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446EE73-5601-4124-A721-7A86B4828F4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<sst xmlns="http://schemas.openxmlformats.org/spreadsheetml/2006/main" count="16753" uniqueCount="2480">
  <si>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</si>
  <si>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</si>
  <si>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</si>
  <si>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</si>
  <si>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</si>
  <si>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</si>
  <si>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</si>
  <si>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</si>
  <si>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</si>
  <si>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</si>
  <si>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</si>
  <si>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</si>
  <si>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</si>
  <si>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</si>
  <si>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</si>
  <si>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</si>
  <si>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</si>
  <si>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</si>
  <si>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</si>
  <si>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</si>
  <si>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</si>
  <si>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</si>
  <si>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</si>
  <si>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</si>
  <si>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</si>
  <si>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</si>
  <si>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</si>
  <si>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</si>
  <si>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</si>
  <si>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</si>
  <si>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</si>
  <si>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</si>
  <si>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</si>
  <si>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</si>
  <si>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</si>
  <si>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</si>
  <si>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</si>
  <si>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</si>
  <si>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</si>
  <si>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</si>
  <si>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</si>
  <si>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</si>
  <si>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</si>
  <si>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</si>
  <si>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</si>
  <si>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</si>
  <si>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</si>
  <si>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</si>
  <si>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</si>
  <si>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</si>
  <si>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</si>
  <si>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</si>
  <si>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</si>
  <si>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</si>
  <si>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</si>
  <si>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</si>
  <si>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</si>
  <si>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</si>
  <si>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</si>
  <si>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</si>
  <si>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</si>
  <si>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</si>
  <si>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</si>
  <si>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</si>
  <si>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</si>
  <si>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</si>
  <si>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</si>
  <si>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</si>
  <si>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</si>
  <si>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</si>
  <si>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</si>
  <si>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</si>
  <si>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</si>
  <si>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</si>
  <si>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</si>
  <si>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</si>
  <si>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</si>
  <si>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</si>
  <si>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</si>
  <si>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</si>
  <si>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</si>
  <si>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</si>
  <si>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</si>
  <si>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</si>
  <si>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</si>
  <si>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</si>
  <si>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</si>
  <si>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</si>
  <si>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</si>
  <si>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</si>
  <si>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</si>
  <si>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</si>
  <si>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</si>
  <si>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</si>
  <si>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</si>
  <si>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</si>
  <si>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</si>
  <si>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</si>
  <si>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</si>
  <si>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</si>
  <si>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</si>
  <si>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</si>
  <si>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</si>
  <si>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</si>
  <si>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</si>
  <si>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</si>
  <si>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</si>
  <si>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</si>
  <si>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</si>
  <si>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</si>
  <si>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</si>
  <si>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</si>
  <si>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</si>
  <si>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</si>
  <si>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</si>
  <si>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</si>
  <si>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</si>
  <si>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</si>
  <si>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</si>
  <si>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</si>
  <si>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</si>
  <si>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</si>
  <si>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</si>
  <si>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</si>
  <si>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</si>
  <si>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</si>
  <si>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</si>
  <si>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</si>
  <si>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</si>
  <si>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</si>
  <si>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</si>
  <si>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</si>
  <si>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</si>
  <si>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</si>
  <si>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</si>
  <si>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</si>
  <si>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</si>
  <si>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</si>
  <si>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</si>
  <si>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</si>
  <si>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</si>
  <si>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</si>
  <si>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</si>
  <si>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</si>
  <si>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</si>
  <si>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</si>
  <si>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</si>
  <si>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</si>
  <si>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</si>
  <si>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</si>
  <si>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</si>
  <si>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</si>
  <si>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</si>
  <si>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</si>
  <si>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</si>
  <si>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</si>
  <si>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</si>
  <si>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</si>
  <si>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</si>
  <si>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</si>
  <si>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</si>
  <si>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</si>
  <si>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</si>
  <si>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</si>
  <si>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</si>
  <si>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</si>
  <si>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</si>
  <si>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</si>
  <si>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</si>
  <si>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</si>
  <si>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</si>
  <si>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</si>
  <si>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</si>
  <si>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</si>
  <si>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</si>
  <si>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</si>
  <si>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</si>
  <si>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</si>
  <si>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</si>
  <si>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</si>
  <si>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</si>
  <si>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</si>
  <si>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</si>
  <si>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</si>
  <si>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</si>
  <si>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</si>
  <si>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</si>
  <si>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</si>
  <si>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</si>
  <si>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</si>
  <si>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</si>
  <si>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</si>
  <si>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</si>
  <si>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</si>
  <si>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</si>
  <si>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</si>
  <si>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</si>
  <si>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</si>
  <si>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</si>
  <si>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</si>
  <si>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</si>
  <si>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</si>
  <si>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</si>
  <si>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</si>
  <si>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</si>
  <si>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</si>
  <si>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</si>
  <si>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</si>
  <si>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</si>
  <si>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</si>
  <si>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</si>
  <si>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</si>
  <si>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</si>
  <si>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</si>
  <si>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</si>
  <si>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</si>
  <si>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</si>
  <si>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</si>
  <si>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</si>
  <si>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</si>
  <si>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</si>
  <si>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</si>
  <si>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</si>
  <si>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</si>
  <si>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</si>
  <si>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</si>
  <si>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</si>
  <si>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</si>
  <si>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</si>
  <si>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</si>
  <si>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</si>
  <si>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</si>
  <si>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</si>
  <si>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</si>
  <si>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</si>
  <si>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</si>
  <si>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</si>
  <si>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</si>
  <si>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</si>
  <si>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</si>
  <si>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</si>
  <si>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</si>
  <si>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</si>
  <si>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</si>
  <si>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</si>
  <si>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</si>
  <si>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</si>
  <si>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</si>
  <si>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</si>
  <si>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</si>
  <si>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</si>
  <si>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</si>
  <si>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</si>
  <si>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</si>
  <si>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</si>
  <si>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</si>
  <si>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</si>
  <si>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</si>
  <si>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</si>
  <si>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</si>
  <si>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</si>
  <si>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</si>
  <si>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</si>
  <si>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</si>
  <si>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</si>
  <si>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</si>
  <si>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</si>
  <si>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</si>
  <si>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</si>
  <si>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</si>
  <si>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</si>
  <si>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</si>
  <si>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</si>
  <si>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</si>
  <si>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</si>
  <si>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</si>
  <si>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</si>
  <si>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</si>
  <si>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</si>
  <si>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</si>
  <si>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</si>
  <si>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</si>
  <si>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</si>
  <si>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</si>
  <si>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</si>
  <si>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</si>
  <si>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</si>
  <si>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</si>
  <si>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</si>
  <si>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</si>
  <si>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</si>
  <si>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</si>
  <si>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</si>
  <si>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</si>
  <si>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</si>
  <si>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</si>
  <si>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</si>
  <si>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</si>
  <si>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</si>
  <si>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</si>
  <si>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</si>
  <si>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</si>
  <si>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</si>
  <si>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</si>
  <si>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</si>
  <si>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</si>
  <si>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</si>
  <si>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</si>
  <si>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</si>
  <si>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</si>
  <si>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</si>
  <si>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</si>
  <si>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</si>
  <si>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</si>
  <si>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</si>
  <si>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</si>
  <si>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</si>
  <si>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</si>
  <si>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</si>
  <si>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</si>
  <si>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</si>
  <si>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</si>
  <si>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</si>
  <si>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</si>
  <si>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</si>
  <si>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</si>
  <si>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</si>
  <si>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</si>
  <si>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</si>
  <si>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</si>
  <si>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</si>
  <si>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</si>
  <si>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</si>
  <si>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</si>
  <si>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</si>
  <si>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</si>
  <si>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</si>
  <si>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</si>
  <si>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</si>
  <si>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</si>
  <si>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</si>
  <si>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</si>
  <si>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</si>
  <si>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</si>
  <si>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</si>
  <si>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</si>
  <si>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</si>
  <si>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</si>
  <si>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</si>
  <si>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</si>
  <si>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</si>
  <si>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</si>
  <si>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</si>
  <si>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</si>
  <si>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</si>
  <si>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</si>
  <si>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</si>
  <si>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</si>
  <si>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</si>
  <si>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</si>
  <si>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</si>
  <si>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</si>
  <si>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</si>
  <si>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</si>
  <si>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</si>
  <si>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</si>
  <si>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</si>
  <si>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</si>
  <si>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</si>
  <si>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</si>
  <si>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</si>
  <si>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</si>
  <si>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</si>
  <si>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</si>
  <si>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</si>
  <si>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</si>
  <si>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</si>
  <si>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</si>
  <si>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</si>
  <si>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</si>
  <si>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</si>
  <si>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</si>
  <si>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</si>
  <si>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</si>
  <si>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</si>
  <si>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</si>
  <si>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</si>
  <si>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</si>
  <si>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</si>
  <si>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</si>
  <si>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</si>
  <si>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</si>
  <si>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</si>
  <si>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</si>
  <si>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</si>
  <si>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</si>
  <si>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</si>
  <si>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</si>
  <si>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</si>
  <si>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</si>
  <si>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</si>
  <si>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</si>
  <si>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</si>
  <si>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</si>
  <si>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</si>
  <si>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</si>
  <si>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</si>
  <si>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</si>
  <si>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</si>
  <si>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</si>
  <si>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</si>
  <si>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</si>
  <si>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</si>
  <si>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</si>
  <si>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</si>
  <si>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</si>
  <si>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</si>
  <si>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</si>
  <si>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</si>
  <si>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</si>
  <si>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</si>
  <si>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</si>
  <si>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</si>
  <si>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</si>
  <si>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</si>
  <si>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</si>
  <si>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</si>
  <si>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</si>
  <si>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</si>
  <si>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</si>
  <si>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</si>
  <si>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</si>
  <si>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</si>
  <si>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</si>
  <si>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</si>
  <si>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</si>
  <si>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</si>
  <si>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</si>
  <si>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</si>
  <si>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</si>
  <si>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</si>
  <si>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</si>
  <si>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</si>
  <si>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</si>
  <si>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</si>
  <si>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</si>
  <si>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</si>
  <si>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</si>
  <si>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</si>
  <si>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</si>
  <si>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</si>
  <si>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</si>
  <si>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</si>
  <si>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</si>
  <si>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</si>
  <si>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</si>
  <si>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</si>
  <si>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</si>
  <si>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</si>
  <si>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</si>
  <si>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</si>
  <si>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</si>
  <si>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</si>
  <si>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</si>
  <si>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</si>
  <si>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</si>
  <si>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</si>
  <si>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</si>
  <si>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</si>
  <si>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</si>
  <si>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</si>
  <si>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</si>
  <si>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</si>
  <si>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</si>
  <si>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</si>
  <si>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</si>
  <si>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</si>
  <si>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</si>
  <si>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</si>
  <si>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</si>
  <si>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</si>
  <si>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</si>
  <si>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</si>
  <si>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</si>
  <si>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</si>
  <si>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</si>
  <si>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</si>
  <si>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</si>
  <si>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</si>
  <si>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</si>
  <si>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</si>
  <si>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</si>
  <si>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</si>
  <si>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</si>
  <si>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</si>
  <si>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</si>
  <si>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</si>
  <si>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</si>
  <si>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</si>
  <si>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</si>
  <si>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</si>
  <si>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</si>
  <si>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</si>
  <si>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</si>
  <si>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</si>
  <si>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</si>
  <si>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</si>
  <si>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</si>
  <si>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</si>
  <si>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</si>
  <si>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</si>
  <si>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</si>
  <si>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</si>
  <si>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</si>
  <si>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</si>
  <si>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</si>
  <si>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</si>
  <si>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</si>
  <si>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</si>
  <si>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</si>
  <si>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</si>
  <si>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</si>
  <si>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</si>
  <si>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</si>
  <si>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</si>
  <si>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</si>
  <si>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</si>
  <si>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</si>
  <si>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</si>
  <si>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</si>
  <si>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</si>
  <si>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</si>
  <si>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</si>
  <si>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</si>
  <si>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</si>
  <si>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</si>
  <si>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</si>
  <si>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</si>
  <si>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</si>
  <si>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</si>
  <si>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</si>
  <si>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</si>
  <si>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</si>
  <si>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</si>
  <si>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</si>
  <si>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</si>
  <si>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</si>
  <si>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</si>
  <si>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</si>
  <si>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</si>
  <si>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</si>
  <si>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</si>
  <si>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</si>
  <si>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</si>
  <si>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</si>
  <si>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</si>
  <si>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</si>
  <si>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</si>
  <si>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</si>
  <si>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</si>
  <si>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</si>
  <si>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</si>
  <si>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</si>
  <si>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</si>
  <si>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</si>
  <si>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</si>
  <si>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</si>
  <si>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</si>
  <si>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</si>
  <si>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</si>
  <si>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</si>
  <si>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</si>
  <si>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</si>
  <si>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</si>
  <si>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</si>
  <si>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</si>
  <si>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</si>
  <si>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</si>
  <si>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</si>
  <si>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</si>
  <si>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</si>
  <si>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</si>
  <si>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</si>
  <si>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</si>
  <si>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</si>
  <si>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</si>
  <si>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</si>
  <si>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</si>
  <si>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</si>
  <si>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</si>
  <si>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</si>
  <si>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</si>
  <si>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</si>
  <si>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</si>
  <si>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</si>
  <si>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</si>
  <si>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</si>
  <si>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</si>
  <si>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</si>
  <si>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</si>
  <si>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</si>
  <si>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</si>
  <si>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</si>
  <si>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</si>
  <si>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</si>
  <si>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</si>
  <si>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</si>
  <si>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</si>
  <si>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</si>
  <si>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</si>
  <si>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</si>
  <si>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</si>
  <si>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</si>
  <si>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</si>
  <si>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</si>
  <si>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</si>
  <si>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</si>
  <si>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</si>
  <si>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</si>
  <si>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</si>
  <si>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</si>
  <si>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</si>
  <si>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</si>
  <si>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</si>
  <si>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</si>
  <si>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</si>
  <si>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</si>
  <si>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</si>
  <si>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</si>
  <si>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</si>
  <si>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</si>
  <si>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</si>
  <si>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</si>
  <si>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</si>
  <si>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</si>
  <si>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</si>
  <si>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</si>
  <si>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</si>
  <si>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</si>
  <si>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</si>
  <si>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</si>
  <si>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</si>
  <si>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</si>
  <si>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</si>
  <si>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</si>
  <si>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</si>
  <si>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</si>
  <si>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</si>
  <si>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</si>
  <si>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</si>
  <si>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</si>
  <si>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</si>
  <si>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</si>
  <si>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</si>
  <si>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</si>
  <si>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</si>
  <si>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</si>
  <si>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</si>
  <si>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</si>
  <si>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</si>
  <si>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</si>
  <si>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</si>
  <si>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</si>
  <si>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</si>
  <si>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</si>
  <si>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</si>
  <si>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</si>
  <si>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</si>
  <si>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</si>
  <si>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</si>
  <si>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</si>
  <si>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</si>
  <si>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</si>
  <si>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</si>
  <si>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</si>
  <si>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</si>
  <si>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</si>
  <si>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</si>
  <si>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</si>
  <si>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</si>
  <si>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</si>
  <si>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</si>
  <si>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</si>
  <si>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</si>
  <si>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</si>
  <si>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</si>
  <si>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</si>
  <si>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</si>
  <si>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</si>
  <si>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</si>
  <si>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</si>
  <si>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</si>
  <si>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</si>
  <si>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</si>
  <si>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</si>
  <si>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</si>
  <si>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</si>
  <si>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</si>
  <si>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</si>
  <si>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</si>
  <si>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</si>
  <si>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</si>
  <si>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</si>
  <si>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</si>
  <si>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</si>
  <si>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</si>
  <si>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</si>
  <si>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</si>
  <si>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</si>
  <si>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</si>
  <si>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</si>
  <si>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</si>
  <si>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</si>
  <si>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</si>
  <si>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</si>
  <si>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</si>
  <si>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</si>
  <si>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</si>
  <si>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</si>
  <si>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</si>
  <si>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</si>
  <si>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</si>
  <si>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</si>
  <si>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</si>
  <si>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</si>
  <si>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</si>
  <si>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</si>
  <si>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</si>
  <si>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</si>
  <si>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</si>
  <si>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</si>
  <si>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</si>
  <si>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</si>
  <si>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</si>
  <si>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</si>
  <si>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</si>
  <si>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</si>
  <si>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</si>
  <si>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</si>
  <si>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</si>
  <si>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</si>
  <si>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</si>
  <si>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</si>
  <si>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</si>
  <si>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</si>
  <si>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</si>
  <si>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</si>
  <si>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</si>
  <si>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</si>
  <si>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</si>
  <si>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</si>
  <si>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</si>
  <si>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</si>
  <si>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</si>
  <si>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</si>
  <si>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</si>
  <si>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</si>
  <si>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</si>
  <si>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</si>
  <si>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</si>
  <si>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</si>
  <si>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</si>
  <si>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</si>
  <si>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</si>
  <si>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</si>
  <si>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</si>
  <si>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</si>
  <si>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</si>
  <si>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</si>
  <si>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</si>
  <si>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</si>
  <si>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</si>
  <si>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</si>
  <si>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</si>
  <si>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</si>
  <si>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</si>
  <si>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</si>
  <si>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</si>
  <si>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</si>
  <si>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</si>
  <si>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</si>
  <si>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</si>
  <si>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</si>
  <si>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</si>
  <si>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</si>
  <si>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</si>
  <si>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</si>
  <si>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</si>
  <si>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</si>
  <si>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</si>
  <si>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</si>
  <si>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</si>
  <si>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</si>
  <si>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</si>
  <si>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</si>
  <si>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</si>
  <si>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</si>
  <si>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</si>
  <si>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</si>
  <si>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</si>
  <si>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</si>
  <si>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</si>
  <si>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</si>
  <si>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</si>
  <si>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</si>
  <si>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</si>
  <si>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</si>
  <si>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</si>
  <si>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</si>
  <si>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</si>
  <si>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</si>
  <si>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</si>
  <si>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</si>
  <si>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</si>
  <si>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</si>
  <si>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</si>
  <si>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</si>
  <si>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</si>
  <si>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</si>
  <si>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</si>
  <si>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</si>
  <si>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</si>
  <si>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</si>
  <si>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</si>
  <si>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</si>
  <si>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</si>
  <si>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</si>
  <si>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</si>
  <si>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</si>
  <si>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</si>
  <si>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</si>
  <si>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</si>
  <si>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</si>
  <si>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</si>
  <si>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</si>
  <si>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</si>
  <si>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</si>
  <si>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</si>
  <si>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</si>
  <si>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</si>
  <si>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</si>
  <si>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</si>
  <si>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</si>
  <si>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</si>
  <si>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</si>
  <si>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</si>
  <si>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</si>
  <si>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</si>
  <si>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</si>
  <si>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</si>
  <si>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</si>
  <si>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</si>
  <si>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</si>
  <si>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</si>
  <si>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</si>
  <si>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</si>
  <si>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</si>
  <si>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</si>
  <si>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</si>
  <si>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</si>
  <si>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</si>
  <si>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</si>
  <si>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</si>
  <si>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</si>
  <si>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</si>
  <si>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</si>
  <si>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</si>
  <si>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</si>
  <si>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</si>
  <si>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</si>
  <si>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</si>
  <si>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</si>
  <si>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</si>
  <si>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</si>
  <si>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</si>
  <si>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</si>
  <si>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</si>
  <si>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</si>
  <si>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</si>
  <si>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</si>
  <si>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</si>
  <si>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</si>
  <si>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</si>
  <si>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</si>
  <si>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</si>
  <si>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</si>
  <si>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</si>
  <si>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</si>
  <si>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</si>
  <si>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</si>
  <si>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</si>
  <si>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</si>
  <si>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</si>
  <si>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</si>
  <si>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</si>
  <si>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</si>
  <si>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</si>
  <si>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</si>
  <si>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</si>
  <si>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</si>
  <si>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</si>
  <si>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</si>
  <si>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</si>
  <si>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</si>
  <si>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</si>
  <si>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</si>
  <si>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</si>
  <si>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</si>
  <si>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</si>
  <si>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</si>
  <si>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</si>
  <si>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</si>
  <si>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</si>
  <si>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</si>
  <si>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</si>
  <si>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</si>
  <si>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</si>
  <si>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</si>
  <si>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</si>
  <si>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</si>
  <si>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</si>
  <si>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</si>
  <si>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</si>
  <si>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</si>
  <si>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</si>
  <si>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</si>
  <si>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</si>
  <si>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</si>
  <si>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</si>
  <si>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</si>
  <si>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</si>
  <si>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</si>
  <si>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</si>
  <si>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</si>
  <si>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</si>
  <si>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</si>
  <si>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</si>
  <si>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</si>
  <si>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</si>
  <si>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</si>
  <si>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</si>
  <si>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</si>
  <si>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</si>
  <si>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</si>
  <si>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</si>
  <si>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</si>
  <si>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</si>
  <si>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</si>
  <si>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</si>
  <si>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</si>
  <si>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</si>
  <si>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</si>
  <si>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</si>
  <si>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</si>
  <si>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</si>
  <si>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</si>
  <si>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</si>
  <si>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</si>
  <si>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</si>
  <si>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</si>
  <si>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</si>
  <si>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</si>
  <si>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</si>
  <si>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</si>
  <si>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</si>
  <si>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</si>
  <si>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</si>
  <si>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</si>
  <si>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</si>
  <si>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</si>
  <si>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</si>
  <si>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</si>
  <si>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</si>
  <si>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</si>
  <si>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</si>
  <si>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</si>
  <si>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</si>
  <si>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</si>
  <si>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</si>
  <si>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</si>
  <si>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</si>
  <si>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</si>
  <si>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</si>
  <si>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</si>
  <si>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</si>
  <si>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</si>
  <si>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</si>
  <si>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</si>
  <si>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</si>
  <si>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</si>
  <si>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</si>
  <si>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</si>
  <si>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</si>
  <si>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</si>
  <si>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</si>
  <si>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</si>
  <si>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</si>
  <si>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</si>
  <si>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</si>
  <si>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</si>
  <si>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</si>
  <si>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</si>
  <si>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</si>
  <si>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</si>
  <si>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</si>
  <si>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</si>
  <si>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</si>
  <si>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</si>
  <si>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</si>
  <si>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</si>
  <si>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</si>
  <si>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</si>
  <si>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</si>
  <si>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</si>
  <si>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</si>
  <si>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</si>
  <si>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</si>
  <si>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</si>
  <si>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</si>
  <si>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</si>
  <si>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</si>
  <si>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</si>
  <si>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</si>
  <si>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</si>
  <si>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</si>
  <si>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</si>
  <si>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</si>
  <si>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</si>
  <si>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</si>
  <si>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</si>
  <si>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</si>
  <si>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</si>
  <si>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</si>
  <si>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</si>
  <si>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</si>
  <si>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</si>
  <si>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</si>
  <si>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</si>
  <si>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</si>
  <si>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</si>
  <si>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</si>
  <si>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</si>
  <si>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</si>
  <si>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</si>
  <si>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</si>
  <si>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</si>
  <si>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</si>
  <si>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</si>
  <si>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</si>
  <si>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</si>
  <si>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</si>
  <si>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</si>
  <si>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</si>
  <si>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</si>
  <si>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</si>
  <si>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</si>
  <si>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</si>
  <si>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</si>
  <si>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</si>
  <si>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</si>
  <si>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</si>
  <si>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</si>
  <si>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</si>
  <si>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</si>
  <si>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</si>
  <si>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</si>
  <si>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</si>
  <si>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</si>
  <si>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</si>
  <si>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</si>
  <si>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</si>
  <si>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</si>
  <si>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</si>
  <si>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</si>
  <si>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</si>
  <si>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</si>
  <si>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</si>
  <si>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</si>
  <si>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</si>
  <si>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</si>
  <si>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</si>
  <si>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</si>
  <si>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</si>
  <si>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</si>
  <si>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</si>
  <si>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</si>
  <si>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</si>
  <si>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</si>
  <si>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</si>
  <si>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</si>
  <si>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</si>
  <si>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</si>
  <si>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</si>
  <si>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</si>
  <si>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</si>
  <si>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</si>
  <si>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</si>
  <si>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</si>
  <si>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</si>
  <si>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</si>
  <si>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</si>
  <si>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</si>
  <si>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</si>
  <si>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</si>
  <si>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</si>
  <si>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</si>
  <si>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</si>
  <si>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</si>
  <si>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</si>
  <si>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</si>
  <si>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</si>
  <si>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</si>
  <si>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</si>
  <si>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</si>
  <si>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</si>
  <si>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</si>
  <si>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</si>
  <si>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</si>
  <si>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</si>
  <si>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</si>
  <si>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</si>
  <si>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</si>
  <si>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</si>
  <si>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</si>
  <si>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</si>
  <si>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</si>
  <si>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</si>
  <si>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</si>
  <si>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</si>
  <si>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</si>
  <si>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</si>
  <si>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</si>
  <si>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</si>
  <si>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</si>
  <si>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</si>
  <si>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</si>
  <si>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</si>
  <si>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</si>
  <si>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</si>
  <si>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</si>
  <si>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</si>
  <si>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</si>
  <si>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</si>
  <si>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</si>
  <si>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</si>
  <si>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</si>
  <si>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</si>
  <si>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</si>
  <si>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</si>
  <si>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</si>
  <si>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</si>
  <si>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</si>
  <si>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</si>
  <si>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</si>
  <si>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</si>
  <si>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</si>
  <si>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</si>
  <si>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</si>
  <si>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</si>
  <si>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</si>
  <si>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</si>
  <si>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</si>
  <si>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</si>
  <si>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</si>
  <si>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</si>
  <si>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</si>
  <si>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</si>
  <si>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</si>
  <si>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</si>
  <si>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</si>
  <si>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</si>
  <si>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</si>
  <si>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</si>
  <si>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</si>
  <si>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</si>
  <si>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</si>
  <si>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</si>
  <si>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</si>
  <si>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</si>
  <si>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</si>
  <si>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</si>
  <si>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</si>
  <si>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</si>
  <si>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</si>
  <si>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</si>
  <si>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</si>
  <si>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</si>
  <si>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</si>
  <si>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</si>
  <si>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</si>
  <si>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</si>
  <si>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</si>
  <si>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</si>
  <si>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</si>
  <si>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</si>
  <si>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</si>
  <si>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</si>
  <si>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</si>
  <si>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</si>
  <si>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</si>
  <si>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</si>
  <si>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</si>
  <si>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</si>
  <si>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</si>
  <si>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</si>
  <si>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</si>
  <si>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</si>
  <si>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</si>
  <si>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</si>
  <si>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</si>
  <si>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</si>
  <si>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</si>
  <si>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</si>
  <si>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</si>
  <si>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</si>
  <si>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</si>
  <si>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</si>
  <si>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</si>
  <si>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</si>
  <si>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</si>
  <si>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</si>
  <si>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</si>
  <si>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</si>
  <si>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</si>
  <si>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</si>
  <si>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</si>
  <si>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</si>
  <si>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</si>
  <si>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</si>
  <si>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</si>
  <si>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</si>
  <si>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</si>
  <si>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</si>
  <si>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</si>
  <si>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</si>
  <si>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</si>
  <si>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</si>
  <si>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</si>
  <si>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</si>
  <si>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</si>
  <si>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</si>
  <si>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</si>
  <si>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</si>
  <si>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</si>
  <si>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</si>
  <si>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</si>
  <si>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</si>
  <si>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</si>
  <si>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</si>
  <si>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</si>
  <si>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</si>
  <si>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</si>
  <si>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</si>
  <si>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</si>
  <si>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</si>
  <si>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</si>
  <si>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</si>
  <si>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</si>
  <si>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</si>
  <si>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</si>
  <si>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</si>
  <si>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</si>
  <si>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</si>
  <si>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</si>
  <si>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</si>
  <si>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</si>
  <si>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</si>
  <si>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</si>
  <si>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</si>
  <si>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</si>
  <si>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</si>
  <si>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</si>
  <si>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</si>
  <si>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</si>
  <si>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</si>
  <si>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</si>
  <si>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</si>
  <si>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</si>
  <si>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</si>
  <si>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</si>
  <si>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</si>
  <si>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</si>
  <si>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</si>
  <si>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</si>
  <si>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</si>
  <si>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</si>
  <si>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</si>
  <si>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</si>
  <si>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</si>
  <si>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</si>
  <si>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</si>
  <si>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</si>
  <si>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</si>
  <si>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</si>
  <si>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</si>
  <si>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</si>
  <si>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</si>
  <si>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</si>
  <si>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</si>
  <si>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</si>
  <si>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</si>
  <si>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</si>
  <si>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</si>
  <si>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</si>
  <si>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</si>
  <si>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</si>
  <si>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</si>
  <si>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</si>
  <si>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</si>
  <si>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</si>
  <si>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</si>
  <si>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</si>
  <si>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</si>
  <si>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</si>
  <si>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</si>
  <si>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</si>
  <si>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</si>
  <si>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</si>
  <si>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</si>
  <si>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</si>
  <si>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</si>
  <si>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</si>
  <si>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</si>
  <si>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</si>
  <si>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</si>
  <si>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</si>
  <si>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</si>
  <si>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</si>
  <si>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</si>
  <si>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</si>
  <si>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</si>
  <si>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</si>
  <si>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</si>
  <si>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</si>
  <si>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</si>
  <si>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</si>
  <si>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</si>
  <si>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</si>
  <si>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</si>
  <si>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</si>
  <si>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</si>
  <si>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</si>
  <si>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</si>
  <si>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</si>
  <si>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</si>
  <si>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</si>
  <si>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</si>
  <si>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</si>
  <si>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</si>
  <si>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</si>
  <si>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</si>
  <si>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</si>
  <si>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</si>
  <si>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</si>
  <si>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</si>
  <si>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</si>
  <si>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</si>
  <si>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</si>
  <si>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</si>
  <si>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</si>
  <si>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</si>
  <si>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</si>
  <si>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</si>
  <si>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</si>
  <si>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</si>
  <si>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</si>
  <si>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</si>
  <si>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</si>
  <si>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</si>
  <si>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</si>
  <si>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</si>
  <si>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</si>
  <si>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</si>
  <si>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</si>
  <si>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</si>
  <si>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</si>
  <si>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</si>
  <si>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</si>
  <si>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</si>
  <si>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</si>
  <si>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</si>
  <si>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</si>
  <si>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</si>
  <si>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</si>
  <si>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</si>
  <si>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</si>
  <si>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</si>
  <si>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</si>
  <si>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</si>
  <si>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</si>
  <si>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</si>
  <si>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</si>
  <si>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</si>
  <si>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</si>
  <si>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</si>
  <si>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</si>
  <si>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</si>
  <si>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</si>
  <si>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</si>
  <si>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</si>
  <si>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</si>
  <si>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</si>
  <si>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</si>
  <si>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</si>
  <si>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</si>
  <si>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</si>
  <si>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</si>
  <si>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</si>
  <si>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</si>
  <si>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</si>
  <si>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</si>
  <si>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</si>
  <si>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</si>
  <si>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</si>
  <si>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</si>
  <si>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</si>
  <si>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</si>
  <si>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</si>
  <si>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</si>
  <si>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</si>
  <si>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</si>
  <si>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</si>
  <si>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</si>
  <si>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</si>
  <si>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</si>
  <si>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</si>
  <si>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</si>
  <si>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</si>
  <si>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</si>
  <si>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</si>
  <si>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</si>
  <si>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</si>
  <si>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</si>
  <si>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</si>
  <si>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</si>
  <si>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</si>
  <si>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</si>
  <si>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</si>
  <si>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</si>
  <si>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</si>
  <si>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</si>
  <si>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</si>
  <si>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</si>
  <si>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</si>
  <si>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</si>
  <si>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</si>
  <si>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</si>
  <si>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</si>
  <si>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</si>
  <si>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</si>
  <si>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</si>
  <si>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</si>
  <si>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</si>
  <si>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</si>
  <si>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</si>
  <si>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</si>
  <si>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</si>
  <si>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</si>
  <si>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</si>
  <si>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</si>
  <si>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</si>
  <si>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</si>
  <si>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</si>
  <si>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</si>
  <si>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</si>
  <si>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</si>
  <si>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</si>
  <si>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</si>
  <si>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</si>
  <si>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</si>
  <si>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</si>
  <si>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</si>
  <si>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</si>
  <si>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</si>
  <si>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</si>
  <si>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</si>
  <si>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</si>
  <si>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</si>
  <si>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</si>
  <si>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</si>
  <si>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</si>
  <si>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</si>
  <si>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</si>
  <si>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</si>
  <si>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</si>
  <si>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</si>
  <si>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</si>
  <si>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</si>
  <si>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</si>
  <si>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</si>
  <si>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</si>
  <si>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</si>
  <si>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</si>
  <si>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</si>
  <si>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</si>
  <si>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</si>
  <si>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</si>
  <si>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</si>
  <si>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</si>
  <si>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</si>
  <si>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</si>
  <si>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</si>
  <si>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</si>
  <si>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</si>
  <si>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</si>
  <si>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</si>
  <si>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</si>
  <si>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</si>
  <si>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</si>
  <si>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</si>
  <si>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</si>
  <si>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</si>
  <si>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</si>
  <si>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</si>
  <si>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</si>
  <si>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</si>
  <si>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</si>
  <si>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</si>
  <si>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</si>
  <si>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</si>
  <si>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</si>
  <si>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</si>
  <si>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</si>
  <si>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</si>
  <si>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</si>
  <si>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</si>
  <si>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</si>
  <si>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</si>
  <si>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</si>
  <si>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</si>
  <si>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</si>
  <si>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</si>
  <si>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</si>
  <si>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</si>
  <si>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</si>
  <si>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</si>
  <si>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</si>
  <si>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</si>
  <si>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</si>
  <si>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</si>
  <si>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</si>
  <si>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</si>
  <si>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</si>
  <si>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</si>
  <si>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</si>
  <si>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</si>
  <si>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</si>
  <si>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</si>
  <si>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</si>
  <si>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</si>
  <si>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</si>
  <si>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</si>
  <si>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</si>
  <si>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</si>
  <si>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</si>
  <si>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</si>
  <si>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</si>
  <si>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</si>
  <si>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</si>
  <si>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</si>
  <si>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</si>
  <si>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</si>
  <si>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</si>
  <si>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</si>
  <si>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</si>
  <si>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</si>
  <si>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</si>
  <si>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</si>
  <si>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</si>
  <si>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</si>
  <si>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</si>
  <si>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</si>
  <si>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</si>
  <si>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</si>
  <si>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</si>
  <si>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</si>
  <si>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</si>
  <si>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</si>
  <si>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</si>
  <si>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</si>
  <si>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</si>
  <si>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</si>
  <si>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</si>
  <si>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</si>
  <si>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</si>
  <si>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</si>
  <si>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</si>
  <si>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</si>
  <si>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</si>
  <si>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</si>
  <si>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</si>
  <si>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</si>
  <si>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</si>
  <si>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</si>
  <si>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</si>
  <si>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</si>
  <si>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</si>
  <si>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</si>
  <si>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</si>
  <si>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</si>
  <si>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</si>
  <si>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</si>
  <si>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</si>
  <si>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</si>
  <si>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</si>
  <si>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</si>
  <si>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</si>
  <si>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</si>
  <si>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</si>
  <si>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</si>
  <si>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</si>
  <si>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</si>
  <si>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</si>
  <si>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</si>
  <si>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</si>
  <si>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</si>
  <si>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</si>
  <si>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</si>
  <si>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</si>
  <si>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</si>
  <si>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</si>
  <si>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</si>
  <si>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</si>
  <si>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</si>
  <si>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</si>
  <si>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</si>
  <si>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</si>
  <si>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</si>
  <si>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</si>
  <si>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</si>
  <si>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</si>
  <si>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</si>
  <si>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</si>
  <si>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</si>
  <si>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</si>
  <si>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</si>
  <si>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</si>
  <si>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</si>
  <si>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</si>
  <si>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</si>
  <si>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</si>
  <si>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</si>
  <si>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</si>
  <si>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</si>
  <si>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</si>
  <si>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</si>
  <si>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</si>
  <si>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</si>
  <si>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</si>
  <si>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</si>
  <si>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</si>
  <si>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</si>
  <si>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</si>
  <si>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</si>
  <si>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</si>
  <si>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</si>
  <si>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</si>
  <si>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</si>
  <si>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</si>
  <si>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</si>
  <si>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</si>
  <si>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</si>
  <si>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</si>
  <si>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</si>
  <si>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</si>
  <si>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</si>
  <si>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</si>
  <si>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</si>
  <si>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</si>
  <si>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</si>
  <si>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</si>
  <si>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</si>
  <si>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</si>
  <si>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</si>
  <si>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</si>
  <si>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</si>
  <si>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</si>
  <si>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</si>
  <si>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</si>
  <si>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</si>
  <si>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</si>
  <si>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</si>
  <si>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</si>
  <si>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</si>
  <si>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</si>
  <si>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</si>
  <si>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</si>
  <si>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</si>
  <si>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</si>
  <si>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</si>
  <si>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</si>
  <si>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</si>
  <si>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</si>
  <si>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</si>
  <si>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</si>
  <si>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</si>
  <si>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</si>
  <si>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</si>
  <si>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</si>
  <si>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</si>
  <si>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</si>
  <si>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</si>
  <si>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</si>
  <si>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</si>
  <si>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</si>
  <si>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</si>
  <si>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</si>
  <si>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</si>
  <si>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</si>
  <si>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</si>
  <si>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</si>
  <si>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</si>
  <si>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</si>
  <si>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</si>
  <si>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</si>
  <si>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</si>
  <si>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</si>
  <si>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</si>
  <si>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</si>
  <si>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</si>
  <si>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</si>
  <si>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</si>
  <si>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</si>
  <si>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</si>
  <si>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</si>
  <si>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</si>
  <si>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</si>
  <si>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</si>
  <si>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</si>
  <si>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</si>
  <si>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</si>
  <si>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</si>
  <si>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</si>
  <si>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</si>
  <si>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</si>
  <si>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</si>
  <si>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</si>
  <si>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</si>
  <si>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</si>
  <si>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</si>
  <si>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</si>
  <si>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</si>
  <si>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</si>
  <si>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</si>
  <si>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</si>
  <si>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</si>
  <si>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</si>
  <si>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</si>
  <si>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</si>
  <si>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</si>
  <si>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</si>
  <si>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</si>
  <si>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</si>
  <si>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</si>
  <si>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</si>
  <si>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</si>
  <si>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</si>
  <si>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</si>
  <si>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</si>
  <si>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</si>
  <si>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</si>
  <si>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</si>
  <si>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</si>
  <si>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</si>
  <si>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</si>
  <si>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</si>
  <si>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</si>
  <si>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</si>
  <si>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</si>
  <si>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</si>
  <si>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</si>
  <si>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</si>
  <si>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</si>
  <si>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</si>
  <si>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</si>
  <si>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</si>
  <si>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</si>
  <si>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</si>
  <si>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</si>
  <si>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</si>
  <si>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</si>
  <si>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</si>
  <si>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</si>
  <si>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</si>
  <si>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</si>
  <si>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</si>
  <si>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</si>
  <si>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</si>
  <si>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</si>
  <si>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</si>
  <si>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</si>
  <si>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</si>
  <si>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</si>
  <si>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</si>
  <si>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</si>
  <si>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</si>
  <si>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</si>
  <si>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</si>
  <si>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</si>
  <si>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</si>
  <si>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</si>
  <si>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</si>
  <si>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</si>
  <si>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</si>
  <si>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</si>
  <si>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</si>
  <si>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</si>
  <si>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</si>
  <si>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</si>
  <si>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</si>
  <si>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</si>
  <si>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</si>
  <si>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</si>
  <si>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</si>
  <si>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</si>
  <si>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</si>
  <si>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</si>
  <si>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</si>
  <si>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</si>
  <si>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</si>
  <si>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</si>
  <si>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</si>
  <si>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</si>
  <si>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</si>
  <si>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</si>
  <si>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</si>
  <si>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</si>
  <si>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</si>
  <si>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</si>
  <si>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</si>
  <si>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</si>
  <si>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</si>
  <si>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</si>
  <si>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</si>
  <si>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</si>
  <si>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</si>
  <si>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</si>
  <si>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</si>
  <si>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</si>
  <si>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</si>
  <si>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</si>
  <si>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</si>
  <si>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</si>
  <si>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</si>
  <si>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</si>
  <si>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</si>
  <si>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</si>
  <si>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</si>
  <si>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</si>
  <si>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</si>
  <si>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</si>
  <si>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</si>
  <si>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</si>
  <si>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</si>
  <si>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</si>
  <si>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</si>
  <si>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</si>
  <si>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</si>
  <si>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</si>
  <si>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</si>
  <si>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</si>
  <si>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</si>
  <si>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</si>
  <si>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</si>
  <si>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</si>
  <si>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</si>
  <si>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</si>
  <si>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</si>
  <si>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</si>
  <si>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</si>
  <si>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</si>
  <si>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</si>
  <si>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</si>
  <si>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</si>
  <si>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</si>
  <si>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</si>
  <si>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</si>
  <si>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</si>
  <si>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</si>
  <si>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</si>
  <si>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</si>
  <si>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</si>
  <si>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</si>
  <si>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</si>
  <si>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</si>
  <si>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</si>
  <si>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</si>
  <si>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</si>
  <si>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</si>
  <si>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</si>
  <si>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</si>
  <si>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</si>
  <si>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</si>
  <si>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</si>
  <si>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</si>
  <si>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</si>
  <si>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</si>
  <si>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</si>
  <si>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</si>
  <si>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</si>
  <si>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</si>
  <si>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</si>
  <si>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</si>
  <si>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</si>
  <si>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</si>
  <si>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</si>
  <si>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</si>
  <si>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</si>
  <si>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</si>
  <si>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</si>
  <si>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</si>
  <si>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</si>
  <si>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</si>
  <si>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</si>
  <si>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</si>
  <si>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</si>
  <si>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</si>
  <si>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</si>
  <si>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</si>
  <si>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</si>
  <si>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</si>
  <si>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</si>
  <si>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</si>
  <si>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</si>
  <si>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</si>
  <si>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</si>
  <si>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</si>
  <si>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</si>
  <si>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</si>
  <si>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</si>
  <si>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</si>
  <si>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</si>
  <si>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</si>
  <si>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</si>
  <si>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</si>
  <si>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</si>
  <si>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</si>
  <si>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</si>
  <si>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</si>
  <si>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</si>
  <si>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</si>
  <si>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</si>
  <si>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</si>
  <si>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</si>
  <si>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</si>
  <si>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</si>
  <si>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</si>
  <si>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</si>
  <si>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</si>
  <si>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</si>
  <si>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</si>
  <si>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</si>
  <si>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</si>
  <si>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</si>
  <si>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</si>
  <si>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</si>
  <si>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</si>
  <si>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</si>
  <si>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</si>
  <si>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</si>
  <si>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</si>
  <si>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</si>
  <si>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</si>
  <si>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</si>
  <si>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</si>
  <si>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</si>
  <si>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</si>
  <si>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</si>
  <si>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</si>
  <si>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</si>
  <si>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</si>
  <si>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</si>
  <si>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</si>
  <si>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</si>
  <si>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</si>
  <si>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</si>
  <si>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</si>
  <si>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</si>
  <si>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</si>
  <si>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</si>
  <si>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</si>
  <si>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</si>
  <si>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</si>
  <si>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</si>
  <si>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</si>
  <si>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</si>
  <si>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</si>
  <si>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</si>
  <si>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</si>
  <si>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</si>
  <si>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</si>
  <si>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</si>
  <si>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</si>
  <si>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</si>
  <si>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</si>
  <si>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</si>
  <si>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</si>
  <si>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</si>
  <si>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</si>
  <si>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</si>
  <si>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</si>
  <si>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</si>
  <si>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</si>
  <si>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</si>
  <si>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</si>
  <si>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</si>
  <si>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</si>
  <si>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</si>
  <si>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</si>
  <si>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</si>
  <si>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</si>
  <si>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</si>
  <si>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</si>
  <si>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</si>
  <si>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</si>
  <si>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</si>
  <si>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</si>
  <si>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</si>
  <si>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</si>
  <si>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</si>
  <si>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</si>
  <si>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</si>
  <si>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</si>
  <si>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</si>
  <si>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</si>
  <si>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</si>
  <si>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</si>
  <si>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</si>
  <si>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</si>
  <si>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</si>
  <si>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</si>
  <si>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</si>
  <si>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</si>
  <si>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</si>
  <si>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</si>
  <si>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</si>
  <si>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</si>
  <si>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</si>
  <si>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</si>
  <si>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</si>
  <si>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</si>
  <si>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</si>
  <si>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</si>
  <si>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</si>
  <si>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</si>
  <si>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</si>
  <si>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</si>
  <si>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</si>
  <si>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</si>
  <si>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</si>
  <si>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</si>
  <si>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</si>
  <si>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</si>
  <si>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</si>
  <si>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</si>
  <si>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</si>
  <si>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</si>
  <si>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</si>
  <si>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</si>
  <si>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</si>
  <si>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</si>
  <si>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</si>
  <si>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</si>
  <si>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</si>
  <si>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</si>
  <si>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</si>
  <si>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</si>
  <si>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</si>
  <si>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</si>
  <si>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</si>
  <si>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</si>
  <si>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</si>
  <si>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</si>
  <si>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</si>
  <si>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</si>
  <si>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</si>
  <si>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</si>
  <si>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</si>
  <si>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</si>
  <si>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</si>
  <si>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</si>
  <si>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</si>
  <si>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</si>
  <si>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</si>
  <si>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</si>
  <si>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</si>
  <si>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</si>
  <si>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</si>
  <si>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</si>
  <si>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</si>
  <si>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</si>
  <si>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</si>
  <si>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</si>
  <si>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</si>
  <si>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</si>
  <si>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</si>
  <si>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</si>
  <si>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</si>
  <si>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</si>
  <si>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</si>
  <si>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</si>
  <si>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</si>
  <si>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</si>
  <si>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</si>
  <si>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</si>
  <si>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</si>
  <si>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</si>
  <si>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</si>
  <si>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</si>
  <si>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</si>
  <si>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</si>
  <si>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</si>
  <si>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</si>
  <si>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</si>
  <si>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</si>
  <si>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</si>
  <si>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</si>
  <si>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</si>
  <si>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</si>
  <si>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</si>
  <si>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</si>
  <si>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</si>
  <si>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</si>
  <si>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</si>
  <si>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</si>
  <si>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</si>
  <si>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</si>
  <si>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</si>
  <si>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</si>
  <si>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</si>
  <si>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</si>
  <si>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</si>
  <si>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</si>
  <si>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</si>
  <si>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</si>
  <si>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</si>
  <si>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</si>
  <si>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</si>
  <si>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</si>
  <si>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</si>
  <si>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</si>
  <si>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</si>
  <si>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</si>
  <si>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</si>
  <si>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</si>
  <si>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</si>
  <si>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</si>
  <si>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</si>
  <si>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</si>
  <si>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</si>
  <si>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</si>
  <si>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</si>
  <si>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</si>
  <si>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</si>
  <si>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</si>
  <si>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</si>
  <si>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</si>
  <si>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</si>
  <si>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</si>
  <si>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</si>
  <si>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</si>
  <si>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</si>
  <si>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</si>
  <si>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</si>
  <si>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</si>
  <si>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</si>
  <si>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</si>
  <si>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</si>
  <si>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</si>
  <si>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</si>
  <si>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</si>
  <si>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</si>
  <si>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</si>
  <si>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</si>
  <si>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</si>
  <si>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</si>
  <si>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</si>
  <si>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</si>
  <si>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</si>
  <si>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</si>
  <si>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</si>
  <si>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</si>
  <si>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</si>
  <si>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</si>
  <si>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</si>
  <si>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</si>
  <si>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</si>
  <si>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</si>
  <si>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</si>
  <si>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</si>
  <si>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</si>
  <si>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</si>
  <si>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</si>
  <si>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</si>
  <si>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</si>
  <si>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</si>
  <si>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</si>
  <si>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</si>
  <si>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</si>
  <si>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</si>
  <si>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</si>
  <si>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</si>
  <si>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</si>
  <si>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</si>
  <si>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</si>
  <si>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</si>
  <si>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</si>
  <si>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</si>
  <si>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</si>
  <si>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</si>
  <si>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</si>
  <si>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</si>
  <si>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</si>
  <si>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</si>
  <si>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</si>
  <si>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</si>
  <si>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</si>
  <si>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</si>
  <si>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</si>
  <si>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</si>
  <si>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</si>
  <si>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</si>
  <si>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</si>
  <si>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</si>
  <si>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</si>
  <si>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</si>
  <si>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</si>
  <si>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</si>
  <si>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</si>
  <si>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</si>
  <si>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</si>
  <si>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</si>
  <si>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</si>
  <si>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</si>
  <si>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</si>
  <si>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</si>
  <si>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</si>
  <si>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</si>
  <si>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</si>
  <si>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</si>
  <si>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</si>
  <si>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</si>
  <si>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</si>
  <si>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</si>
  <si>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</si>
  <si>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</si>
  <si>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</si>
  <si>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</si>
  <si>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</si>
  <si>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</si>
  <si>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</si>
  <si>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</si>
  <si>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</si>
  <si>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</si>
  <si>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</si>
  <si>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</si>
  <si>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</si>
  <si>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</si>
  <si>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</si>
  <si>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</si>
  <si>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</si>
  <si>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</si>
  <si>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</si>
  <si>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</si>
  <si>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</si>
  <si>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</si>
  <si>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</si>
  <si>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</si>
  <si>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</si>
  <si>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</si>
  <si>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</si>
  <si>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</si>
  <si>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</si>
  <si>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</si>
  <si>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</si>
  <si>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</si>
  <si>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</si>
  <si>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</si>
  <si>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</si>
  <si>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</si>
  <si>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</si>
  <si>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</si>
  <si>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</si>
  <si>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</si>
  <si>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</si>
  <si>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</si>
  <si>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</si>
  <si>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</si>
  <si>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</si>
  <si>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</si>
  <si>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</si>
  <si>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</si>
  <si>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</si>
  <si>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</si>
  <si>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</si>
  <si>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</si>
  <si>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</si>
  <si>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</si>
  <si>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</si>
  <si>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</si>
  <si>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</si>
  <si>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</si>
  <si>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</si>
  <si>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</si>
  <si>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</si>
  <si>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</si>
  <si>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</si>
  <si>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</si>
  <si>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</si>
  <si>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</si>
  <si>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</si>
  <si>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</si>
  <si>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</si>
  <si>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</si>
  <si>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</si>
  <si>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</si>
  <si>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</si>
  <si>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</si>
  <si>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</si>
  <si>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</si>
  <si>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</si>
  <si>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</si>
  <si>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</si>
  <si>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</si>
  <si>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</si>
  <si>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</si>
  <si>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</si>
  <si>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</si>
  <si>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</si>
  <si>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</si>
  <si>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</si>
  <si>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</si>
  <si>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</si>
  <si>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</si>
  <si>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</si>
  <si>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</si>
  <si>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</si>
  <si>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</si>
  <si>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</si>
  <si>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</si>
  <si>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</si>
  <si>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</si>
  <si>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</si>
  <si>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</si>
  <si>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</si>
  <si>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</si>
  <si>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</si>
  <si>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</si>
  <si>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</si>
  <si>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</si>
  <si>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</si>
  <si>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</si>
  <si>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</si>
  <si>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</si>
  <si>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</si>
  <si>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</si>
  <si>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</si>
  <si>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</si>
  <si>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</si>
  <si>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</si>
  <si>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</si>
  <si>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</si>
  <si>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</si>
  <si>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</si>
  <si>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</si>
  <si>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</si>
  <si>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</si>
  <si>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</si>
  <si>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</si>
  <si>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</si>
  <si>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</si>
  <si>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</si>
  <si>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</si>
  <si>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</si>
  <si>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</si>
  <si>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</si>
  <si>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</si>
  <si>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</si>
  <si>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</si>
  <si>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</si>
  <si>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</si>
  <si>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</si>
  <si>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</si>
  <si>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</si>
  <si>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</si>
  <si>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</si>
  <si>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</si>
  <si>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</si>
  <si>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</si>
  <si>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</si>
  <si>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</si>
  <si>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</si>
  <si>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</si>
  <si>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</si>
  <si>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</si>
  <si>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</si>
  <si>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</si>
  <si>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</si>
  <si>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</si>
  <si>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</si>
  <si>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</si>
  <si>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</si>
  <si>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</si>
  <si>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</si>
  <si>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</si>
  <si>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</si>
  <si>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</si>
  <si>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</si>
  <si>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</si>
  <si>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</si>
  <si>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</si>
  <si>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</si>
  <si>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</si>
  <si>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</si>
  <si>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</si>
  <si>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</si>
  <si>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</si>
  <si>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</si>
  <si>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</si>
  <si>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</si>
  <si>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</si>
  <si>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</si>
  <si>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</si>
  <si>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</si>
  <si>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</si>
  <si>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</si>
  <si>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</si>
  <si>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</si>
  <si>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</si>
  <si>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</si>
  <si>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</si>
  <si>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</si>
  <si>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</si>
  <si>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</si>
  <si>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</si>
  <si>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</si>
  <si>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</si>
  <si>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</si>
  <si>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</si>
  <si>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</si>
  <si>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</si>
  <si>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</si>
  <si>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</si>
  <si>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</si>
  <si>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</si>
  <si>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</si>
  <si>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</si>
  <si>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</si>
  <si>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</si>
  <si>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</si>
  <si>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</si>
  <si>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</si>
  <si>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</si>
  <si>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</si>
  <si>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</si>
  <si>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</si>
  <si>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</si>
  <si>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</si>
  <si>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</si>
  <si>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</si>
  <si>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</si>
  <si>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</si>
  <si>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</si>
  <si>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</si>
  <si>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</si>
  <si>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</si>
  <si>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</si>
  <si>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</si>
  <si>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</si>
  <si>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</si>
  <si>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</si>
  <si>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</si>
  <si>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</si>
  <si>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</si>
  <si>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47314_令和7年度</t>
  </si>
  <si>
    <t>47314_令和8年度</t>
  </si>
  <si>
    <t>47314_令和9年度</t>
  </si>
  <si>
    <t>47314_令和10年度</t>
  </si>
  <si>
    <t>47314_令和11年度</t>
  </si>
  <si>
    <t>47314_令和12年度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</si>
</sst>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1.3723547912927441</c:v>
                </c:pt>
                <c:pt idx="1">
                  <c:v>1.324193579406213</c:v>
                </c:pt>
                <c:pt idx="2">
                  <c:v>1.6352437830019819</c:v>
                </c:pt>
                <c:pt idx="3">
                  <c:v>1.584498092810088</c:v>
                </c:pt>
                <c:pt idx="4">
                  <c:v>1.458886829362039</c:v>
                </c:pt>
                <c:pt idx="5">
                  <c:v>1.505556828209319</c:v>
                </c:pt>
                <c:pt idx="6">
                  <c:v>1.1454843569003701</c:v>
                </c:pt>
                <c:pt idx="7">
                  <c:v>1.5999157639098878</c:v>
                </c:pt>
                <c:pt idx="8">
                  <c:v>1.8536395669720436</c:v>
                </c:pt>
                <c:pt idx="9">
                  <c:v>1.3873844414718366</c:v>
                </c:pt>
                <c:pt idx="10">
                  <c:v>1.5579313158707384</c:v>
                </c:pt>
                <c:pt idx="11">
                  <c:v>2.3200313249087841</c:v>
                </c:pt>
                <c:pt idx="12">
                  <c:v>2.6448277611683548</c:v>
                </c:pt>
                <c:pt idx="13">
                  <c:v>2.373512048441301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26.731134509192334</c:v>
                </c:pt>
                <c:pt idx="1">
                  <c:v>27.525462302267133</c:v>
                </c:pt>
                <c:pt idx="2">
                  <c:v>26.371249500171615</c:v>
                </c:pt>
                <c:pt idx="3">
                  <c:v>26.300433819851563</c:v>
                </c:pt>
                <c:pt idx="4">
                  <c:v>26.19176372729795</c:v>
                </c:pt>
                <c:pt idx="5">
                  <c:v>26.456358293018329</c:v>
                </c:pt>
                <c:pt idx="6">
                  <c:v>27.343530711859508</c:v>
                </c:pt>
                <c:pt idx="7">
                  <c:v>27.141955320086801</c:v>
                </c:pt>
                <c:pt idx="8">
                  <c:v>27.130638473152054</c:v>
                </c:pt>
                <c:pt idx="9">
                  <c:v>26.462180261740524</c:v>
                </c:pt>
                <c:pt idx="10">
                  <c:v>26.589068514267158</c:v>
                </c:pt>
                <c:pt idx="11">
                  <c:v>24.028634348833616</c:v>
                </c:pt>
                <c:pt idx="12">
                  <c:v>24.40426003813414</c:v>
                </c:pt>
                <c:pt idx="13">
                  <c:v>27.380007951337301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20.11059338636867</c:v>
                </c:pt>
                <c:pt idx="1">
                  <c:v>21.537041052722479</c:v>
                </c:pt>
                <c:pt idx="2">
                  <c:v>22.479323710009051</c:v>
                </c:pt>
                <c:pt idx="3">
                  <c:v>19.89637723372762</c:v>
                </c:pt>
                <c:pt idx="4">
                  <c:v>20.05441482084623</c:v>
                </c:pt>
                <c:pt idx="5">
                  <c:v>20.316439094550361</c:v>
                </c:pt>
                <c:pt idx="6">
                  <c:v>19.384939847446059</c:v>
                </c:pt>
                <c:pt idx="7">
                  <c:v>19.456319143463016</c:v>
                </c:pt>
                <c:pt idx="8">
                  <c:v>20.311891276131551</c:v>
                </c:pt>
                <c:pt idx="9">
                  <c:v>18.403838522118406</c:v>
                </c:pt>
                <c:pt idx="10">
                  <c:v>18.211365114259568</c:v>
                </c:pt>
                <c:pt idx="11">
                  <c:v>17.2184088642144</c:v>
                </c:pt>
                <c:pt idx="12">
                  <c:v>18.560338838848178</c:v>
                </c:pt>
                <c:pt idx="13">
                  <c:v>18.514549173430737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22.425380950978269</c:v>
                </c:pt>
                <c:pt idx="1">
                  <c:v>23.24883265522346</c:v>
                </c:pt>
                <c:pt idx="2">
                  <c:v>22.630864398275541</c:v>
                </c:pt>
                <c:pt idx="3">
                  <c:v>23.457554023934609</c:v>
                </c:pt>
                <c:pt idx="4">
                  <c:v>24.21309952415325</c:v>
                </c:pt>
                <c:pt idx="5">
                  <c:v>22.958336800329199</c:v>
                </c:pt>
                <c:pt idx="6">
                  <c:v>20.784902042841772</c:v>
                </c:pt>
                <c:pt idx="7">
                  <c:v>21.542139233857</c:v>
                </c:pt>
                <c:pt idx="8">
                  <c:v>21.631015980962577</c:v>
                </c:pt>
                <c:pt idx="9">
                  <c:v>25.027471032752352</c:v>
                </c:pt>
                <c:pt idx="10">
                  <c:v>20.597925397888861</c:v>
                </c:pt>
                <c:pt idx="11">
                  <c:v>16.654818582917141</c:v>
                </c:pt>
                <c:pt idx="12">
                  <c:v>18.028049992661657</c:v>
                </c:pt>
                <c:pt idx="13">
                  <c:v>20.626096278787696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7.443720094898131</c:v>
                </c:pt>
                <c:pt idx="1">
                  <c:v>6.4542322289096319</c:v>
                </c:pt>
                <c:pt idx="2">
                  <c:v>7.2859213608085192</c:v>
                </c:pt>
                <c:pt idx="3">
                  <c:v>6.7258557747770871</c:v>
                </c:pt>
                <c:pt idx="4">
                  <c:v>6.3495323624193585</c:v>
                </c:pt>
                <c:pt idx="5">
                  <c:v>5.9681276341706164</c:v>
                </c:pt>
                <c:pt idx="6">
                  <c:v>6.1991539656720462</c:v>
                </c:pt>
                <c:pt idx="7">
                  <c:v>7.0675437385539794</c:v>
                </c:pt>
                <c:pt idx="8">
                  <c:v>6.192831689058881</c:v>
                </c:pt>
                <c:pt idx="9">
                  <c:v>8.7307646878766114</c:v>
                </c:pt>
                <c:pt idx="10">
                  <c:v>5.9453840759193852</c:v>
                </c:pt>
                <c:pt idx="11">
                  <c:v>7.203286876730858</c:v>
                </c:pt>
                <c:pt idx="12">
                  <c:v>7.6410301108680461</c:v>
                </c:pt>
                <c:pt idx="13">
                  <c:v>6.7230618261882578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5556</c:v>
                </c:pt>
                <c:pt idx="1">
                  <c:v>5694</c:v>
                </c:pt>
                <c:pt idx="2">
                  <c:v>5797</c:v>
                </c:pt>
                <c:pt idx="3">
                  <c:v>6014</c:v>
                </c:pt>
                <c:pt idx="4">
                  <c:v>6216</c:v>
                </c:pt>
                <c:pt idx="5">
                  <c:v>6314</c:v>
                </c:pt>
                <c:pt idx="6">
                  <c:v>6452</c:v>
                </c:pt>
                <c:pt idx="7">
                  <c:v>6585</c:v>
                </c:pt>
                <c:pt idx="8">
                  <c:v>6736</c:v>
                </c:pt>
                <c:pt idx="9">
                  <c:v>6839</c:v>
                </c:pt>
                <c:pt idx="10">
                  <c:v>6885</c:v>
                </c:pt>
                <c:pt idx="11">
                  <c:v>6987</c:v>
                </c:pt>
                <c:pt idx="12">
                  <c:v>7062</c:v>
                </c:pt>
                <c:pt idx="13">
                  <c:v>7116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2430</c:v>
                </c:pt>
                <c:pt idx="1">
                  <c:v>2391</c:v>
                </c:pt>
                <c:pt idx="2">
                  <c:v>2374</c:v>
                </c:pt>
                <c:pt idx="3">
                  <c:v>2384</c:v>
                </c:pt>
                <c:pt idx="4">
                  <c:v>2345</c:v>
                </c:pt>
                <c:pt idx="5">
                  <c:v>2347</c:v>
                </c:pt>
                <c:pt idx="6">
                  <c:v>2358</c:v>
                </c:pt>
                <c:pt idx="7">
                  <c:v>2380</c:v>
                </c:pt>
                <c:pt idx="8">
                  <c:v>2431</c:v>
                </c:pt>
                <c:pt idx="9">
                  <c:v>2477</c:v>
                </c:pt>
                <c:pt idx="10">
                  <c:v>2451</c:v>
                </c:pt>
                <c:pt idx="11">
                  <c:v>2477</c:v>
                </c:pt>
                <c:pt idx="12">
                  <c:v>2524</c:v>
                </c:pt>
                <c:pt idx="13">
                  <c:v>2556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4848</c:v>
                </c:pt>
                <c:pt idx="1">
                  <c:v>4919</c:v>
                </c:pt>
                <c:pt idx="2">
                  <c:v>4979</c:v>
                </c:pt>
                <c:pt idx="3">
                  <c:v>5063</c:v>
                </c:pt>
                <c:pt idx="4">
                  <c:v>5101</c:v>
                </c:pt>
                <c:pt idx="5">
                  <c:v>5154</c:v>
                </c:pt>
                <c:pt idx="6">
                  <c:v>5193</c:v>
                </c:pt>
                <c:pt idx="7">
                  <c:v>5236</c:v>
                </c:pt>
                <c:pt idx="8">
                  <c:v>5315</c:v>
                </c:pt>
                <c:pt idx="9">
                  <c:v>5364</c:v>
                </c:pt>
                <c:pt idx="10">
                  <c:v>5406</c:v>
                </c:pt>
                <c:pt idx="11">
                  <c:v>5482</c:v>
                </c:pt>
                <c:pt idx="12">
                  <c:v>5602</c:v>
                </c:pt>
                <c:pt idx="13">
                  <c:v>5625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c:v>
                </c:pt>
                <c:pt idx="1">
                  <c:v>51</c:v>
                </c:pt>
                <c:pt idx="2">
                  <c:v>51</c:v>
                </c:pt>
                <c:pt idx="3">
                  <c:v>51</c:v>
                </c:pt>
                <c:pt idx="4">
                  <c:v>51</c:v>
                </c:pt>
                <c:pt idx="5">
                  <c:v>43</c:v>
                </c:pt>
                <c:pt idx="6">
                  <c:v>43</c:v>
                </c:pt>
                <c:pt idx="7">
                  <c:v>43</c:v>
                </c:pt>
                <c:pt idx="8">
                  <c:v>43</c:v>
                </c:pt>
                <c:pt idx="9">
                  <c:v>43</c:v>
                </c:pt>
                <c:pt idx="10">
                  <c:v>43</c:v>
                </c:pt>
                <c:pt idx="11">
                  <c:v>97</c:v>
                </c:pt>
                <c:pt idx="12">
                  <c:v>97</c:v>
                </c:pt>
                <c:pt idx="13">
                  <c:v>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501</c:v>
                </c:pt>
                <c:pt idx="1">
                  <c:v>501</c:v>
                </c:pt>
                <c:pt idx="2">
                  <c:v>501</c:v>
                </c:pt>
                <c:pt idx="3">
                  <c:v>501</c:v>
                </c:pt>
                <c:pt idx="4">
                  <c:v>501</c:v>
                </c:pt>
                <c:pt idx="5">
                  <c:v>589</c:v>
                </c:pt>
                <c:pt idx="6">
                  <c:v>589</c:v>
                </c:pt>
                <c:pt idx="7">
                  <c:v>589</c:v>
                </c:pt>
                <c:pt idx="8">
                  <c:v>589</c:v>
                </c:pt>
                <c:pt idx="9">
                  <c:v>589</c:v>
                </c:pt>
                <c:pt idx="10">
                  <c:v>589</c:v>
                </c:pt>
                <c:pt idx="11">
                  <c:v>554</c:v>
                </c:pt>
                <c:pt idx="12">
                  <c:v>554</c:v>
                </c:pt>
                <c:pt idx="13">
                  <c:v>554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17.192599999999999</c:v>
                </c:pt>
                <c:pt idx="1">
                  <c:v>14.1248</c:v>
                </c:pt>
                <c:pt idx="2">
                  <c:v>16.988700000000001</c:v>
                </c:pt>
                <c:pt idx="3">
                  <c:v>17.414100000000001</c:v>
                </c:pt>
                <c:pt idx="4">
                  <c:v>16.715499999999999</c:v>
                </c:pt>
                <c:pt idx="5">
                  <c:v>12.4711</c:v>
                </c:pt>
                <c:pt idx="6">
                  <c:v>11.7218</c:v>
                </c:pt>
                <c:pt idx="7">
                  <c:v>14.785</c:v>
                </c:pt>
                <c:pt idx="8">
                  <c:v>13.619300000000001</c:v>
                </c:pt>
                <c:pt idx="9">
                  <c:v>28.909099999999999</c:v>
                </c:pt>
                <c:pt idx="10">
                  <c:v>14.2593</c:v>
                </c:pt>
                <c:pt idx="11">
                  <c:v>12.9886</c:v>
                </c:pt>
                <c:pt idx="12">
                  <c:v>14.160399999999999</c:v>
                </c:pt>
                <c:pt idx="13">
                  <c:v>12.4541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4.4119999999999999</c:v>
                </c:pt>
                <c:pt idx="1">
                  <c:v>4.476</c:v>
                </c:pt>
                <c:pt idx="2">
                  <c:v>3.8380000000000001</c:v>
                </c:pt>
                <c:pt idx="3">
                  <c:v>4.2640000000000002</c:v>
                </c:pt>
                <c:pt idx="4">
                  <c:v>3.222</c:v>
                </c:pt>
                <c:pt idx="5">
                  <c:v>4.149</c:v>
                </c:pt>
                <c:pt idx="6">
                  <c:v>3.786</c:v>
                </c:pt>
                <c:pt idx="7">
                  <c:v>3.1019999999999999</c:v>
                </c:pt>
                <c:pt idx="8">
                  <c:v>3.2850000000000001</c:v>
                </c:pt>
                <c:pt idx="9">
                  <c:v>3.9860000000000002</c:v>
                </c:pt>
                <c:pt idx="10">
                  <c:v>3.3239999999999998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227.83</c:v>
                </c:pt>
                <c:pt idx="1">
                  <c:v>239.45</c:v>
                </c:pt>
                <c:pt idx="2">
                  <c:v>202.67599999999999</c:v>
                </c:pt>
                <c:pt idx="3">
                  <c:v>237.13900000000001</c:v>
                </c:pt>
                <c:pt idx="4">
                  <c:v>195.012</c:v>
                </c:pt>
                <c:pt idx="5">
                  <c:v>238.47</c:v>
                </c:pt>
                <c:pt idx="6">
                  <c:v>217.96199999999999</c:v>
                </c:pt>
                <c:pt idx="7">
                  <c:v>184.947</c:v>
                </c:pt>
                <c:pt idx="8">
                  <c:v>192.55699999999999</c:v>
                </c:pt>
                <c:pt idx="9">
                  <c:v>230.20500000000001</c:v>
                </c:pt>
                <c:pt idx="10">
                  <c:v>193.916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232.24199999999999</c:v>
                </c:pt>
                <c:pt idx="1">
                  <c:v>243.92599999999999</c:v>
                </c:pt>
                <c:pt idx="2">
                  <c:v>206.51400000000001</c:v>
                </c:pt>
                <c:pt idx="3">
                  <c:v>241.40299999999999</c:v>
                </c:pt>
                <c:pt idx="4">
                  <c:v>198.23400000000001</c:v>
                </c:pt>
                <c:pt idx="5">
                  <c:v>242.619</c:v>
                </c:pt>
                <c:pt idx="6">
                  <c:v>221.74799999999999</c:v>
                </c:pt>
                <c:pt idx="7">
                  <c:v>188.04900000000001</c:v>
                </c:pt>
                <c:pt idx="8">
                  <c:v>195.84200000000001</c:v>
                </c:pt>
                <c:pt idx="9">
                  <c:v>234.191</c:v>
                </c:pt>
                <c:pt idx="10">
                  <c:v>197.24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22.630864398275541</c:v>
                </c:pt>
                <c:pt idx="1">
                  <c:v>23.457554023934609</c:v>
                </c:pt>
                <c:pt idx="2">
                  <c:v>24.21309952415325</c:v>
                </c:pt>
                <c:pt idx="3">
                  <c:v>22.958336800329199</c:v>
                </c:pt>
                <c:pt idx="4">
                  <c:v>20.784902042841772</c:v>
                </c:pt>
                <c:pt idx="5">
                  <c:v>21.542139233857</c:v>
                </c:pt>
                <c:pt idx="6">
                  <c:v>21.631015980962577</c:v>
                </c:pt>
                <c:pt idx="7">
                  <c:v>25.027471032752352</c:v>
                </c:pt>
                <c:pt idx="8">
                  <c:v>20.597925397888861</c:v>
                </c:pt>
                <c:pt idx="9">
                  <c:v>16.654818582917141</c:v>
                </c:pt>
                <c:pt idx="10">
                  <c:v>18.028049992661657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7.2859213608085192</c:v>
                </c:pt>
                <c:pt idx="1">
                  <c:v>6.7258557747770871</c:v>
                </c:pt>
                <c:pt idx="2">
                  <c:v>6.3495323624193585</c:v>
                </c:pt>
                <c:pt idx="3">
                  <c:v>5.9681276341706164</c:v>
                </c:pt>
                <c:pt idx="4">
                  <c:v>6.1991539656720462</c:v>
                </c:pt>
                <c:pt idx="5">
                  <c:v>7.0675437385539794</c:v>
                </c:pt>
                <c:pt idx="6">
                  <c:v>6.192831689058881</c:v>
                </c:pt>
                <c:pt idx="7">
                  <c:v>8.7307646878766114</c:v>
                </c:pt>
                <c:pt idx="8">
                  <c:v>5.9453840759193852</c:v>
                </c:pt>
                <c:pt idx="9">
                  <c:v>7.203286876730858</c:v>
                </c:pt>
                <c:pt idx="10">
                  <c:v>7.6410301108680461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197.24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197.24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197.24</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5.1994394174895886</c:v>
                </c:pt>
                <c:pt idx="2">
                  <c:v>1.8401207944169431</c:v>
                </c:pt>
                <c:pt idx="3">
                  <c:v>3.8641019472897269</c:v>
                </c:pt>
                <c:pt idx="4">
                  <c:v>21.960695888112191</c:v>
                </c:pt>
                <c:pt idx="5">
                  <c:v>21.973968229944081</c:v>
                </c:pt>
                <c:pt idx="7">
                  <c:v>23.660753431293479</c:v>
                </c:pt>
                <c:pt idx="8">
                  <c:v>0.63757073792984098</c:v>
                </c:pt>
                <c:pt idx="9">
                  <c:v>3.4937838576299258</c:v>
                </c:pt>
                <c:pt idx="10">
                  <c:v>1.204549787733644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10.903662159196259</c:v>
                </c:pt>
                <c:pt idx="4" formatCode="#,##0">
                  <c:v>21.960695888112191</c:v>
                </c:pt>
                <c:pt idx="5" formatCode="#,##0">
                  <c:v>21.973968229944081</c:v>
                </c:pt>
                <c:pt idx="6" formatCode="#,##0">
                  <c:v>27.792108026853246</c:v>
                </c:pt>
                <c:pt idx="10" formatCode="#,##0">
                  <c:v>1.204549787733644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193.916</c:v>
                </c:pt>
                <c:pt idx="2" formatCode="#,##0_);[Red]\(#,##0\)">
                  <c:v>0</c:v>
                </c:pt>
                <c:pt idx="3" formatCode="#,##0_);[Red]\(#,##0\)">
                  <c:v>0</c:v>
                </c:pt>
                <c:pt idx="4" formatCode="#,##0_);[Red]\(#,##0\)">
                  <c:v>0</c:v>
                </c:pt>
                <c:pt idx="5" formatCode="#,##0_);[Red]\(#,##0\)">
                  <c:v>3.3239999999999998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193.916</c:v>
                </c:pt>
                <c:pt idx="1">
                  <c:v>0</c:v>
                </c:pt>
                <c:pt idx="4" formatCode="#,##0_);[Red]\(#,##0\)">
                  <c:v>0</c:v>
                </c:pt>
                <c:pt idx="5" formatCode="#,##0_);[Red]\(#,##0\)">
                  <c:v>3.3239999999999998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金武町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金武町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金武町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197.24</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金武町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1299.8699999999999</c:v>
                </c:pt>
                <c:pt idx="1">
                  <c:v>4791.8000000000029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7,898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1559.9999843999997</c:v>
                </c:pt>
                <c:pt idx="1">
                  <c:v>6338.4013680000035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金武町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5.9328433079999998</c:v>
                </c:pt>
                <c:pt idx="1">
                  <c:v>8.4365078760000003</c:v>
                </c:pt>
                <c:pt idx="2">
                  <c:v>0</c:v>
                </c:pt>
                <c:pt idx="3">
                  <c:v>0</c:v>
                </c:pt>
                <c:pt idx="4">
                  <c:v>0.40066085000000001</c:v>
                </c:pt>
                <c:pt idx="5">
                  <c:v>2.7395978799999998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216,884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金武町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128784</c:v>
                </c:pt>
                <c:pt idx="1">
                  <c:v>88100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3796.8</c:v>
                </c:pt>
                <c:pt idx="1">
                  <c:v>4419.1000000000004</c:v>
                </c:pt>
                <c:pt idx="2">
                  <c:v>4576.5</c:v>
                </c:pt>
                <c:pt idx="3">
                  <c:v>4717</c:v>
                </c:pt>
                <c:pt idx="4">
                  <c:v>4781.8000000000011</c:v>
                </c:pt>
                <c:pt idx="5">
                  <c:v>4791.8000000000029</c:v>
                </c:pt>
                <c:pt idx="6">
                  <c:v>4791.8000000000029</c:v>
                </c:pt>
                <c:pt idx="7">
                  <c:v>4791.8000000000029</c:v>
                </c:pt>
                <c:pt idx="8">
                  <c:v>4791.8000000000029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497.6</c:v>
                </c:pt>
                <c:pt idx="1">
                  <c:v>543.66999999999996</c:v>
                </c:pt>
                <c:pt idx="2">
                  <c:v>639.77</c:v>
                </c:pt>
                <c:pt idx="3">
                  <c:v>756.77</c:v>
                </c:pt>
                <c:pt idx="4">
                  <c:v>819.16999999999962</c:v>
                </c:pt>
                <c:pt idx="5">
                  <c:v>881.26999999999987</c:v>
                </c:pt>
                <c:pt idx="6">
                  <c:v>969.16999999999985</c:v>
                </c:pt>
                <c:pt idx="7">
                  <c:v>1189.2699999999998</c:v>
                </c:pt>
                <c:pt idx="8">
                  <c:v>1299.8699999999999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0.11989924021407766</c:v>
                </c:pt>
                <c:pt idx="1">
                  <c:v>0.13101426916689496</c:v>
                </c:pt>
                <c:pt idx="2">
                  <c:v>0.13298671768733752</c:v>
                </c:pt>
                <c:pt idx="3">
                  <c:v>0.13444035177994137</c:v>
                </c:pt>
                <c:pt idx="4">
                  <c:v>0.15788581578246916</c:v>
                </c:pt>
                <c:pt idx="5">
                  <c:v>0.16507412153306292</c:v>
                </c:pt>
                <c:pt idx="6">
                  <c:v>0.15605992216962988</c:v>
                </c:pt>
                <c:pt idx="7">
                  <c:v>0.15294758193919655</c:v>
                </c:pt>
                <c:pt idx="8">
                  <c:v>0.15556181071965608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2.7496327799465141</c:v>
                </c:pt>
                <c:pt idx="2">
                  <c:v>1.423802940422032</c:v>
                </c:pt>
                <c:pt idx="3">
                  <c:v>2.1760966420508119</c:v>
                </c:pt>
                <c:pt idx="4">
                  <c:v>24.21309952415325</c:v>
                </c:pt>
                <c:pt idx="5">
                  <c:v>20.05441482084623</c:v>
                </c:pt>
                <c:pt idx="7">
                  <c:v>23.090934290530868</c:v>
                </c:pt>
                <c:pt idx="8">
                  <c:v>0.88362495185457102</c:v>
                </c:pt>
                <c:pt idx="9">
                  <c:v>2.2172044849125099</c:v>
                </c:pt>
                <c:pt idx="10">
                  <c:v>1.458886829362039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6.3495323624193585</c:v>
                </c:pt>
                <c:pt idx="4" formatCode="#,##0">
                  <c:v>24.21309952415325</c:v>
                </c:pt>
                <c:pt idx="5" formatCode="#,##0">
                  <c:v>20.05441482084623</c:v>
                </c:pt>
                <c:pt idx="6" formatCode="#,##0">
                  <c:v>26.19176372729795</c:v>
                </c:pt>
                <c:pt idx="10" formatCode="#,##0">
                  <c:v>1.458886829362039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82</c:v>
                </c:pt>
                <c:pt idx="1">
                  <c:v>89</c:v>
                </c:pt>
                <c:pt idx="2">
                  <c:v>104</c:v>
                </c:pt>
                <c:pt idx="3">
                  <c:v>121</c:v>
                </c:pt>
                <c:pt idx="4">
                  <c:v>130</c:v>
                </c:pt>
                <c:pt idx="5">
                  <c:v>142</c:v>
                </c:pt>
                <c:pt idx="6">
                  <c:v>156</c:v>
                </c:pt>
                <c:pt idx="7">
                  <c:v>188</c:v>
                </c:pt>
                <c:pt idx="8">
                  <c:v>206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50773.395577363233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7898.4013524000029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399148.64399999997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164801.20299999998</c:v>
                </c:pt>
                <c:pt idx="1">
                  <c:v>234347.44099999999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7898.4013524000029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1.8119325898872101</c:v>
                </c:pt>
                <c:pt idx="2">
                  <c:v>1.5285231269186628</c:v>
                </c:pt>
                <c:pt idx="3">
                  <c:v>3.3826061093823849</c:v>
                </c:pt>
                <c:pt idx="4">
                  <c:v>20.626096278787696</c:v>
                </c:pt>
                <c:pt idx="5">
                  <c:v>18.514549173430737</c:v>
                </c:pt>
                <c:pt idx="7">
                  <c:v>21.877885295611581</c:v>
                </c:pt>
                <c:pt idx="8">
                  <c:v>0.6741185665486219</c:v>
                </c:pt>
                <c:pt idx="9">
                  <c:v>4.8280040891771003</c:v>
                </c:pt>
                <c:pt idx="10">
                  <c:v>2.373512048441301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6.7230618261882578</c:v>
                </c:pt>
                <c:pt idx="4">
                  <c:v>20.626096278787696</c:v>
                </c:pt>
                <c:pt idx="5">
                  <c:v>18.514549173430737</c:v>
                </c:pt>
                <c:pt idx="6">
                  <c:v>27.380007951337301</c:v>
                </c:pt>
                <c:pt idx="10">
                  <c:v>2.373512048441301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金武町</c:v>
                </c:pt>
              </c:strCache>
            </c:strRef>
          </c:cat>
          <c:val>
            <c:numRef>
              <c:f>①CO2排出量の現状把握!$AX$43:$AX$45</c:f>
              <c:numCache>
                <c:formatCode>0%</c:formatCode>
                <c:ptCount val="3"/>
                <c:pt idx="0">
                  <c:v>0.42072759503743129</c:v>
                </c:pt>
                <c:pt idx="1">
                  <c:v>9.7622168045433597E-2</c:v>
                </c:pt>
                <c:pt idx="2">
                  <c:v>8.8909129151946362E-2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金武町</c:v>
                </c:pt>
              </c:strCache>
            </c:strRef>
          </c:cat>
          <c:val>
            <c:numRef>
              <c:f>①CO2排出量の現状把握!$AY$43:$AY$45</c:f>
              <c:numCache>
                <c:formatCode>0%</c:formatCode>
                <c:ptCount val="3"/>
                <c:pt idx="0">
                  <c:v>0.19118662390594171</c:v>
                </c:pt>
                <c:pt idx="1">
                  <c:v>0.37304214208585529</c:v>
                </c:pt>
                <c:pt idx="2">
                  <c:v>0.27276980419960584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金武町</c:v>
                </c:pt>
              </c:strCache>
            </c:strRef>
          </c:cat>
          <c:val>
            <c:numRef>
              <c:f>①CO2排出量の現状把握!$AZ$43:$AZ$45</c:f>
              <c:numCache>
                <c:formatCode>0%</c:formatCode>
                <c:ptCount val="3"/>
                <c:pt idx="0">
                  <c:v>0.18034974026133399</c:v>
                </c:pt>
                <c:pt idx="1">
                  <c:v>0.23366296858212929</c:v>
                </c:pt>
                <c:pt idx="2">
                  <c:v>0.24484565012306359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金武町</c:v>
                </c:pt>
              </c:strCache>
            </c:strRef>
          </c:cat>
          <c:val>
            <c:numRef>
              <c:f>①CO2排出量の現状把握!$BA$43:$BA$45</c:f>
              <c:numCache>
                <c:formatCode>0%</c:formatCode>
                <c:ptCount val="3"/>
                <c:pt idx="0">
                  <c:v>0.19226168778726088</c:v>
                </c:pt>
                <c:pt idx="1">
                  <c:v>0.27361362090494218</c:v>
                </c:pt>
                <c:pt idx="2">
                  <c:v>0.36208690713572517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金武町</c:v>
                </c:pt>
              </c:strCache>
            </c:strRef>
          </c:cat>
          <c:val>
            <c:numRef>
              <c:f>①CO2排出量の現状把握!$BB$43:$BB$45</c:f>
              <c:numCache>
                <c:formatCode>0%</c:formatCode>
                <c:ptCount val="3"/>
                <c:pt idx="0">
                  <c:v>1.5474353008032191E-2</c:v>
                </c:pt>
                <c:pt idx="1">
                  <c:v>2.2059100381639555E-2</c:v>
                </c:pt>
                <c:pt idx="2">
                  <c:v>3.1388509389659043E-2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2898</c:v>
                </c:pt>
                <c:pt idx="1">
                  <c:v>2898</c:v>
                </c:pt>
                <c:pt idx="2">
                  <c:v>2898</c:v>
                </c:pt>
                <c:pt idx="3">
                  <c:v>2898</c:v>
                </c:pt>
                <c:pt idx="4">
                  <c:v>2898</c:v>
                </c:pt>
                <c:pt idx="5">
                  <c:v>3110</c:v>
                </c:pt>
                <c:pt idx="6">
                  <c:v>3110</c:v>
                </c:pt>
                <c:pt idx="7">
                  <c:v>3110</c:v>
                </c:pt>
                <c:pt idx="8">
                  <c:v>3110</c:v>
                </c:pt>
                <c:pt idx="9">
                  <c:v>3110</c:v>
                </c:pt>
                <c:pt idx="10">
                  <c:v>3110</c:v>
                </c:pt>
                <c:pt idx="11">
                  <c:v>3254</c:v>
                </c:pt>
                <c:pt idx="12">
                  <c:v>3254</c:v>
                </c:pt>
                <c:pt idx="13">
                  <c:v>3254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1.3723547912927441</c:v>
                </c:pt>
                <c:pt idx="1">
                  <c:v>1.324193579406213</c:v>
                </c:pt>
                <c:pt idx="2">
                  <c:v>1.6352437830019819</c:v>
                </c:pt>
                <c:pt idx="3">
                  <c:v>1.584498092810088</c:v>
                </c:pt>
                <c:pt idx="4">
                  <c:v>1.458886829362039</c:v>
                </c:pt>
                <c:pt idx="5">
                  <c:v>1.505556828209319</c:v>
                </c:pt>
                <c:pt idx="6">
                  <c:v>1.1454843569003701</c:v>
                </c:pt>
                <c:pt idx="7">
                  <c:v>1.599915763909888</c:v>
                </c:pt>
                <c:pt idx="8">
                  <c:v>1.853639566972044</c:v>
                </c:pt>
                <c:pt idx="9">
                  <c:v>1.387384441471837</c:v>
                </c:pt>
                <c:pt idx="10">
                  <c:v>1.557931315870738</c:v>
                </c:pt>
                <c:pt idx="11">
                  <c:v>2.3200313249087841</c:v>
                </c:pt>
                <c:pt idx="12">
                  <c:v>2.6448277611683548</c:v>
                </c:pt>
                <c:pt idx="13">
                  <c:v>2.373512048441301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555776</c:v>
                </c:pt>
                <c:pt idx="1">
                  <c:v>602092</c:v>
                </c:pt>
                <c:pt idx="2">
                  <c:v>464227</c:v>
                </c:pt>
                <c:pt idx="3">
                  <c:v>351414.33333333331</c:v>
                </c:pt>
                <c:pt idx="4">
                  <c:v>367550</c:v>
                </c:pt>
                <c:pt idx="5">
                  <c:v>473573.33333333331</c:v>
                </c:pt>
                <c:pt idx="6">
                  <c:v>607427.66666666663</c:v>
                </c:pt>
                <c:pt idx="7">
                  <c:v>610203.79359283065</c:v>
                </c:pt>
                <c:pt idx="8">
                  <c:v>581846.66666666663</c:v>
                </c:pt>
                <c:pt idx="9">
                  <c:v>462412</c:v>
                </c:pt>
                <c:pt idx="10">
                  <c:v>543315.33333333326</c:v>
                </c:pt>
                <c:pt idx="11">
                  <c:v>417023.66666666663</c:v>
                </c:pt>
                <c:pt idx="12">
                  <c:v>413990.66666666663</c:v>
                </c:pt>
                <c:pt idx="13">
                  <c:v>840711.66666666651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11170</c:v>
                </c:pt>
                <c:pt idx="1">
                  <c:v>11215</c:v>
                </c:pt>
                <c:pt idx="2">
                  <c:v>11247</c:v>
                </c:pt>
                <c:pt idx="3">
                  <c:v>11389</c:v>
                </c:pt>
                <c:pt idx="4">
                  <c:v>11423</c:v>
                </c:pt>
                <c:pt idx="5">
                  <c:v>11470</c:v>
                </c:pt>
                <c:pt idx="6">
                  <c:v>11495</c:v>
                </c:pt>
                <c:pt idx="7">
                  <c:v>11453</c:v>
                </c:pt>
                <c:pt idx="8">
                  <c:v>11524</c:v>
                </c:pt>
                <c:pt idx="9">
                  <c:v>11573</c:v>
                </c:pt>
                <c:pt idx="10">
                  <c:v>11455</c:v>
                </c:pt>
                <c:pt idx="11">
                  <c:v>11450</c:v>
                </c:pt>
                <c:pt idx="12">
                  <c:v>11487</c:v>
                </c:pt>
                <c:pt idx="13">
                  <c:v>11451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金武町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477</v>
      </c>
      <c r="C9" s="70">
        <v>1</v>
      </c>
      <c r="D9" s="70">
        <v>29</v>
      </c>
      <c r="E9" s="70">
        <v>1990</v>
      </c>
      <c r="F9" s="70" t="s">
        <v>787</v>
      </c>
      <c r="G9" s="70" t="s">
        <v>1661</v>
      </c>
      <c r="H9" s="70" t="s">
        <v>1662</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478</v>
      </c>
      <c r="C10" s="70">
        <v>2</v>
      </c>
      <c r="D10" s="70">
        <v>29</v>
      </c>
      <c r="E10" s="70">
        <v>2005</v>
      </c>
      <c r="F10" s="70" t="s">
        <v>789</v>
      </c>
      <c r="G10" s="70" t="s">
        <v>1661</v>
      </c>
      <c r="H10" s="70" t="s">
        <v>1662</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479</v>
      </c>
      <c r="C11" s="70">
        <v>3</v>
      </c>
      <c r="D11" s="70">
        <v>29</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480</v>
      </c>
      <c r="C12" s="70">
        <v>4</v>
      </c>
      <c r="D12" s="70">
        <v>29</v>
      </c>
      <c r="E12" s="70">
        <v>2007</v>
      </c>
      <c r="F12" s="70" t="s">
        <v>791</v>
      </c>
      <c r="G12" s="70" t="s">
        <v>1661</v>
      </c>
      <c r="H12" s="70" t="s">
        <v>1662</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481</v>
      </c>
      <c r="C13" s="70">
        <v>5</v>
      </c>
      <c r="D13" s="70">
        <v>29</v>
      </c>
      <c r="E13" s="70">
        <v>2008</v>
      </c>
      <c r="F13" s="70" t="s">
        <v>792</v>
      </c>
      <c r="G13" s="70" t="s">
        <v>1661</v>
      </c>
      <c r="H13" s="70" t="s">
        <v>1662</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482</v>
      </c>
      <c r="C14" s="70">
        <v>6</v>
      </c>
      <c r="D14" s="70">
        <v>29</v>
      </c>
      <c r="E14" s="70">
        <v>2009</v>
      </c>
      <c r="F14" s="70" t="s">
        <v>176</v>
      </c>
      <c r="G14" s="70" t="s">
        <v>1661</v>
      </c>
      <c r="H14" s="70" t="s">
        <v>1662</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1668</v>
      </c>
      <c r="B15" s="70">
        <v>483</v>
      </c>
      <c r="C15" s="70">
        <v>7</v>
      </c>
      <c r="D15" s="70">
        <v>29</v>
      </c>
      <c r="E15" s="70">
        <v>2010</v>
      </c>
      <c r="F15" s="70" t="s">
        <v>177</v>
      </c>
      <c r="G15" s="70" t="s">
        <v>1661</v>
      </c>
      <c r="H15" s="70" t="s">
        <v>1662</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1669</v>
      </c>
      <c r="B16" s="70">
        <v>484</v>
      </c>
      <c r="C16" s="70">
        <v>8</v>
      </c>
      <c r="D16" s="70">
        <v>29</v>
      </c>
      <c r="E16" s="70">
        <v>2011</v>
      </c>
      <c r="F16" s="70" t="s">
        <v>178</v>
      </c>
      <c r="G16" s="70" t="s">
        <v>1661</v>
      </c>
      <c r="H16" s="70" t="s">
        <v>1662</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1670</v>
      </c>
      <c r="B17" s="70">
        <v>485</v>
      </c>
      <c r="C17" s="70">
        <v>9</v>
      </c>
      <c r="D17" s="70">
        <v>29</v>
      </c>
      <c r="E17" s="70">
        <v>2012</v>
      </c>
      <c r="F17" s="70" t="s">
        <v>179</v>
      </c>
      <c r="G17" s="70" t="s">
        <v>1661</v>
      </c>
      <c r="H17" s="70" t="s">
        <v>1662</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1671</v>
      </c>
      <c r="B18" s="70">
        <v>486</v>
      </c>
      <c r="C18" s="70">
        <v>10</v>
      </c>
      <c r="D18" s="70">
        <v>29</v>
      </c>
      <c r="E18" s="70">
        <v>2013</v>
      </c>
      <c r="F18" s="70" t="s">
        <v>180</v>
      </c>
      <c r="G18" s="70" t="s">
        <v>1661</v>
      </c>
      <c r="H18" s="70" t="s">
        <v>1662</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1672</v>
      </c>
      <c r="B19" s="70">
        <v>487</v>
      </c>
      <c r="C19" s="70">
        <v>11</v>
      </c>
      <c r="D19" s="70">
        <v>29</v>
      </c>
      <c r="E19" s="70">
        <v>2014</v>
      </c>
      <c r="F19" s="70" t="s">
        <v>181</v>
      </c>
      <c r="G19" s="70" t="s">
        <v>1661</v>
      </c>
      <c r="H19" s="70" t="s">
        <v>1662</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1673</v>
      </c>
      <c r="B20" s="70">
        <v>488</v>
      </c>
      <c r="C20" s="70">
        <v>12</v>
      </c>
      <c r="D20" s="70">
        <v>29</v>
      </c>
      <c r="E20" s="70">
        <v>2015</v>
      </c>
      <c r="F20" s="70" t="s">
        <v>182</v>
      </c>
      <c r="G20" s="70" t="s">
        <v>1661</v>
      </c>
      <c r="H20" s="70" t="s">
        <v>1662</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1674</v>
      </c>
      <c r="B21" s="70">
        <v>489</v>
      </c>
      <c r="C21" s="70">
        <v>13</v>
      </c>
      <c r="D21" s="70">
        <v>29</v>
      </c>
      <c r="E21" s="70">
        <v>2016</v>
      </c>
      <c r="F21" s="70" t="s">
        <v>155</v>
      </c>
      <c r="G21" s="70" t="s">
        <v>1661</v>
      </c>
      <c r="H21" s="70" t="s">
        <v>1662</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1675</v>
      </c>
      <c r="B22" s="70">
        <v>490</v>
      </c>
      <c r="C22" s="70">
        <v>14</v>
      </c>
      <c r="D22" s="70">
        <v>29</v>
      </c>
      <c r="E22" s="70">
        <v>2017</v>
      </c>
      <c r="F22" s="70" t="s">
        <v>156</v>
      </c>
      <c r="G22" s="70" t="s">
        <v>1661</v>
      </c>
      <c r="H22" s="70" t="s">
        <v>1662</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1676</v>
      </c>
      <c r="B23" s="70">
        <v>491</v>
      </c>
      <c r="C23" s="70">
        <v>15</v>
      </c>
      <c r="D23" s="70">
        <v>29</v>
      </c>
      <c r="E23" s="70">
        <v>2018</v>
      </c>
      <c r="F23" s="70" t="s">
        <v>183</v>
      </c>
      <c r="G23" s="70" t="s">
        <v>1661</v>
      </c>
      <c r="H23" s="70" t="s">
        <v>1662</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1677</v>
      </c>
      <c r="B24" s="70">
        <v>492</v>
      </c>
      <c r="C24" s="70">
        <v>16</v>
      </c>
      <c r="D24" s="70">
        <v>29</v>
      </c>
      <c r="E24" s="70">
        <v>2019</v>
      </c>
      <c r="F24" s="70" t="s">
        <v>158</v>
      </c>
      <c r="G24" s="70" t="s">
        <v>1661</v>
      </c>
      <c r="H24" s="70" t="s">
        <v>1662</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1678</v>
      </c>
      <c r="B25" s="70">
        <v>493</v>
      </c>
      <c r="C25" s="70">
        <v>17</v>
      </c>
      <c r="D25" s="70">
        <v>29</v>
      </c>
      <c r="E25" s="70">
        <v>2020</v>
      </c>
      <c r="F25" s="70" t="s">
        <v>159</v>
      </c>
      <c r="G25" s="70" t="s">
        <v>1661</v>
      </c>
      <c r="H25" s="70" t="s">
        <v>1662</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1679</v>
      </c>
      <c r="B26" s="70">
        <v>493</v>
      </c>
      <c r="C26" s="70">
        <v>18</v>
      </c>
      <c r="D26" s="70">
        <v>29</v>
      </c>
      <c r="E26" s="70">
        <v>2021</v>
      </c>
      <c r="F26" s="70" t="s">
        <v>160</v>
      </c>
      <c r="G26" s="1064" t="s">
        <v>1661</v>
      </c>
      <c r="H26" s="70" t="s">
        <v>1662</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1680</v>
      </c>
      <c r="B27" s="70">
        <v>493</v>
      </c>
      <c r="C27" s="70">
        <v>19</v>
      </c>
      <c r="D27" s="70">
        <v>29</v>
      </c>
      <c r="E27" s="70">
        <v>2022</v>
      </c>
      <c r="F27" s="70" t="s">
        <v>161</v>
      </c>
      <c r="G27" s="1064" t="s">
        <v>1661</v>
      </c>
      <c r="H27" s="70" t="s">
        <v>1662</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493</v>
      </c>
      <c r="C28" s="70">
        <v>20</v>
      </c>
      <c r="D28" s="70">
        <v>29</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493</v>
      </c>
      <c r="C29" s="70">
        <v>21</v>
      </c>
      <c r="D29" s="70">
        <v>29</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137</v>
      </c>
      <c r="C30" s="70">
        <v>1</v>
      </c>
      <c r="D30" s="70">
        <v>9</v>
      </c>
      <c r="E30" s="70">
        <v>1990</v>
      </c>
      <c r="F30" s="70" t="s">
        <v>787</v>
      </c>
      <c r="G30" s="70" t="s">
        <v>1684</v>
      </c>
      <c r="H30" s="70" t="s">
        <v>1685</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138</v>
      </c>
      <c r="C31" s="70">
        <v>2</v>
      </c>
      <c r="D31" s="70">
        <v>9</v>
      </c>
      <c r="E31" s="70">
        <v>2005</v>
      </c>
      <c r="F31" s="70" t="s">
        <v>789</v>
      </c>
      <c r="G31" s="70" t="s">
        <v>1684</v>
      </c>
      <c r="H31" s="70" t="s">
        <v>1685</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139</v>
      </c>
      <c r="C32" s="70">
        <v>3</v>
      </c>
      <c r="D32" s="70">
        <v>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140</v>
      </c>
      <c r="C33" s="70">
        <v>4</v>
      </c>
      <c r="D33" s="70">
        <v>9</v>
      </c>
      <c r="E33" s="70">
        <v>2007</v>
      </c>
      <c r="F33" s="70" t="s">
        <v>791</v>
      </c>
      <c r="G33" s="70" t="s">
        <v>1684</v>
      </c>
      <c r="H33" s="70" t="s">
        <v>1685</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141</v>
      </c>
      <c r="C34" s="70">
        <v>5</v>
      </c>
      <c r="D34" s="70">
        <v>9</v>
      </c>
      <c r="E34" s="70">
        <v>2008</v>
      </c>
      <c r="F34" s="70" t="s">
        <v>792</v>
      </c>
      <c r="G34" s="70" t="s">
        <v>1684</v>
      </c>
      <c r="H34" s="70" t="s">
        <v>1685</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142</v>
      </c>
      <c r="C35" s="70">
        <v>6</v>
      </c>
      <c r="D35" s="70">
        <v>9</v>
      </c>
      <c r="E35" s="70">
        <v>2009</v>
      </c>
      <c r="F35" s="70" t="s">
        <v>176</v>
      </c>
      <c r="G35" s="70" t="s">
        <v>1684</v>
      </c>
      <c r="H35" s="70" t="s">
        <v>1685</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143</v>
      </c>
      <c r="C36" s="70">
        <v>7</v>
      </c>
      <c r="D36" s="70">
        <v>9</v>
      </c>
      <c r="E36" s="70">
        <v>2010</v>
      </c>
      <c r="F36" s="70" t="s">
        <v>177</v>
      </c>
      <c r="G36" s="70" t="s">
        <v>1684</v>
      </c>
      <c r="H36" s="70" t="s">
        <v>1685</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1692</v>
      </c>
      <c r="B37" s="70">
        <v>144</v>
      </c>
      <c r="C37" s="70">
        <v>8</v>
      </c>
      <c r="D37" s="70">
        <v>9</v>
      </c>
      <c r="E37" s="70">
        <v>2011</v>
      </c>
      <c r="F37" s="70" t="s">
        <v>178</v>
      </c>
      <c r="G37" s="70" t="s">
        <v>1684</v>
      </c>
      <c r="H37" s="70" t="s">
        <v>1685</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1693</v>
      </c>
      <c r="B38" s="70">
        <v>145</v>
      </c>
      <c r="C38" s="70">
        <v>9</v>
      </c>
      <c r="D38" s="70">
        <v>9</v>
      </c>
      <c r="E38" s="70">
        <v>2012</v>
      </c>
      <c r="F38" s="70" t="s">
        <v>179</v>
      </c>
      <c r="G38" s="70" t="s">
        <v>1684</v>
      </c>
      <c r="H38" s="70" t="s">
        <v>1685</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1694</v>
      </c>
      <c r="B39" s="70">
        <v>146</v>
      </c>
      <c r="C39" s="70">
        <v>10</v>
      </c>
      <c r="D39" s="70">
        <v>9</v>
      </c>
      <c r="E39" s="70">
        <v>2013</v>
      </c>
      <c r="F39" s="70" t="s">
        <v>180</v>
      </c>
      <c r="G39" s="70" t="s">
        <v>1684</v>
      </c>
      <c r="H39" s="70" t="s">
        <v>1685</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1695</v>
      </c>
      <c r="B40" s="70">
        <v>147</v>
      </c>
      <c r="C40" s="70">
        <v>11</v>
      </c>
      <c r="D40" s="70">
        <v>9</v>
      </c>
      <c r="E40" s="70">
        <v>2014</v>
      </c>
      <c r="F40" s="70" t="s">
        <v>181</v>
      </c>
      <c r="G40" s="70" t="s">
        <v>1684</v>
      </c>
      <c r="H40" s="70" t="s">
        <v>1685</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1696</v>
      </c>
      <c r="B41" s="70">
        <v>148</v>
      </c>
      <c r="C41" s="70">
        <v>12</v>
      </c>
      <c r="D41" s="70">
        <v>9</v>
      </c>
      <c r="E41" s="70">
        <v>2015</v>
      </c>
      <c r="F41" s="70" t="s">
        <v>182</v>
      </c>
      <c r="G41" s="70" t="s">
        <v>1684</v>
      </c>
      <c r="H41" s="70" t="s">
        <v>1685</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1697</v>
      </c>
      <c r="B42" s="70">
        <v>149</v>
      </c>
      <c r="C42" s="70">
        <v>13</v>
      </c>
      <c r="D42" s="70">
        <v>9</v>
      </c>
      <c r="E42" s="70">
        <v>2016</v>
      </c>
      <c r="F42" s="70" t="s">
        <v>155</v>
      </c>
      <c r="G42" s="70" t="s">
        <v>1684</v>
      </c>
      <c r="H42" s="70" t="s">
        <v>1685</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1698</v>
      </c>
      <c r="B43" s="70">
        <v>150</v>
      </c>
      <c r="C43" s="70">
        <v>14</v>
      </c>
      <c r="D43" s="70">
        <v>9</v>
      </c>
      <c r="E43" s="70">
        <v>2017</v>
      </c>
      <c r="F43" s="70" t="s">
        <v>156</v>
      </c>
      <c r="G43" s="70" t="s">
        <v>1684</v>
      </c>
      <c r="H43" s="70" t="s">
        <v>1685</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151</v>
      </c>
      <c r="C44" s="70">
        <v>15</v>
      </c>
      <c r="D44" s="70">
        <v>9</v>
      </c>
      <c r="E44" s="70">
        <v>2018</v>
      </c>
      <c r="F44" s="70" t="s">
        <v>183</v>
      </c>
      <c r="G44" s="70" t="s">
        <v>1684</v>
      </c>
      <c r="H44" s="70" t="s">
        <v>1685</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1700</v>
      </c>
      <c r="B45" s="70">
        <v>152</v>
      </c>
      <c r="C45" s="70">
        <v>16</v>
      </c>
      <c r="D45" s="70">
        <v>9</v>
      </c>
      <c r="E45" s="70">
        <v>2019</v>
      </c>
      <c r="F45" s="70" t="s">
        <v>158</v>
      </c>
      <c r="G45" s="1064" t="s">
        <v>1684</v>
      </c>
      <c r="H45" s="70" t="s">
        <v>1685</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1701</v>
      </c>
      <c r="B46" s="70">
        <v>153</v>
      </c>
      <c r="C46" s="70">
        <v>17</v>
      </c>
      <c r="D46" s="70">
        <v>9</v>
      </c>
      <c r="E46" s="70">
        <v>2020</v>
      </c>
      <c r="F46" s="70" t="s">
        <v>159</v>
      </c>
      <c r="G46" s="1064" t="s">
        <v>1684</v>
      </c>
      <c r="H46" s="70" t="s">
        <v>1685</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1702</v>
      </c>
      <c r="B47" s="70">
        <v>153</v>
      </c>
      <c r="C47" s="70">
        <v>18</v>
      </c>
      <c r="D47" s="70">
        <v>9</v>
      </c>
      <c r="E47" s="70">
        <v>2021</v>
      </c>
      <c r="F47" s="70" t="s">
        <v>160</v>
      </c>
      <c r="G47" s="70" t="s">
        <v>1684</v>
      </c>
      <c r="H47" s="70" t="s">
        <v>1685</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153</v>
      </c>
      <c r="C48" s="70">
        <v>19</v>
      </c>
      <c r="D48" s="70">
        <v>9</v>
      </c>
      <c r="E48" s="70">
        <v>2022</v>
      </c>
      <c r="F48" s="70" t="s">
        <v>161</v>
      </c>
      <c r="G48" s="70" t="s">
        <v>1684</v>
      </c>
      <c r="H48" s="70" t="s">
        <v>1685</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153</v>
      </c>
      <c r="C49" s="70">
        <v>20</v>
      </c>
      <c r="D49" s="70">
        <v>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153</v>
      </c>
      <c r="C50" s="70">
        <v>21</v>
      </c>
      <c r="D50" s="70">
        <v>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222</v>
      </c>
      <c r="C51" s="70">
        <v>1</v>
      </c>
      <c r="D51" s="70">
        <v>14</v>
      </c>
      <c r="E51" s="70">
        <v>1990</v>
      </c>
      <c r="F51" s="70" t="s">
        <v>787</v>
      </c>
      <c r="G51" s="70" t="s">
        <v>1707</v>
      </c>
      <c r="H51" s="70" t="s">
        <v>1708</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223</v>
      </c>
      <c r="C52" s="70">
        <v>2</v>
      </c>
      <c r="D52" s="70">
        <v>14</v>
      </c>
      <c r="E52" s="70">
        <v>2005</v>
      </c>
      <c r="F52" s="70" t="s">
        <v>789</v>
      </c>
      <c r="G52" s="70" t="s">
        <v>1707</v>
      </c>
      <c r="H52" s="70" t="s">
        <v>1708</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224</v>
      </c>
      <c r="C53" s="70">
        <v>3</v>
      </c>
      <c r="D53" s="70">
        <v>14</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225</v>
      </c>
      <c r="C54" s="70">
        <v>4</v>
      </c>
      <c r="D54" s="70">
        <v>14</v>
      </c>
      <c r="E54" s="70">
        <v>2007</v>
      </c>
      <c r="F54" s="70" t="s">
        <v>791</v>
      </c>
      <c r="G54" s="70" t="s">
        <v>1707</v>
      </c>
      <c r="H54" s="70" t="s">
        <v>1708</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226</v>
      </c>
      <c r="C55" s="70">
        <v>5</v>
      </c>
      <c r="D55" s="70">
        <v>14</v>
      </c>
      <c r="E55" s="70">
        <v>2008</v>
      </c>
      <c r="F55" s="70" t="s">
        <v>792</v>
      </c>
      <c r="G55" s="70" t="s">
        <v>1707</v>
      </c>
      <c r="H55" s="70" t="s">
        <v>1708</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227</v>
      </c>
      <c r="C56" s="70">
        <v>6</v>
      </c>
      <c r="D56" s="70">
        <v>14</v>
      </c>
      <c r="E56" s="70">
        <v>2009</v>
      </c>
      <c r="F56" s="70" t="s">
        <v>176</v>
      </c>
      <c r="G56" s="70" t="s">
        <v>1707</v>
      </c>
      <c r="H56" s="70" t="s">
        <v>1708</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1714</v>
      </c>
      <c r="B57" s="70">
        <v>228</v>
      </c>
      <c r="C57" s="70">
        <v>7</v>
      </c>
      <c r="D57" s="70">
        <v>14</v>
      </c>
      <c r="E57" s="70">
        <v>2010</v>
      </c>
      <c r="F57" s="70" t="s">
        <v>177</v>
      </c>
      <c r="G57" s="70" t="s">
        <v>1707</v>
      </c>
      <c r="H57" s="70" t="s">
        <v>1708</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1715</v>
      </c>
      <c r="B58" s="70">
        <v>229</v>
      </c>
      <c r="C58" s="70">
        <v>8</v>
      </c>
      <c r="D58" s="70">
        <v>14</v>
      </c>
      <c r="E58" s="70">
        <v>2011</v>
      </c>
      <c r="F58" s="70" t="s">
        <v>178</v>
      </c>
      <c r="G58" s="70" t="s">
        <v>1707</v>
      </c>
      <c r="H58" s="70" t="s">
        <v>1708</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1716</v>
      </c>
      <c r="B59" s="70">
        <v>230</v>
      </c>
      <c r="C59" s="70">
        <v>9</v>
      </c>
      <c r="D59" s="70">
        <v>14</v>
      </c>
      <c r="E59" s="70">
        <v>2012</v>
      </c>
      <c r="F59" s="70" t="s">
        <v>179</v>
      </c>
      <c r="G59" s="70" t="s">
        <v>1707</v>
      </c>
      <c r="H59" s="70" t="s">
        <v>1708</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1717</v>
      </c>
      <c r="B60" s="70">
        <v>231</v>
      </c>
      <c r="C60" s="70">
        <v>10</v>
      </c>
      <c r="D60" s="70">
        <v>14</v>
      </c>
      <c r="E60" s="70">
        <v>2013</v>
      </c>
      <c r="F60" s="70" t="s">
        <v>180</v>
      </c>
      <c r="G60" s="70" t="s">
        <v>1707</v>
      </c>
      <c r="H60" s="70" t="s">
        <v>1708</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1718</v>
      </c>
      <c r="B61" s="70">
        <v>232</v>
      </c>
      <c r="C61" s="70">
        <v>11</v>
      </c>
      <c r="D61" s="70">
        <v>14</v>
      </c>
      <c r="E61" s="70">
        <v>2014</v>
      </c>
      <c r="F61" s="70" t="s">
        <v>181</v>
      </c>
      <c r="G61" s="70" t="s">
        <v>1707</v>
      </c>
      <c r="H61" s="70" t="s">
        <v>1708</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1719</v>
      </c>
      <c r="B62" s="70">
        <v>233</v>
      </c>
      <c r="C62" s="70">
        <v>12</v>
      </c>
      <c r="D62" s="70">
        <v>14</v>
      </c>
      <c r="E62" s="70">
        <v>2015</v>
      </c>
      <c r="F62" s="70" t="s">
        <v>182</v>
      </c>
      <c r="G62" s="70" t="s">
        <v>1707</v>
      </c>
      <c r="H62" s="70" t="s">
        <v>1708</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1720</v>
      </c>
      <c r="B63" s="70">
        <v>234</v>
      </c>
      <c r="C63" s="70">
        <v>13</v>
      </c>
      <c r="D63" s="70">
        <v>14</v>
      </c>
      <c r="E63" s="70">
        <v>2016</v>
      </c>
      <c r="F63" s="70" t="s">
        <v>155</v>
      </c>
      <c r="G63" s="70" t="s">
        <v>1707</v>
      </c>
      <c r="H63" s="70" t="s">
        <v>1708</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1721</v>
      </c>
      <c r="B64" s="70">
        <v>235</v>
      </c>
      <c r="C64" s="70">
        <v>14</v>
      </c>
      <c r="D64" s="70">
        <v>14</v>
      </c>
      <c r="E64" s="70">
        <v>2017</v>
      </c>
      <c r="F64" s="70" t="s">
        <v>156</v>
      </c>
      <c r="G64" s="1064" t="s">
        <v>1707</v>
      </c>
      <c r="H64" s="70" t="s">
        <v>1708</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1722</v>
      </c>
      <c r="B65" s="70">
        <v>236</v>
      </c>
      <c r="C65" s="70">
        <v>15</v>
      </c>
      <c r="D65" s="70">
        <v>14</v>
      </c>
      <c r="E65" s="70">
        <v>2018</v>
      </c>
      <c r="F65" s="70" t="s">
        <v>183</v>
      </c>
      <c r="G65" s="1064" t="s">
        <v>1707</v>
      </c>
      <c r="H65" s="70" t="s">
        <v>1708</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1723</v>
      </c>
      <c r="B66" s="70">
        <v>237</v>
      </c>
      <c r="C66" s="70">
        <v>16</v>
      </c>
      <c r="D66" s="70">
        <v>14</v>
      </c>
      <c r="E66" s="70">
        <v>2019</v>
      </c>
      <c r="F66" s="70" t="s">
        <v>158</v>
      </c>
      <c r="G66" s="70" t="s">
        <v>1707</v>
      </c>
      <c r="H66" s="70" t="s">
        <v>1708</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1724</v>
      </c>
      <c r="B67" s="70">
        <v>238</v>
      </c>
      <c r="C67" s="70">
        <v>17</v>
      </c>
      <c r="D67" s="70">
        <v>14</v>
      </c>
      <c r="E67" s="70">
        <v>2020</v>
      </c>
      <c r="F67" s="70" t="s">
        <v>159</v>
      </c>
      <c r="G67" s="70" t="s">
        <v>1707</v>
      </c>
      <c r="H67" s="70" t="s">
        <v>1708</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1725</v>
      </c>
      <c r="B68" s="70">
        <v>238</v>
      </c>
      <c r="C68" s="70">
        <v>18</v>
      </c>
      <c r="D68" s="70">
        <v>14</v>
      </c>
      <c r="E68" s="70">
        <v>2021</v>
      </c>
      <c r="F68" s="70" t="s">
        <v>160</v>
      </c>
      <c r="G68" s="70" t="s">
        <v>1707</v>
      </c>
      <c r="H68" s="70" t="s">
        <v>1708</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1726</v>
      </c>
      <c r="B69" s="70">
        <v>238</v>
      </c>
      <c r="C69" s="70">
        <v>19</v>
      </c>
      <c r="D69" s="70">
        <v>14</v>
      </c>
      <c r="E69" s="70">
        <v>2022</v>
      </c>
      <c r="F69" s="70" t="s">
        <v>161</v>
      </c>
      <c r="G69" s="70" t="s">
        <v>1707</v>
      </c>
      <c r="H69" s="70" t="s">
        <v>1708</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238</v>
      </c>
      <c r="C70" s="70">
        <v>20</v>
      </c>
      <c r="D70" s="70">
        <v>14</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238</v>
      </c>
      <c r="C71" s="70">
        <v>21</v>
      </c>
      <c r="D71" s="70">
        <v>14</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256</v>
      </c>
      <c r="C72" s="70">
        <v>1</v>
      </c>
      <c r="D72" s="70">
        <v>16</v>
      </c>
      <c r="E72" s="70">
        <v>1990</v>
      </c>
      <c r="F72" s="70" t="s">
        <v>787</v>
      </c>
      <c r="G72" s="70" t="s">
        <v>1730</v>
      </c>
      <c r="H72" s="70" t="s">
        <v>1731</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257</v>
      </c>
      <c r="C73" s="70">
        <v>2</v>
      </c>
      <c r="D73" s="70">
        <v>16</v>
      </c>
      <c r="E73" s="70">
        <v>2005</v>
      </c>
      <c r="F73" s="70" t="s">
        <v>789</v>
      </c>
      <c r="G73" s="70" t="s">
        <v>1730</v>
      </c>
      <c r="H73" s="70" t="s">
        <v>1731</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258</v>
      </c>
      <c r="C74" s="70">
        <v>3</v>
      </c>
      <c r="D74" s="70">
        <v>16</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259</v>
      </c>
      <c r="C75" s="70">
        <v>4</v>
      </c>
      <c r="D75" s="70">
        <v>16</v>
      </c>
      <c r="E75" s="70">
        <v>2007</v>
      </c>
      <c r="F75" s="70" t="s">
        <v>791</v>
      </c>
      <c r="G75" s="70" t="s">
        <v>1730</v>
      </c>
      <c r="H75" s="70" t="s">
        <v>1731</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260</v>
      </c>
      <c r="C76" s="70">
        <v>5</v>
      </c>
      <c r="D76" s="70">
        <v>16</v>
      </c>
      <c r="E76" s="70">
        <v>2008</v>
      </c>
      <c r="F76" s="70" t="s">
        <v>792</v>
      </c>
      <c r="G76" s="70" t="s">
        <v>1730</v>
      </c>
      <c r="H76" s="70" t="s">
        <v>1731</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261</v>
      </c>
      <c r="C77" s="70">
        <v>6</v>
      </c>
      <c r="D77" s="70">
        <v>16</v>
      </c>
      <c r="E77" s="70">
        <v>2009</v>
      </c>
      <c r="F77" s="70" t="s">
        <v>176</v>
      </c>
      <c r="G77" s="70" t="s">
        <v>1730</v>
      </c>
      <c r="H77" s="70" t="s">
        <v>1731</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1737</v>
      </c>
      <c r="B78" s="70">
        <v>262</v>
      </c>
      <c r="C78" s="70">
        <v>7</v>
      </c>
      <c r="D78" s="70">
        <v>16</v>
      </c>
      <c r="E78" s="70">
        <v>2010</v>
      </c>
      <c r="F78" s="70" t="s">
        <v>177</v>
      </c>
      <c r="G78" s="70" t="s">
        <v>1730</v>
      </c>
      <c r="H78" s="70" t="s">
        <v>1731</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1738</v>
      </c>
      <c r="B79" s="70">
        <v>263</v>
      </c>
      <c r="C79" s="70">
        <v>8</v>
      </c>
      <c r="D79" s="70">
        <v>16</v>
      </c>
      <c r="E79" s="70">
        <v>2011</v>
      </c>
      <c r="F79" s="70" t="s">
        <v>178</v>
      </c>
      <c r="G79" s="70" t="s">
        <v>1730</v>
      </c>
      <c r="H79" s="70" t="s">
        <v>1731</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1739</v>
      </c>
      <c r="B80" s="70">
        <v>264</v>
      </c>
      <c r="C80" s="70">
        <v>9</v>
      </c>
      <c r="D80" s="70">
        <v>16</v>
      </c>
      <c r="E80" s="70">
        <v>2012</v>
      </c>
      <c r="F80" s="70" t="s">
        <v>179</v>
      </c>
      <c r="G80" s="70" t="s">
        <v>1730</v>
      </c>
      <c r="H80" s="70" t="s">
        <v>1731</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1740</v>
      </c>
      <c r="B81" s="70">
        <v>265</v>
      </c>
      <c r="C81" s="70">
        <v>10</v>
      </c>
      <c r="D81" s="70">
        <v>16</v>
      </c>
      <c r="E81" s="70">
        <v>2013</v>
      </c>
      <c r="F81" s="70" t="s">
        <v>180</v>
      </c>
      <c r="G81" s="70" t="s">
        <v>1730</v>
      </c>
      <c r="H81" s="70" t="s">
        <v>1731</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1741</v>
      </c>
      <c r="B82" s="70">
        <v>266</v>
      </c>
      <c r="C82" s="70">
        <v>11</v>
      </c>
      <c r="D82" s="70">
        <v>16</v>
      </c>
      <c r="E82" s="70">
        <v>2014</v>
      </c>
      <c r="F82" s="70" t="s">
        <v>181</v>
      </c>
      <c r="G82" s="70" t="s">
        <v>1730</v>
      </c>
      <c r="H82" s="70" t="s">
        <v>1731</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1742</v>
      </c>
      <c r="B83" s="70">
        <v>267</v>
      </c>
      <c r="C83" s="70">
        <v>12</v>
      </c>
      <c r="D83" s="70">
        <v>16</v>
      </c>
      <c r="E83" s="70">
        <v>2015</v>
      </c>
      <c r="F83" s="70" t="s">
        <v>182</v>
      </c>
      <c r="G83" s="1064" t="s">
        <v>1730</v>
      </c>
      <c r="H83" s="70" t="s">
        <v>1731</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1743</v>
      </c>
      <c r="B84" s="70">
        <v>268</v>
      </c>
      <c r="C84" s="70">
        <v>13</v>
      </c>
      <c r="D84" s="70">
        <v>16</v>
      </c>
      <c r="E84" s="70">
        <v>2016</v>
      </c>
      <c r="F84" s="70" t="s">
        <v>155</v>
      </c>
      <c r="G84" s="1064" t="s">
        <v>1730</v>
      </c>
      <c r="H84" s="70" t="s">
        <v>1731</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1744</v>
      </c>
      <c r="B85" s="70">
        <v>269</v>
      </c>
      <c r="C85" s="70">
        <v>14</v>
      </c>
      <c r="D85" s="70">
        <v>16</v>
      </c>
      <c r="E85" s="70">
        <v>2017</v>
      </c>
      <c r="F85" s="70" t="s">
        <v>156</v>
      </c>
      <c r="G85" s="70" t="s">
        <v>1730</v>
      </c>
      <c r="H85" s="70" t="s">
        <v>1731</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1745</v>
      </c>
      <c r="B86" s="70">
        <v>270</v>
      </c>
      <c r="C86" s="70">
        <v>15</v>
      </c>
      <c r="D86" s="70">
        <v>16</v>
      </c>
      <c r="E86" s="70">
        <v>2018</v>
      </c>
      <c r="F86" s="70" t="s">
        <v>183</v>
      </c>
      <c r="G86" s="70" t="s">
        <v>1730</v>
      </c>
      <c r="H86" s="70" t="s">
        <v>1731</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1746</v>
      </c>
      <c r="B87" s="70">
        <v>271</v>
      </c>
      <c r="C87" s="70">
        <v>16</v>
      </c>
      <c r="D87" s="70">
        <v>16</v>
      </c>
      <c r="E87" s="70">
        <v>2019</v>
      </c>
      <c r="F87" s="70" t="s">
        <v>158</v>
      </c>
      <c r="G87" s="70" t="s">
        <v>1730</v>
      </c>
      <c r="H87" s="70" t="s">
        <v>1731</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1747</v>
      </c>
      <c r="B88" s="70">
        <v>272</v>
      </c>
      <c r="C88" s="70">
        <v>17</v>
      </c>
      <c r="D88" s="70">
        <v>16</v>
      </c>
      <c r="E88" s="70">
        <v>2020</v>
      </c>
      <c r="F88" s="70" t="s">
        <v>159</v>
      </c>
      <c r="G88" s="70" t="s">
        <v>1730</v>
      </c>
      <c r="H88" s="70" t="s">
        <v>1731</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1748</v>
      </c>
      <c r="B89" s="70">
        <v>272</v>
      </c>
      <c r="C89" s="70">
        <v>18</v>
      </c>
      <c r="D89" s="70">
        <v>16</v>
      </c>
      <c r="E89" s="70">
        <v>2021</v>
      </c>
      <c r="F89" s="70" t="s">
        <v>160</v>
      </c>
      <c r="G89" s="70" t="s">
        <v>1730</v>
      </c>
      <c r="H89" s="70" t="s">
        <v>1731</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1749</v>
      </c>
      <c r="B90" s="70">
        <v>272</v>
      </c>
      <c r="C90" s="70">
        <v>19</v>
      </c>
      <c r="D90" s="70">
        <v>16</v>
      </c>
      <c r="E90" s="70">
        <v>2022</v>
      </c>
      <c r="F90" s="70" t="s">
        <v>161</v>
      </c>
      <c r="G90" s="70" t="s">
        <v>1730</v>
      </c>
      <c r="H90" s="70" t="s">
        <v>1731</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272</v>
      </c>
      <c r="C91" s="70">
        <v>20</v>
      </c>
      <c r="D91" s="70">
        <v>16</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272</v>
      </c>
      <c r="C92" s="70">
        <v>21</v>
      </c>
      <c r="D92" s="70">
        <v>16</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341</v>
      </c>
      <c r="C93" s="70">
        <v>1</v>
      </c>
      <c r="D93" s="70">
        <v>21</v>
      </c>
      <c r="E93" s="70">
        <v>1990</v>
      </c>
      <c r="F93" s="70" t="s">
        <v>787</v>
      </c>
      <c r="G93" s="70" t="s">
        <v>1753</v>
      </c>
      <c r="H93" s="70" t="s">
        <v>1754</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342</v>
      </c>
      <c r="C94" s="70">
        <v>2</v>
      </c>
      <c r="D94" s="70">
        <v>21</v>
      </c>
      <c r="E94" s="70">
        <v>2005</v>
      </c>
      <c r="F94" s="70" t="s">
        <v>789</v>
      </c>
      <c r="G94" s="70" t="s">
        <v>1753</v>
      </c>
      <c r="H94" s="70" t="s">
        <v>1754</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343</v>
      </c>
      <c r="C95" s="70">
        <v>3</v>
      </c>
      <c r="D95" s="70">
        <v>21</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344</v>
      </c>
      <c r="C96" s="70">
        <v>4</v>
      </c>
      <c r="D96" s="70">
        <v>21</v>
      </c>
      <c r="E96" s="70">
        <v>2007</v>
      </c>
      <c r="F96" s="70" t="s">
        <v>791</v>
      </c>
      <c r="G96" s="70" t="s">
        <v>1753</v>
      </c>
      <c r="H96" s="70" t="s">
        <v>1754</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345</v>
      </c>
      <c r="C97" s="70">
        <v>5</v>
      </c>
      <c r="D97" s="70">
        <v>21</v>
      </c>
      <c r="E97" s="70">
        <v>2008</v>
      </c>
      <c r="F97" s="70" t="s">
        <v>792</v>
      </c>
      <c r="G97" s="70" t="s">
        <v>1753</v>
      </c>
      <c r="H97" s="70" t="s">
        <v>1754</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346</v>
      </c>
      <c r="C98" s="70">
        <v>6</v>
      </c>
      <c r="D98" s="70">
        <v>21</v>
      </c>
      <c r="E98" s="70">
        <v>2009</v>
      </c>
      <c r="F98" s="70" t="s">
        <v>176</v>
      </c>
      <c r="G98" s="70" t="s">
        <v>1753</v>
      </c>
      <c r="H98" s="70" t="s">
        <v>1754</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1760</v>
      </c>
      <c r="B99" s="70">
        <v>347</v>
      </c>
      <c r="C99" s="70">
        <v>7</v>
      </c>
      <c r="D99" s="70">
        <v>21</v>
      </c>
      <c r="E99" s="70">
        <v>2010</v>
      </c>
      <c r="F99" s="70" t="s">
        <v>177</v>
      </c>
      <c r="G99" s="70" t="s">
        <v>1753</v>
      </c>
      <c r="H99" s="70" t="s">
        <v>1754</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1761</v>
      </c>
      <c r="B100" s="70">
        <v>348</v>
      </c>
      <c r="C100" s="70">
        <v>8</v>
      </c>
      <c r="D100" s="70">
        <v>21</v>
      </c>
      <c r="E100" s="70">
        <v>2011</v>
      </c>
      <c r="F100" s="70" t="s">
        <v>178</v>
      </c>
      <c r="G100" s="70" t="s">
        <v>1753</v>
      </c>
      <c r="H100" s="70" t="s">
        <v>1754</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1762</v>
      </c>
      <c r="B101" s="70">
        <v>349</v>
      </c>
      <c r="C101" s="70">
        <v>9</v>
      </c>
      <c r="D101" s="70">
        <v>21</v>
      </c>
      <c r="E101" s="70">
        <v>2012</v>
      </c>
      <c r="F101" s="70" t="s">
        <v>179</v>
      </c>
      <c r="G101" s="70" t="s">
        <v>1753</v>
      </c>
      <c r="H101" s="70" t="s">
        <v>1754</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1763</v>
      </c>
      <c r="B102" s="70">
        <v>350</v>
      </c>
      <c r="C102" s="70">
        <v>10</v>
      </c>
      <c r="D102" s="70">
        <v>21</v>
      </c>
      <c r="E102" s="70">
        <v>2013</v>
      </c>
      <c r="F102" s="70" t="s">
        <v>180</v>
      </c>
      <c r="G102" s="1064" t="s">
        <v>1753</v>
      </c>
      <c r="H102" s="70" t="s">
        <v>1754</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1764</v>
      </c>
      <c r="B103" s="70">
        <v>351</v>
      </c>
      <c r="C103" s="70">
        <v>11</v>
      </c>
      <c r="D103" s="70">
        <v>21</v>
      </c>
      <c r="E103" s="70">
        <v>2014</v>
      </c>
      <c r="F103" s="70" t="s">
        <v>181</v>
      </c>
      <c r="G103" s="1064" t="s">
        <v>1753</v>
      </c>
      <c r="H103" s="70" t="s">
        <v>1754</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1765</v>
      </c>
      <c r="B104" s="70">
        <v>352</v>
      </c>
      <c r="C104" s="70">
        <v>12</v>
      </c>
      <c r="D104" s="70">
        <v>21</v>
      </c>
      <c r="E104" s="70">
        <v>2015</v>
      </c>
      <c r="F104" s="70" t="s">
        <v>182</v>
      </c>
      <c r="G104" s="70" t="s">
        <v>1753</v>
      </c>
      <c r="H104" s="70" t="s">
        <v>1754</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1766</v>
      </c>
      <c r="B105" s="70">
        <v>353</v>
      </c>
      <c r="C105" s="70">
        <v>13</v>
      </c>
      <c r="D105" s="70">
        <v>21</v>
      </c>
      <c r="E105" s="70">
        <v>2016</v>
      </c>
      <c r="F105" s="70" t="s">
        <v>155</v>
      </c>
      <c r="G105" s="70" t="s">
        <v>1753</v>
      </c>
      <c r="H105" s="70" t="s">
        <v>1754</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1767</v>
      </c>
      <c r="B106" s="70">
        <v>354</v>
      </c>
      <c r="C106" s="70">
        <v>14</v>
      </c>
      <c r="D106" s="70">
        <v>21</v>
      </c>
      <c r="E106" s="70">
        <v>2017</v>
      </c>
      <c r="F106" s="70" t="s">
        <v>156</v>
      </c>
      <c r="G106" s="70" t="s">
        <v>1753</v>
      </c>
      <c r="H106" s="70" t="s">
        <v>1754</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1768</v>
      </c>
      <c r="B107" s="70">
        <v>355</v>
      </c>
      <c r="C107" s="70">
        <v>15</v>
      </c>
      <c r="D107" s="70">
        <v>21</v>
      </c>
      <c r="E107" s="70">
        <v>2018</v>
      </c>
      <c r="F107" s="70" t="s">
        <v>183</v>
      </c>
      <c r="G107" s="70" t="s">
        <v>1753</v>
      </c>
      <c r="H107" s="70" t="s">
        <v>1754</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1769</v>
      </c>
      <c r="B108" s="70">
        <v>356</v>
      </c>
      <c r="C108" s="70">
        <v>16</v>
      </c>
      <c r="D108" s="70">
        <v>21</v>
      </c>
      <c r="E108" s="70">
        <v>2019</v>
      </c>
      <c r="F108" s="70" t="s">
        <v>158</v>
      </c>
      <c r="G108" s="70" t="s">
        <v>1753</v>
      </c>
      <c r="H108" s="70" t="s">
        <v>1754</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1770</v>
      </c>
      <c r="B109" s="70">
        <v>357</v>
      </c>
      <c r="C109" s="70">
        <v>17</v>
      </c>
      <c r="D109" s="70">
        <v>21</v>
      </c>
      <c r="E109" s="70">
        <v>2020</v>
      </c>
      <c r="F109" s="70" t="s">
        <v>159</v>
      </c>
      <c r="G109" s="70" t="s">
        <v>1753</v>
      </c>
      <c r="H109" s="70" t="s">
        <v>1754</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1771</v>
      </c>
      <c r="B110" s="70">
        <v>357</v>
      </c>
      <c r="C110" s="70">
        <v>18</v>
      </c>
      <c r="D110" s="70">
        <v>21</v>
      </c>
      <c r="E110" s="70">
        <v>2021</v>
      </c>
      <c r="F110" s="70" t="s">
        <v>160</v>
      </c>
      <c r="G110" s="70" t="s">
        <v>1753</v>
      </c>
      <c r="H110" s="70" t="s">
        <v>1754</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1772</v>
      </c>
      <c r="B111" s="70">
        <v>357</v>
      </c>
      <c r="C111" s="70">
        <v>19</v>
      </c>
      <c r="D111" s="70">
        <v>21</v>
      </c>
      <c r="E111" s="70">
        <v>2022</v>
      </c>
      <c r="F111" s="70" t="s">
        <v>161</v>
      </c>
      <c r="G111" s="70" t="s">
        <v>1753</v>
      </c>
      <c r="H111" s="70" t="s">
        <v>1754</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357</v>
      </c>
      <c r="C112" s="70">
        <v>20</v>
      </c>
      <c r="D112" s="70">
        <v>21</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357</v>
      </c>
      <c r="C113" s="70">
        <v>21</v>
      </c>
      <c r="D113" s="70">
        <v>21</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103</v>
      </c>
      <c r="C114" s="70">
        <v>1</v>
      </c>
      <c r="D114" s="70">
        <v>7</v>
      </c>
      <c r="E114" s="70">
        <v>1990</v>
      </c>
      <c r="F114" s="70" t="s">
        <v>787</v>
      </c>
      <c r="G114" s="70" t="s">
        <v>1776</v>
      </c>
      <c r="H114" s="70" t="s">
        <v>1777</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104</v>
      </c>
      <c r="C115" s="70">
        <v>2</v>
      </c>
      <c r="D115" s="70">
        <v>7</v>
      </c>
      <c r="E115" s="70">
        <v>2005</v>
      </c>
      <c r="F115" s="70" t="s">
        <v>789</v>
      </c>
      <c r="G115" s="70" t="s">
        <v>1776</v>
      </c>
      <c r="H115" s="70" t="s">
        <v>1777</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105</v>
      </c>
      <c r="C116" s="70">
        <v>3</v>
      </c>
      <c r="D116" s="70">
        <v>7</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106</v>
      </c>
      <c r="C117" s="70">
        <v>4</v>
      </c>
      <c r="D117" s="70">
        <v>7</v>
      </c>
      <c r="E117" s="70">
        <v>2007</v>
      </c>
      <c r="F117" s="70" t="s">
        <v>791</v>
      </c>
      <c r="G117" s="70" t="s">
        <v>1776</v>
      </c>
      <c r="H117" s="70" t="s">
        <v>1777</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107</v>
      </c>
      <c r="C118" s="70">
        <v>5</v>
      </c>
      <c r="D118" s="70">
        <v>7</v>
      </c>
      <c r="E118" s="70">
        <v>2008</v>
      </c>
      <c r="F118" s="70" t="s">
        <v>792</v>
      </c>
      <c r="G118" s="70" t="s">
        <v>1776</v>
      </c>
      <c r="H118" s="70" t="s">
        <v>1777</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108</v>
      </c>
      <c r="C119" s="70">
        <v>6</v>
      </c>
      <c r="D119" s="70">
        <v>7</v>
      </c>
      <c r="E119" s="70">
        <v>2009</v>
      </c>
      <c r="F119" s="70" t="s">
        <v>176</v>
      </c>
      <c r="G119" s="70" t="s">
        <v>1776</v>
      </c>
      <c r="H119" s="70" t="s">
        <v>1777</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1783</v>
      </c>
      <c r="B120" s="70">
        <v>109</v>
      </c>
      <c r="C120" s="70">
        <v>7</v>
      </c>
      <c r="D120" s="70">
        <v>7</v>
      </c>
      <c r="E120" s="70">
        <v>2010</v>
      </c>
      <c r="F120" s="70" t="s">
        <v>177</v>
      </c>
      <c r="G120" s="70" t="s">
        <v>1776</v>
      </c>
      <c r="H120" s="70" t="s">
        <v>1777</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1784</v>
      </c>
      <c r="B121" s="70">
        <v>110</v>
      </c>
      <c r="C121" s="70">
        <v>8</v>
      </c>
      <c r="D121" s="70">
        <v>7</v>
      </c>
      <c r="E121" s="70">
        <v>2011</v>
      </c>
      <c r="F121" s="70" t="s">
        <v>178</v>
      </c>
      <c r="G121" s="1064" t="s">
        <v>1776</v>
      </c>
      <c r="H121" s="70" t="s">
        <v>1777</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1785</v>
      </c>
      <c r="B122" s="70">
        <v>111</v>
      </c>
      <c r="C122" s="70">
        <v>9</v>
      </c>
      <c r="D122" s="70">
        <v>7</v>
      </c>
      <c r="E122" s="70">
        <v>2012</v>
      </c>
      <c r="F122" s="70" t="s">
        <v>179</v>
      </c>
      <c r="G122" s="1064" t="s">
        <v>1776</v>
      </c>
      <c r="H122" s="70" t="s">
        <v>1777</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1786</v>
      </c>
      <c r="B123" s="70">
        <v>112</v>
      </c>
      <c r="C123" s="70">
        <v>10</v>
      </c>
      <c r="D123" s="70">
        <v>7</v>
      </c>
      <c r="E123" s="70">
        <v>2013</v>
      </c>
      <c r="F123" s="70" t="s">
        <v>180</v>
      </c>
      <c r="G123" s="70" t="s">
        <v>1776</v>
      </c>
      <c r="H123" s="70" t="s">
        <v>1777</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1787</v>
      </c>
      <c r="B124" s="70">
        <v>113</v>
      </c>
      <c r="C124" s="70">
        <v>11</v>
      </c>
      <c r="D124" s="70">
        <v>7</v>
      </c>
      <c r="E124" s="70">
        <v>2014</v>
      </c>
      <c r="F124" s="70" t="s">
        <v>181</v>
      </c>
      <c r="G124" s="70" t="s">
        <v>1776</v>
      </c>
      <c r="H124" s="70" t="s">
        <v>1777</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1788</v>
      </c>
      <c r="B125" s="70">
        <v>114</v>
      </c>
      <c r="C125" s="70">
        <v>12</v>
      </c>
      <c r="D125" s="70">
        <v>7</v>
      </c>
      <c r="E125" s="70">
        <v>2015</v>
      </c>
      <c r="F125" s="70" t="s">
        <v>182</v>
      </c>
      <c r="G125" s="70" t="s">
        <v>1776</v>
      </c>
      <c r="H125" s="70" t="s">
        <v>1777</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1789</v>
      </c>
      <c r="B126" s="70">
        <v>115</v>
      </c>
      <c r="C126" s="70">
        <v>13</v>
      </c>
      <c r="D126" s="70">
        <v>7</v>
      </c>
      <c r="E126" s="70">
        <v>2016</v>
      </c>
      <c r="F126" s="70" t="s">
        <v>155</v>
      </c>
      <c r="G126" s="70" t="s">
        <v>1776</v>
      </c>
      <c r="H126" s="70" t="s">
        <v>1777</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1790</v>
      </c>
      <c r="B127" s="70">
        <v>116</v>
      </c>
      <c r="C127" s="70">
        <v>14</v>
      </c>
      <c r="D127" s="70">
        <v>7</v>
      </c>
      <c r="E127" s="70">
        <v>2017</v>
      </c>
      <c r="F127" s="70" t="s">
        <v>156</v>
      </c>
      <c r="G127" s="70" t="s">
        <v>1776</v>
      </c>
      <c r="H127" s="70" t="s">
        <v>1777</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1791</v>
      </c>
      <c r="B128" s="70">
        <v>117</v>
      </c>
      <c r="C128" s="70">
        <v>15</v>
      </c>
      <c r="D128" s="70">
        <v>7</v>
      </c>
      <c r="E128" s="70">
        <v>2018</v>
      </c>
      <c r="F128" s="70" t="s">
        <v>183</v>
      </c>
      <c r="G128" s="70" t="s">
        <v>1776</v>
      </c>
      <c r="H128" s="70" t="s">
        <v>1777</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1792</v>
      </c>
      <c r="B129" s="70">
        <v>118</v>
      </c>
      <c r="C129" s="70">
        <v>16</v>
      </c>
      <c r="D129" s="70">
        <v>7</v>
      </c>
      <c r="E129" s="70">
        <v>2019</v>
      </c>
      <c r="F129" s="70" t="s">
        <v>158</v>
      </c>
      <c r="G129" s="70" t="s">
        <v>1776</v>
      </c>
      <c r="H129" s="70" t="s">
        <v>1777</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1793</v>
      </c>
      <c r="B130" s="70">
        <v>119</v>
      </c>
      <c r="C130" s="70">
        <v>17</v>
      </c>
      <c r="D130" s="70">
        <v>7</v>
      </c>
      <c r="E130" s="70">
        <v>2020</v>
      </c>
      <c r="F130" s="70" t="s">
        <v>159</v>
      </c>
      <c r="G130" s="70" t="s">
        <v>1776</v>
      </c>
      <c r="H130" s="70" t="s">
        <v>1777</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1794</v>
      </c>
      <c r="B131" s="70">
        <v>119</v>
      </c>
      <c r="C131" s="70">
        <v>18</v>
      </c>
      <c r="D131" s="70">
        <v>7</v>
      </c>
      <c r="E131" s="70">
        <v>2021</v>
      </c>
      <c r="F131" s="70" t="s">
        <v>160</v>
      </c>
      <c r="G131" s="70" t="s">
        <v>1776</v>
      </c>
      <c r="H131" s="70" t="s">
        <v>1777</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1795</v>
      </c>
      <c r="B132" s="70">
        <v>119</v>
      </c>
      <c r="C132" s="70">
        <v>19</v>
      </c>
      <c r="D132" s="70">
        <v>7</v>
      </c>
      <c r="E132" s="70">
        <v>2022</v>
      </c>
      <c r="F132" s="70" t="s">
        <v>161</v>
      </c>
      <c r="G132" s="70" t="s">
        <v>1776</v>
      </c>
      <c r="H132" s="70" t="s">
        <v>1777</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119</v>
      </c>
      <c r="C133" s="70">
        <v>20</v>
      </c>
      <c r="D133" s="70">
        <v>7</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119</v>
      </c>
      <c r="C134" s="70">
        <v>21</v>
      </c>
      <c r="D134" s="70">
        <v>7</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171</v>
      </c>
      <c r="C135" s="70">
        <v>1</v>
      </c>
      <c r="D135" s="70">
        <v>11</v>
      </c>
      <c r="E135" s="70">
        <v>1990</v>
      </c>
      <c r="F135" s="70" t="s">
        <v>787</v>
      </c>
      <c r="G135" s="70" t="s">
        <v>1799</v>
      </c>
      <c r="H135" s="70" t="s">
        <v>1800</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172</v>
      </c>
      <c r="C136" s="70">
        <v>2</v>
      </c>
      <c r="D136" s="70">
        <v>11</v>
      </c>
      <c r="E136" s="70">
        <v>2005</v>
      </c>
      <c r="F136" s="70" t="s">
        <v>789</v>
      </c>
      <c r="G136" s="70" t="s">
        <v>1799</v>
      </c>
      <c r="H136" s="70" t="s">
        <v>1800</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173</v>
      </c>
      <c r="C137" s="70">
        <v>3</v>
      </c>
      <c r="D137" s="70">
        <v>11</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174</v>
      </c>
      <c r="C138" s="70">
        <v>4</v>
      </c>
      <c r="D138" s="70">
        <v>11</v>
      </c>
      <c r="E138" s="70">
        <v>2007</v>
      </c>
      <c r="F138" s="70" t="s">
        <v>791</v>
      </c>
      <c r="G138" s="70" t="s">
        <v>1799</v>
      </c>
      <c r="H138" s="70" t="s">
        <v>1800</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175</v>
      </c>
      <c r="C139" s="70">
        <v>5</v>
      </c>
      <c r="D139" s="70">
        <v>11</v>
      </c>
      <c r="E139" s="70">
        <v>2008</v>
      </c>
      <c r="F139" s="70" t="s">
        <v>792</v>
      </c>
      <c r="G139" s="70" t="s">
        <v>1799</v>
      </c>
      <c r="H139" s="70" t="s">
        <v>1800</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176</v>
      </c>
      <c r="C140" s="70">
        <v>6</v>
      </c>
      <c r="D140" s="70">
        <v>11</v>
      </c>
      <c r="E140" s="70">
        <v>2009</v>
      </c>
      <c r="F140" s="70" t="s">
        <v>176</v>
      </c>
      <c r="G140" s="1064" t="s">
        <v>1799</v>
      </c>
      <c r="H140" s="70" t="s">
        <v>1800</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1806</v>
      </c>
      <c r="B141" s="70">
        <v>177</v>
      </c>
      <c r="C141" s="70">
        <v>7</v>
      </c>
      <c r="D141" s="70">
        <v>11</v>
      </c>
      <c r="E141" s="70">
        <v>2010</v>
      </c>
      <c r="F141" s="70" t="s">
        <v>177</v>
      </c>
      <c r="G141" s="1064" t="s">
        <v>1799</v>
      </c>
      <c r="H141" s="70" t="s">
        <v>1800</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1807</v>
      </c>
      <c r="B142" s="70">
        <v>178</v>
      </c>
      <c r="C142" s="70">
        <v>8</v>
      </c>
      <c r="D142" s="70">
        <v>11</v>
      </c>
      <c r="E142" s="70">
        <v>2011</v>
      </c>
      <c r="F142" s="70" t="s">
        <v>178</v>
      </c>
      <c r="G142" s="70" t="s">
        <v>1799</v>
      </c>
      <c r="H142" s="70" t="s">
        <v>1800</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1808</v>
      </c>
      <c r="B143" s="70">
        <v>179</v>
      </c>
      <c r="C143" s="70">
        <v>9</v>
      </c>
      <c r="D143" s="70">
        <v>11</v>
      </c>
      <c r="E143" s="70">
        <v>2012</v>
      </c>
      <c r="F143" s="70" t="s">
        <v>179</v>
      </c>
      <c r="G143" s="70" t="s">
        <v>1799</v>
      </c>
      <c r="H143" s="70" t="s">
        <v>1800</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1809</v>
      </c>
      <c r="B144" s="70">
        <v>180</v>
      </c>
      <c r="C144" s="70">
        <v>10</v>
      </c>
      <c r="D144" s="70">
        <v>11</v>
      </c>
      <c r="E144" s="70">
        <v>2013</v>
      </c>
      <c r="F144" s="70" t="s">
        <v>180</v>
      </c>
      <c r="G144" s="70" t="s">
        <v>1799</v>
      </c>
      <c r="H144" s="70" t="s">
        <v>1800</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1810</v>
      </c>
      <c r="B145" s="70">
        <v>181</v>
      </c>
      <c r="C145" s="70">
        <v>11</v>
      </c>
      <c r="D145" s="70">
        <v>11</v>
      </c>
      <c r="E145" s="70">
        <v>2014</v>
      </c>
      <c r="F145" s="70" t="s">
        <v>181</v>
      </c>
      <c r="G145" s="70" t="s">
        <v>1799</v>
      </c>
      <c r="H145" s="70" t="s">
        <v>1800</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1811</v>
      </c>
      <c r="B146" s="70">
        <v>182</v>
      </c>
      <c r="C146" s="70">
        <v>12</v>
      </c>
      <c r="D146" s="70">
        <v>11</v>
      </c>
      <c r="E146" s="70">
        <v>2015</v>
      </c>
      <c r="F146" s="70" t="s">
        <v>182</v>
      </c>
      <c r="G146" s="70" t="s">
        <v>1799</v>
      </c>
      <c r="H146" s="70" t="s">
        <v>1800</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1812</v>
      </c>
      <c r="B147" s="70">
        <v>183</v>
      </c>
      <c r="C147" s="70">
        <v>13</v>
      </c>
      <c r="D147" s="70">
        <v>11</v>
      </c>
      <c r="E147" s="70">
        <v>2016</v>
      </c>
      <c r="F147" s="70" t="s">
        <v>155</v>
      </c>
      <c r="G147" s="70" t="s">
        <v>1799</v>
      </c>
      <c r="H147" s="70" t="s">
        <v>1800</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1813</v>
      </c>
      <c r="B148" s="70">
        <v>184</v>
      </c>
      <c r="C148" s="70">
        <v>14</v>
      </c>
      <c r="D148" s="70">
        <v>11</v>
      </c>
      <c r="E148" s="70">
        <v>2017</v>
      </c>
      <c r="F148" s="70" t="s">
        <v>156</v>
      </c>
      <c r="G148" s="70" t="s">
        <v>1799</v>
      </c>
      <c r="H148" s="70" t="s">
        <v>1800</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1814</v>
      </c>
      <c r="B149" s="70">
        <v>185</v>
      </c>
      <c r="C149" s="70">
        <v>15</v>
      </c>
      <c r="D149" s="70">
        <v>11</v>
      </c>
      <c r="E149" s="70">
        <v>2018</v>
      </c>
      <c r="F149" s="70" t="s">
        <v>183</v>
      </c>
      <c r="G149" s="70" t="s">
        <v>1799</v>
      </c>
      <c r="H149" s="70" t="s">
        <v>1800</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1815</v>
      </c>
      <c r="B150" s="70">
        <v>186</v>
      </c>
      <c r="C150" s="70">
        <v>16</v>
      </c>
      <c r="D150" s="70">
        <v>11</v>
      </c>
      <c r="E150" s="70">
        <v>2019</v>
      </c>
      <c r="F150" s="70" t="s">
        <v>158</v>
      </c>
      <c r="G150" s="70" t="s">
        <v>1799</v>
      </c>
      <c r="H150" s="70" t="s">
        <v>1800</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1816</v>
      </c>
      <c r="B151" s="70">
        <v>187</v>
      </c>
      <c r="C151" s="70">
        <v>17</v>
      </c>
      <c r="D151" s="70">
        <v>11</v>
      </c>
      <c r="E151" s="70">
        <v>2020</v>
      </c>
      <c r="F151" s="70" t="s">
        <v>159</v>
      </c>
      <c r="G151" s="70" t="s">
        <v>1799</v>
      </c>
      <c r="H151" s="70" t="s">
        <v>1800</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1817</v>
      </c>
      <c r="B152" s="70">
        <v>187</v>
      </c>
      <c r="C152" s="70">
        <v>18</v>
      </c>
      <c r="D152" s="70">
        <v>11</v>
      </c>
      <c r="E152" s="70">
        <v>2021</v>
      </c>
      <c r="F152" s="70" t="s">
        <v>160</v>
      </c>
      <c r="G152" s="70" t="s">
        <v>1799</v>
      </c>
      <c r="H152" s="70" t="s">
        <v>1800</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1818</v>
      </c>
      <c r="B153" s="70">
        <v>187</v>
      </c>
      <c r="C153" s="70">
        <v>19</v>
      </c>
      <c r="D153" s="70">
        <v>11</v>
      </c>
      <c r="E153" s="70">
        <v>2022</v>
      </c>
      <c r="F153" s="70" t="s">
        <v>161</v>
      </c>
      <c r="G153" s="70" t="s">
        <v>1799</v>
      </c>
      <c r="H153" s="70" t="s">
        <v>1800</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187</v>
      </c>
      <c r="C154" s="70">
        <v>20</v>
      </c>
      <c r="D154" s="70">
        <v>11</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187</v>
      </c>
      <c r="C155" s="70">
        <v>21</v>
      </c>
      <c r="D155" s="70">
        <v>11</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120</v>
      </c>
      <c r="C156" s="70">
        <v>1</v>
      </c>
      <c r="D156" s="70">
        <v>8</v>
      </c>
      <c r="E156" s="70">
        <v>1990</v>
      </c>
      <c r="F156" s="70" t="s">
        <v>787</v>
      </c>
      <c r="G156" s="70" t="s">
        <v>1822</v>
      </c>
      <c r="H156" s="70" t="s">
        <v>1823</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121</v>
      </c>
      <c r="C157" s="70">
        <v>2</v>
      </c>
      <c r="D157" s="70">
        <v>8</v>
      </c>
      <c r="E157" s="70">
        <v>2005</v>
      </c>
      <c r="F157" s="70" t="s">
        <v>789</v>
      </c>
      <c r="G157" s="70" t="s">
        <v>1822</v>
      </c>
      <c r="H157" s="70" t="s">
        <v>1823</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122</v>
      </c>
      <c r="C158" s="70">
        <v>3</v>
      </c>
      <c r="D158" s="70">
        <v>8</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123</v>
      </c>
      <c r="C159" s="70">
        <v>4</v>
      </c>
      <c r="D159" s="70">
        <v>8</v>
      </c>
      <c r="E159" s="70">
        <v>2007</v>
      </c>
      <c r="F159" s="70" t="s">
        <v>791</v>
      </c>
      <c r="G159" s="1064" t="s">
        <v>1822</v>
      </c>
      <c r="H159" s="70" t="s">
        <v>1823</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124</v>
      </c>
      <c r="C160" s="70">
        <v>5</v>
      </c>
      <c r="D160" s="70">
        <v>8</v>
      </c>
      <c r="E160" s="70">
        <v>2008</v>
      </c>
      <c r="F160" s="70" t="s">
        <v>792</v>
      </c>
      <c r="G160" s="70" t="s">
        <v>1822</v>
      </c>
      <c r="H160" s="70" t="s">
        <v>1823</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125</v>
      </c>
      <c r="C161" s="70">
        <v>6</v>
      </c>
      <c r="D161" s="70">
        <v>8</v>
      </c>
      <c r="E161" s="70">
        <v>2009</v>
      </c>
      <c r="F161" s="70" t="s">
        <v>176</v>
      </c>
      <c r="G161" s="70" t="s">
        <v>1822</v>
      </c>
      <c r="H161" s="70" t="s">
        <v>1823</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1829</v>
      </c>
      <c r="B162" s="70">
        <v>126</v>
      </c>
      <c r="C162" s="70">
        <v>7</v>
      </c>
      <c r="D162" s="70">
        <v>8</v>
      </c>
      <c r="E162" s="70">
        <v>2010</v>
      </c>
      <c r="F162" s="70" t="s">
        <v>177</v>
      </c>
      <c r="G162" s="70" t="s">
        <v>1822</v>
      </c>
      <c r="H162" s="70" t="s">
        <v>1823</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1830</v>
      </c>
      <c r="B163" s="70">
        <v>127</v>
      </c>
      <c r="C163" s="70">
        <v>8</v>
      </c>
      <c r="D163" s="70">
        <v>8</v>
      </c>
      <c r="E163" s="70">
        <v>2011</v>
      </c>
      <c r="F163" s="70" t="s">
        <v>178</v>
      </c>
      <c r="G163" s="70" t="s">
        <v>1822</v>
      </c>
      <c r="H163" s="70" t="s">
        <v>1823</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1831</v>
      </c>
      <c r="B164" s="70">
        <v>128</v>
      </c>
      <c r="C164" s="70">
        <v>9</v>
      </c>
      <c r="D164" s="70">
        <v>8</v>
      </c>
      <c r="E164" s="70">
        <v>2012</v>
      </c>
      <c r="F164" s="70" t="s">
        <v>179</v>
      </c>
      <c r="G164" s="70" t="s">
        <v>1822</v>
      </c>
      <c r="H164" s="70" t="s">
        <v>1823</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1832</v>
      </c>
      <c r="B165" s="70">
        <v>129</v>
      </c>
      <c r="C165" s="70">
        <v>10</v>
      </c>
      <c r="D165" s="70">
        <v>8</v>
      </c>
      <c r="E165" s="70">
        <v>2013</v>
      </c>
      <c r="F165" s="70" t="s">
        <v>180</v>
      </c>
      <c r="G165" s="70" t="s">
        <v>1822</v>
      </c>
      <c r="H165" s="70" t="s">
        <v>1823</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1833</v>
      </c>
      <c r="B166" s="70">
        <v>130</v>
      </c>
      <c r="C166" s="70">
        <v>11</v>
      </c>
      <c r="D166" s="70">
        <v>8</v>
      </c>
      <c r="E166" s="70">
        <v>2014</v>
      </c>
      <c r="F166" s="70" t="s">
        <v>181</v>
      </c>
      <c r="G166" s="70" t="s">
        <v>1822</v>
      </c>
      <c r="H166" s="70" t="s">
        <v>1823</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1834</v>
      </c>
      <c r="B167" s="70">
        <v>131</v>
      </c>
      <c r="C167" s="70">
        <v>12</v>
      </c>
      <c r="D167" s="70">
        <v>8</v>
      </c>
      <c r="E167" s="70">
        <v>2015</v>
      </c>
      <c r="F167" s="70" t="s">
        <v>182</v>
      </c>
      <c r="G167" s="70" t="s">
        <v>1822</v>
      </c>
      <c r="H167" s="70" t="s">
        <v>1823</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1835</v>
      </c>
      <c r="B168" s="70">
        <v>132</v>
      </c>
      <c r="C168" s="70">
        <v>13</v>
      </c>
      <c r="D168" s="70">
        <v>8</v>
      </c>
      <c r="E168" s="70">
        <v>2016</v>
      </c>
      <c r="F168" s="70" t="s">
        <v>155</v>
      </c>
      <c r="G168" s="70" t="s">
        <v>1822</v>
      </c>
      <c r="H168" s="70" t="s">
        <v>1823</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1836</v>
      </c>
      <c r="B169" s="70">
        <v>133</v>
      </c>
      <c r="C169" s="70">
        <v>14</v>
      </c>
      <c r="D169" s="70">
        <v>8</v>
      </c>
      <c r="E169" s="70">
        <v>2017</v>
      </c>
      <c r="F169" s="70" t="s">
        <v>156</v>
      </c>
      <c r="G169" s="70" t="s">
        <v>1822</v>
      </c>
      <c r="H169" s="70" t="s">
        <v>1823</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1837</v>
      </c>
      <c r="B170" s="70">
        <v>134</v>
      </c>
      <c r="C170" s="70">
        <v>15</v>
      </c>
      <c r="D170" s="70">
        <v>8</v>
      </c>
      <c r="E170" s="70">
        <v>2018</v>
      </c>
      <c r="F170" s="70" t="s">
        <v>183</v>
      </c>
      <c r="G170" s="70" t="s">
        <v>1822</v>
      </c>
      <c r="H170" s="70" t="s">
        <v>1823</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1838</v>
      </c>
      <c r="B171" s="70">
        <v>135</v>
      </c>
      <c r="C171" s="70">
        <v>16</v>
      </c>
      <c r="D171" s="70">
        <v>8</v>
      </c>
      <c r="E171" s="70">
        <v>2019</v>
      </c>
      <c r="F171" s="70" t="s">
        <v>158</v>
      </c>
      <c r="G171" s="70" t="s">
        <v>1822</v>
      </c>
      <c r="H171" s="70" t="s">
        <v>1823</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1839</v>
      </c>
      <c r="B172" s="70">
        <v>136</v>
      </c>
      <c r="C172" s="70">
        <v>17</v>
      </c>
      <c r="D172" s="70">
        <v>8</v>
      </c>
      <c r="E172" s="70">
        <v>2020</v>
      </c>
      <c r="F172" s="70" t="s">
        <v>159</v>
      </c>
      <c r="G172" s="70" t="s">
        <v>1822</v>
      </c>
      <c r="H172" s="70" t="s">
        <v>1823</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1840</v>
      </c>
      <c r="B173" s="70">
        <v>136</v>
      </c>
      <c r="C173" s="70">
        <v>18</v>
      </c>
      <c r="D173" s="70">
        <v>8</v>
      </c>
      <c r="E173" s="70">
        <v>2021</v>
      </c>
      <c r="F173" s="70" t="s">
        <v>160</v>
      </c>
      <c r="G173" s="70" t="s">
        <v>1822</v>
      </c>
      <c r="H173" s="70" t="s">
        <v>1823</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1841</v>
      </c>
      <c r="B174" s="70">
        <v>136</v>
      </c>
      <c r="C174" s="70">
        <v>19</v>
      </c>
      <c r="D174" s="70">
        <v>8</v>
      </c>
      <c r="E174" s="70">
        <v>2022</v>
      </c>
      <c r="F174" s="70" t="s">
        <v>161</v>
      </c>
      <c r="G174" s="70" t="s">
        <v>1822</v>
      </c>
      <c r="H174" s="70" t="s">
        <v>1823</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136</v>
      </c>
      <c r="C175" s="70">
        <v>20</v>
      </c>
      <c r="D175" s="70">
        <v>8</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136</v>
      </c>
      <c r="C176" s="70">
        <v>21</v>
      </c>
      <c r="D176" s="70">
        <v>8</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35</v>
      </c>
      <c r="C177" s="70">
        <v>1</v>
      </c>
      <c r="D177" s="70">
        <v>3</v>
      </c>
      <c r="E177" s="70">
        <v>1990</v>
      </c>
      <c r="F177" s="70" t="s">
        <v>787</v>
      </c>
      <c r="G177" s="70" t="s">
        <v>1845</v>
      </c>
      <c r="H177" s="70" t="s">
        <v>1846</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36</v>
      </c>
      <c r="C178" s="70">
        <v>2</v>
      </c>
      <c r="D178" s="70">
        <v>3</v>
      </c>
      <c r="E178" s="70">
        <v>2005</v>
      </c>
      <c r="F178" s="70" t="s">
        <v>789</v>
      </c>
      <c r="G178" s="1064" t="s">
        <v>1845</v>
      </c>
      <c r="H178" s="70" t="s">
        <v>1846</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v>
      </c>
      <c r="C179" s="70">
        <v>3</v>
      </c>
      <c r="D179" s="70">
        <v>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38</v>
      </c>
      <c r="C180" s="70">
        <v>4</v>
      </c>
      <c r="D180" s="70">
        <v>3</v>
      </c>
      <c r="E180" s="70">
        <v>2007</v>
      </c>
      <c r="F180" s="70" t="s">
        <v>791</v>
      </c>
      <c r="G180" s="70" t="s">
        <v>1845</v>
      </c>
      <c r="H180" s="70" t="s">
        <v>1846</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39</v>
      </c>
      <c r="C181" s="70">
        <v>5</v>
      </c>
      <c r="D181" s="70">
        <v>3</v>
      </c>
      <c r="E181" s="70">
        <v>2008</v>
      </c>
      <c r="F181" s="70" t="s">
        <v>792</v>
      </c>
      <c r="G181" s="70" t="s">
        <v>1845</v>
      </c>
      <c r="H181" s="70" t="s">
        <v>1846</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40</v>
      </c>
      <c r="C182" s="70">
        <v>6</v>
      </c>
      <c r="D182" s="70">
        <v>3</v>
      </c>
      <c r="E182" s="70">
        <v>2009</v>
      </c>
      <c r="F182" s="70" t="s">
        <v>176</v>
      </c>
      <c r="G182" s="70" t="s">
        <v>1845</v>
      </c>
      <c r="H182" s="70" t="s">
        <v>1846</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1852</v>
      </c>
      <c r="B183" s="70">
        <v>41</v>
      </c>
      <c r="C183" s="70">
        <v>7</v>
      </c>
      <c r="D183" s="70">
        <v>3</v>
      </c>
      <c r="E183" s="70">
        <v>2010</v>
      </c>
      <c r="F183" s="70" t="s">
        <v>177</v>
      </c>
      <c r="G183" s="70" t="s">
        <v>1845</v>
      </c>
      <c r="H183" s="70" t="s">
        <v>1846</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1853</v>
      </c>
      <c r="B184" s="70">
        <v>42</v>
      </c>
      <c r="C184" s="70">
        <v>8</v>
      </c>
      <c r="D184" s="70">
        <v>3</v>
      </c>
      <c r="E184" s="70">
        <v>2011</v>
      </c>
      <c r="F184" s="70" t="s">
        <v>178</v>
      </c>
      <c r="G184" s="70" t="s">
        <v>1845</v>
      </c>
      <c r="H184" s="70" t="s">
        <v>1846</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1854</v>
      </c>
      <c r="B185" s="70">
        <v>43</v>
      </c>
      <c r="C185" s="70">
        <v>9</v>
      </c>
      <c r="D185" s="70">
        <v>3</v>
      </c>
      <c r="E185" s="70">
        <v>2012</v>
      </c>
      <c r="F185" s="70" t="s">
        <v>179</v>
      </c>
      <c r="G185" s="70" t="s">
        <v>1845</v>
      </c>
      <c r="H185" s="70" t="s">
        <v>1846</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1855</v>
      </c>
      <c r="B186" s="70">
        <v>44</v>
      </c>
      <c r="C186" s="70">
        <v>10</v>
      </c>
      <c r="D186" s="70">
        <v>3</v>
      </c>
      <c r="E186" s="70">
        <v>2013</v>
      </c>
      <c r="F186" s="70" t="s">
        <v>180</v>
      </c>
      <c r="G186" s="70" t="s">
        <v>1845</v>
      </c>
      <c r="H186" s="70" t="s">
        <v>1846</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1856</v>
      </c>
      <c r="B187" s="70">
        <v>45</v>
      </c>
      <c r="C187" s="70">
        <v>11</v>
      </c>
      <c r="D187" s="70">
        <v>3</v>
      </c>
      <c r="E187" s="70">
        <v>2014</v>
      </c>
      <c r="F187" s="70" t="s">
        <v>181</v>
      </c>
      <c r="G187" s="70" t="s">
        <v>1845</v>
      </c>
      <c r="H187" s="70" t="s">
        <v>1846</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1857</v>
      </c>
      <c r="B188" s="70">
        <v>46</v>
      </c>
      <c r="C188" s="70">
        <v>12</v>
      </c>
      <c r="D188" s="70">
        <v>3</v>
      </c>
      <c r="E188" s="70">
        <v>2015</v>
      </c>
      <c r="F188" s="70" t="s">
        <v>182</v>
      </c>
      <c r="G188" s="70" t="s">
        <v>1845</v>
      </c>
      <c r="H188" s="70" t="s">
        <v>1846</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1858</v>
      </c>
      <c r="B189" s="70">
        <v>47</v>
      </c>
      <c r="C189" s="70">
        <v>13</v>
      </c>
      <c r="D189" s="70">
        <v>3</v>
      </c>
      <c r="E189" s="70">
        <v>2016</v>
      </c>
      <c r="F189" s="70" t="s">
        <v>155</v>
      </c>
      <c r="G189" s="70" t="s">
        <v>1845</v>
      </c>
      <c r="H189" s="70" t="s">
        <v>1846</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1859</v>
      </c>
      <c r="B190" s="70">
        <v>48</v>
      </c>
      <c r="C190" s="70">
        <v>14</v>
      </c>
      <c r="D190" s="70">
        <v>3</v>
      </c>
      <c r="E190" s="70">
        <v>2017</v>
      </c>
      <c r="F190" s="70" t="s">
        <v>156</v>
      </c>
      <c r="G190" s="70" t="s">
        <v>1845</v>
      </c>
      <c r="H190" s="70" t="s">
        <v>1846</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1860</v>
      </c>
      <c r="B191" s="70">
        <v>49</v>
      </c>
      <c r="C191" s="70">
        <v>15</v>
      </c>
      <c r="D191" s="70">
        <v>3</v>
      </c>
      <c r="E191" s="70">
        <v>2018</v>
      </c>
      <c r="F191" s="70" t="s">
        <v>183</v>
      </c>
      <c r="G191" s="70" t="s">
        <v>1845</v>
      </c>
      <c r="H191" s="70" t="s">
        <v>1846</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1861</v>
      </c>
      <c r="B192" s="70">
        <v>50</v>
      </c>
      <c r="C192" s="70">
        <v>16</v>
      </c>
      <c r="D192" s="70">
        <v>3</v>
      </c>
      <c r="E192" s="70">
        <v>2019</v>
      </c>
      <c r="F192" s="70" t="s">
        <v>158</v>
      </c>
      <c r="G192" s="70" t="s">
        <v>1845</v>
      </c>
      <c r="H192" s="70" t="s">
        <v>1846</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1862</v>
      </c>
      <c r="B193" s="70">
        <v>51</v>
      </c>
      <c r="C193" s="70">
        <v>17</v>
      </c>
      <c r="D193" s="70">
        <v>3</v>
      </c>
      <c r="E193" s="70">
        <v>2020</v>
      </c>
      <c r="F193" s="70" t="s">
        <v>159</v>
      </c>
      <c r="G193" s="70" t="s">
        <v>1845</v>
      </c>
      <c r="H193" s="70" t="s">
        <v>1846</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1863</v>
      </c>
      <c r="B194" s="70">
        <v>51</v>
      </c>
      <c r="C194" s="70">
        <v>18</v>
      </c>
      <c r="D194" s="70">
        <v>3</v>
      </c>
      <c r="E194" s="70">
        <v>2021</v>
      </c>
      <c r="F194" s="70" t="s">
        <v>160</v>
      </c>
      <c r="G194" s="70" t="s">
        <v>1845</v>
      </c>
      <c r="H194" s="70" t="s">
        <v>1846</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1864</v>
      </c>
      <c r="B195" s="70">
        <v>51</v>
      </c>
      <c r="C195" s="70">
        <v>19</v>
      </c>
      <c r="D195" s="70">
        <v>3</v>
      </c>
      <c r="E195" s="70">
        <v>2022</v>
      </c>
      <c r="F195" s="70" t="s">
        <v>161</v>
      </c>
      <c r="G195" s="70" t="s">
        <v>1845</v>
      </c>
      <c r="H195" s="70" t="s">
        <v>1846</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51</v>
      </c>
      <c r="C196" s="70">
        <v>20</v>
      </c>
      <c r="D196" s="70">
        <v>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51</v>
      </c>
      <c r="C197" s="70">
        <v>21</v>
      </c>
      <c r="D197" s="70">
        <v>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392</v>
      </c>
      <c r="C198" s="70">
        <v>1</v>
      </c>
      <c r="D198" s="70">
        <v>24</v>
      </c>
      <c r="E198" s="70">
        <v>1990</v>
      </c>
      <c r="F198" s="70" t="s">
        <v>787</v>
      </c>
      <c r="G198" s="1064" t="s">
        <v>1868</v>
      </c>
      <c r="H198" s="70" t="s">
        <v>1869</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393</v>
      </c>
      <c r="C199" s="70">
        <v>2</v>
      </c>
      <c r="D199" s="70">
        <v>24</v>
      </c>
      <c r="E199" s="70">
        <v>2005</v>
      </c>
      <c r="F199" s="70" t="s">
        <v>789</v>
      </c>
      <c r="G199" s="70" t="s">
        <v>1868</v>
      </c>
      <c r="H199" s="70" t="s">
        <v>1869</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394</v>
      </c>
      <c r="C200" s="70">
        <v>3</v>
      </c>
      <c r="D200" s="70">
        <v>24</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395</v>
      </c>
      <c r="C201" s="70">
        <v>4</v>
      </c>
      <c r="D201" s="70">
        <v>24</v>
      </c>
      <c r="E201" s="70">
        <v>2007</v>
      </c>
      <c r="F201" s="70" t="s">
        <v>791</v>
      </c>
      <c r="G201" s="70" t="s">
        <v>1868</v>
      </c>
      <c r="H201" s="70" t="s">
        <v>1869</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396</v>
      </c>
      <c r="C202" s="70">
        <v>5</v>
      </c>
      <c r="D202" s="70">
        <v>24</v>
      </c>
      <c r="E202" s="70">
        <v>2008</v>
      </c>
      <c r="F202" s="70" t="s">
        <v>792</v>
      </c>
      <c r="G202" s="70" t="s">
        <v>1868</v>
      </c>
      <c r="H202" s="70" t="s">
        <v>1869</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397</v>
      </c>
      <c r="C203" s="70">
        <v>6</v>
      </c>
      <c r="D203" s="70">
        <v>24</v>
      </c>
      <c r="E203" s="70">
        <v>2009</v>
      </c>
      <c r="F203" s="70" t="s">
        <v>176</v>
      </c>
      <c r="G203" s="70" t="s">
        <v>1868</v>
      </c>
      <c r="H203" s="70" t="s">
        <v>1869</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1875</v>
      </c>
      <c r="B204" s="70">
        <v>398</v>
      </c>
      <c r="C204" s="70">
        <v>7</v>
      </c>
      <c r="D204" s="70">
        <v>24</v>
      </c>
      <c r="E204" s="70">
        <v>2010</v>
      </c>
      <c r="F204" s="70" t="s">
        <v>177</v>
      </c>
      <c r="G204" s="70" t="s">
        <v>1868</v>
      </c>
      <c r="H204" s="70" t="s">
        <v>1869</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1876</v>
      </c>
      <c r="B205" s="70">
        <v>399</v>
      </c>
      <c r="C205" s="70">
        <v>8</v>
      </c>
      <c r="D205" s="70">
        <v>24</v>
      </c>
      <c r="E205" s="70">
        <v>2011</v>
      </c>
      <c r="F205" s="70" t="s">
        <v>178</v>
      </c>
      <c r="G205" s="70" t="s">
        <v>1868</v>
      </c>
      <c r="H205" s="70" t="s">
        <v>1869</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1877</v>
      </c>
      <c r="B206" s="70">
        <v>400</v>
      </c>
      <c r="C206" s="70">
        <v>9</v>
      </c>
      <c r="D206" s="70">
        <v>24</v>
      </c>
      <c r="E206" s="70">
        <v>2012</v>
      </c>
      <c r="F206" s="70" t="s">
        <v>179</v>
      </c>
      <c r="G206" s="70" t="s">
        <v>1868</v>
      </c>
      <c r="H206" s="70" t="s">
        <v>1869</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1878</v>
      </c>
      <c r="B207" s="70">
        <v>401</v>
      </c>
      <c r="C207" s="70">
        <v>10</v>
      </c>
      <c r="D207" s="70">
        <v>24</v>
      </c>
      <c r="E207" s="70">
        <v>2013</v>
      </c>
      <c r="F207" s="70" t="s">
        <v>180</v>
      </c>
      <c r="G207" s="70" t="s">
        <v>1868</v>
      </c>
      <c r="H207" s="70" t="s">
        <v>1869</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1879</v>
      </c>
      <c r="B208" s="70">
        <v>402</v>
      </c>
      <c r="C208" s="70">
        <v>11</v>
      </c>
      <c r="D208" s="70">
        <v>24</v>
      </c>
      <c r="E208" s="70">
        <v>2014</v>
      </c>
      <c r="F208" s="70" t="s">
        <v>181</v>
      </c>
      <c r="G208" s="70" t="s">
        <v>1868</v>
      </c>
      <c r="H208" s="70" t="s">
        <v>1869</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1880</v>
      </c>
      <c r="B209" s="70">
        <v>403</v>
      </c>
      <c r="C209" s="70">
        <v>12</v>
      </c>
      <c r="D209" s="70">
        <v>24</v>
      </c>
      <c r="E209" s="70">
        <v>2015</v>
      </c>
      <c r="F209" s="70" t="s">
        <v>182</v>
      </c>
      <c r="G209" s="70" t="s">
        <v>1868</v>
      </c>
      <c r="H209" s="70" t="s">
        <v>1869</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1881</v>
      </c>
      <c r="B210" s="70">
        <v>404</v>
      </c>
      <c r="C210" s="70">
        <v>13</v>
      </c>
      <c r="D210" s="70">
        <v>24</v>
      </c>
      <c r="E210" s="70">
        <v>2016</v>
      </c>
      <c r="F210" s="70" t="s">
        <v>155</v>
      </c>
      <c r="G210" s="70" t="s">
        <v>1868</v>
      </c>
      <c r="H210" s="70" t="s">
        <v>1869</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1882</v>
      </c>
      <c r="B211" s="70">
        <v>405</v>
      </c>
      <c r="C211" s="70">
        <v>14</v>
      </c>
      <c r="D211" s="70">
        <v>24</v>
      </c>
      <c r="E211" s="70">
        <v>2017</v>
      </c>
      <c r="F211" s="70" t="s">
        <v>156</v>
      </c>
      <c r="G211" s="70" t="s">
        <v>1868</v>
      </c>
      <c r="H211" s="70" t="s">
        <v>1869</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1883</v>
      </c>
      <c r="B212" s="70">
        <v>406</v>
      </c>
      <c r="C212" s="70">
        <v>15</v>
      </c>
      <c r="D212" s="70">
        <v>24</v>
      </c>
      <c r="E212" s="70">
        <v>2018</v>
      </c>
      <c r="F212" s="70" t="s">
        <v>183</v>
      </c>
      <c r="G212" s="70" t="s">
        <v>1868</v>
      </c>
      <c r="H212" s="70" t="s">
        <v>1869</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1884</v>
      </c>
      <c r="B213" s="70">
        <v>407</v>
      </c>
      <c r="C213" s="70">
        <v>16</v>
      </c>
      <c r="D213" s="70">
        <v>24</v>
      </c>
      <c r="E213" s="70">
        <v>2019</v>
      </c>
      <c r="F213" s="70" t="s">
        <v>158</v>
      </c>
      <c r="G213" s="70" t="s">
        <v>1868</v>
      </c>
      <c r="H213" s="70" t="s">
        <v>1869</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1885</v>
      </c>
      <c r="B214" s="70">
        <v>408</v>
      </c>
      <c r="C214" s="70">
        <v>17</v>
      </c>
      <c r="D214" s="70">
        <v>24</v>
      </c>
      <c r="E214" s="70">
        <v>2020</v>
      </c>
      <c r="F214" s="70" t="s">
        <v>159</v>
      </c>
      <c r="G214" s="70" t="s">
        <v>1868</v>
      </c>
      <c r="H214" s="70" t="s">
        <v>1869</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1886</v>
      </c>
      <c r="B215" s="70">
        <v>408</v>
      </c>
      <c r="C215" s="70">
        <v>18</v>
      </c>
      <c r="D215" s="70">
        <v>24</v>
      </c>
      <c r="E215" s="70">
        <v>2021</v>
      </c>
      <c r="F215" s="70" t="s">
        <v>160</v>
      </c>
      <c r="G215" s="70" t="s">
        <v>1868</v>
      </c>
      <c r="H215" s="70" t="s">
        <v>1869</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1887</v>
      </c>
      <c r="B216" s="70">
        <v>408</v>
      </c>
      <c r="C216" s="70">
        <v>19</v>
      </c>
      <c r="D216" s="70">
        <v>24</v>
      </c>
      <c r="E216" s="70">
        <v>2022</v>
      </c>
      <c r="F216" s="70" t="s">
        <v>161</v>
      </c>
      <c r="G216" s="1064" t="s">
        <v>1868</v>
      </c>
      <c r="H216" s="70" t="s">
        <v>1869</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408</v>
      </c>
      <c r="C217" s="70">
        <v>20</v>
      </c>
      <c r="D217" s="70">
        <v>24</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408</v>
      </c>
      <c r="C218" s="70">
        <v>21</v>
      </c>
      <c r="D218" s="70">
        <v>24</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375</v>
      </c>
      <c r="C219" s="70">
        <v>1</v>
      </c>
      <c r="D219" s="70">
        <v>23</v>
      </c>
      <c r="E219" s="70">
        <v>1990</v>
      </c>
      <c r="F219" s="70" t="s">
        <v>787</v>
      </c>
      <c r="G219" s="70" t="s">
        <v>1891</v>
      </c>
      <c r="H219" s="70" t="s">
        <v>1892</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376</v>
      </c>
      <c r="C220" s="70">
        <v>2</v>
      </c>
      <c r="D220" s="70">
        <v>23</v>
      </c>
      <c r="E220" s="70">
        <v>2005</v>
      </c>
      <c r="F220" s="70" t="s">
        <v>789</v>
      </c>
      <c r="G220" s="70" t="s">
        <v>1891</v>
      </c>
      <c r="H220" s="70" t="s">
        <v>1892</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377</v>
      </c>
      <c r="C221" s="70">
        <v>3</v>
      </c>
      <c r="D221" s="70">
        <v>23</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378</v>
      </c>
      <c r="C222" s="70">
        <v>4</v>
      </c>
      <c r="D222" s="70">
        <v>23</v>
      </c>
      <c r="E222" s="70">
        <v>2007</v>
      </c>
      <c r="F222" s="70" t="s">
        <v>791</v>
      </c>
      <c r="G222" s="70" t="s">
        <v>1891</v>
      </c>
      <c r="H222" s="70" t="s">
        <v>1892</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379</v>
      </c>
      <c r="C223" s="70">
        <v>5</v>
      </c>
      <c r="D223" s="70">
        <v>23</v>
      </c>
      <c r="E223" s="70">
        <v>2008</v>
      </c>
      <c r="F223" s="70" t="s">
        <v>792</v>
      </c>
      <c r="G223" s="70" t="s">
        <v>1891</v>
      </c>
      <c r="H223" s="70" t="s">
        <v>1892</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380</v>
      </c>
      <c r="C224" s="70">
        <v>6</v>
      </c>
      <c r="D224" s="70">
        <v>23</v>
      </c>
      <c r="E224" s="70">
        <v>2009</v>
      </c>
      <c r="F224" s="70" t="s">
        <v>176</v>
      </c>
      <c r="G224" s="70" t="s">
        <v>1891</v>
      </c>
      <c r="H224" s="70" t="s">
        <v>1892</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1898</v>
      </c>
      <c r="B225" s="70">
        <v>381</v>
      </c>
      <c r="C225" s="70">
        <v>7</v>
      </c>
      <c r="D225" s="70">
        <v>23</v>
      </c>
      <c r="E225" s="70">
        <v>2010</v>
      </c>
      <c r="F225" s="70" t="s">
        <v>177</v>
      </c>
      <c r="G225" s="70" t="s">
        <v>1891</v>
      </c>
      <c r="H225" s="70" t="s">
        <v>1892</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1899</v>
      </c>
      <c r="B226" s="70">
        <v>382</v>
      </c>
      <c r="C226" s="70">
        <v>8</v>
      </c>
      <c r="D226" s="70">
        <v>23</v>
      </c>
      <c r="E226" s="70">
        <v>2011</v>
      </c>
      <c r="F226" s="70" t="s">
        <v>178</v>
      </c>
      <c r="G226" s="70" t="s">
        <v>1891</v>
      </c>
      <c r="H226" s="70" t="s">
        <v>1892</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1900</v>
      </c>
      <c r="B227" s="70">
        <v>383</v>
      </c>
      <c r="C227" s="70">
        <v>9</v>
      </c>
      <c r="D227" s="70">
        <v>23</v>
      </c>
      <c r="E227" s="70">
        <v>2012</v>
      </c>
      <c r="F227" s="70" t="s">
        <v>179</v>
      </c>
      <c r="G227" s="70" t="s">
        <v>1891</v>
      </c>
      <c r="H227" s="70" t="s">
        <v>1892</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1901</v>
      </c>
      <c r="B228" s="70">
        <v>384</v>
      </c>
      <c r="C228" s="70">
        <v>10</v>
      </c>
      <c r="D228" s="70">
        <v>23</v>
      </c>
      <c r="E228" s="70">
        <v>2013</v>
      </c>
      <c r="F228" s="70" t="s">
        <v>180</v>
      </c>
      <c r="G228" s="70" t="s">
        <v>1891</v>
      </c>
      <c r="H228" s="70" t="s">
        <v>1892</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1902</v>
      </c>
      <c r="B229" s="70">
        <v>385</v>
      </c>
      <c r="C229" s="70">
        <v>11</v>
      </c>
      <c r="D229" s="70">
        <v>23</v>
      </c>
      <c r="E229" s="70">
        <v>2014</v>
      </c>
      <c r="F229" s="70" t="s">
        <v>181</v>
      </c>
      <c r="G229" s="70" t="s">
        <v>1891</v>
      </c>
      <c r="H229" s="70" t="s">
        <v>1892</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1903</v>
      </c>
      <c r="B230" s="70">
        <v>386</v>
      </c>
      <c r="C230" s="70">
        <v>12</v>
      </c>
      <c r="D230" s="70">
        <v>23</v>
      </c>
      <c r="E230" s="70">
        <v>2015</v>
      </c>
      <c r="F230" s="70" t="s">
        <v>182</v>
      </c>
      <c r="G230" s="70" t="s">
        <v>1891</v>
      </c>
      <c r="H230" s="70" t="s">
        <v>1892</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1904</v>
      </c>
      <c r="B231" s="70">
        <v>387</v>
      </c>
      <c r="C231" s="70">
        <v>13</v>
      </c>
      <c r="D231" s="70">
        <v>23</v>
      </c>
      <c r="E231" s="70">
        <v>2016</v>
      </c>
      <c r="F231" s="70" t="s">
        <v>155</v>
      </c>
      <c r="G231" s="70" t="s">
        <v>1891</v>
      </c>
      <c r="H231" s="70" t="s">
        <v>1892</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1905</v>
      </c>
      <c r="B232" s="70">
        <v>388</v>
      </c>
      <c r="C232" s="70">
        <v>14</v>
      </c>
      <c r="D232" s="70">
        <v>23</v>
      </c>
      <c r="E232" s="70">
        <v>2017</v>
      </c>
      <c r="F232" s="70" t="s">
        <v>156</v>
      </c>
      <c r="G232" s="70" t="s">
        <v>1891</v>
      </c>
      <c r="H232" s="70" t="s">
        <v>1892</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1906</v>
      </c>
      <c r="B233" s="70">
        <v>389</v>
      </c>
      <c r="C233" s="70">
        <v>15</v>
      </c>
      <c r="D233" s="70">
        <v>23</v>
      </c>
      <c r="E233" s="70">
        <v>2018</v>
      </c>
      <c r="F233" s="70" t="s">
        <v>183</v>
      </c>
      <c r="G233" s="70" t="s">
        <v>1891</v>
      </c>
      <c r="H233" s="70" t="s">
        <v>1892</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1907</v>
      </c>
      <c r="B234" s="70">
        <v>390</v>
      </c>
      <c r="C234" s="70">
        <v>16</v>
      </c>
      <c r="D234" s="70">
        <v>23</v>
      </c>
      <c r="E234" s="70">
        <v>2019</v>
      </c>
      <c r="F234" s="70" t="s">
        <v>158</v>
      </c>
      <c r="G234" s="70" t="s">
        <v>1891</v>
      </c>
      <c r="H234" s="70" t="s">
        <v>1892</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1908</v>
      </c>
      <c r="B235" s="70">
        <v>391</v>
      </c>
      <c r="C235" s="70">
        <v>17</v>
      </c>
      <c r="D235" s="70">
        <v>23</v>
      </c>
      <c r="E235" s="70">
        <v>2020</v>
      </c>
      <c r="F235" s="70" t="s">
        <v>159</v>
      </c>
      <c r="G235" s="1064" t="s">
        <v>1891</v>
      </c>
      <c r="H235" s="70" t="s">
        <v>1892</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1909</v>
      </c>
      <c r="B236" s="70">
        <v>391</v>
      </c>
      <c r="C236" s="70">
        <v>18</v>
      </c>
      <c r="D236" s="70">
        <v>23</v>
      </c>
      <c r="E236" s="70">
        <v>2021</v>
      </c>
      <c r="F236" s="70" t="s">
        <v>160</v>
      </c>
      <c r="G236" s="1064" t="s">
        <v>1891</v>
      </c>
      <c r="H236" s="70" t="s">
        <v>1892</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1910</v>
      </c>
      <c r="B237" s="70">
        <v>391</v>
      </c>
      <c r="C237" s="70">
        <v>19</v>
      </c>
      <c r="D237" s="70">
        <v>23</v>
      </c>
      <c r="E237" s="70">
        <v>2022</v>
      </c>
      <c r="F237" s="70" t="s">
        <v>161</v>
      </c>
      <c r="G237" s="70" t="s">
        <v>1891</v>
      </c>
      <c r="H237" s="70" t="s">
        <v>1892</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391</v>
      </c>
      <c r="C238" s="70">
        <v>20</v>
      </c>
      <c r="D238" s="70">
        <v>23</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391</v>
      </c>
      <c r="C239" s="70">
        <v>21</v>
      </c>
      <c r="D239" s="70">
        <v>23</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239</v>
      </c>
      <c r="C240" s="70">
        <v>1</v>
      </c>
      <c r="D240" s="70">
        <v>15</v>
      </c>
      <c r="E240" s="70">
        <v>1990</v>
      </c>
      <c r="F240" s="70" t="s">
        <v>787</v>
      </c>
      <c r="G240" s="70" t="s">
        <v>1914</v>
      </c>
      <c r="H240" s="70" t="s">
        <v>1915</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240</v>
      </c>
      <c r="C241" s="70">
        <v>2</v>
      </c>
      <c r="D241" s="70">
        <v>15</v>
      </c>
      <c r="E241" s="70">
        <v>2005</v>
      </c>
      <c r="F241" s="70" t="s">
        <v>789</v>
      </c>
      <c r="G241" s="70" t="s">
        <v>1914</v>
      </c>
      <c r="H241" s="70" t="s">
        <v>1915</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241</v>
      </c>
      <c r="C242" s="70">
        <v>3</v>
      </c>
      <c r="D242" s="70">
        <v>15</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242</v>
      </c>
      <c r="C243" s="70">
        <v>4</v>
      </c>
      <c r="D243" s="70">
        <v>15</v>
      </c>
      <c r="E243" s="70">
        <v>2007</v>
      </c>
      <c r="F243" s="70" t="s">
        <v>791</v>
      </c>
      <c r="G243" s="70" t="s">
        <v>1914</v>
      </c>
      <c r="H243" s="70" t="s">
        <v>1915</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243</v>
      </c>
      <c r="C244" s="70">
        <v>5</v>
      </c>
      <c r="D244" s="70">
        <v>15</v>
      </c>
      <c r="E244" s="70">
        <v>2008</v>
      </c>
      <c r="F244" s="70" t="s">
        <v>792</v>
      </c>
      <c r="G244" s="70" t="s">
        <v>1914</v>
      </c>
      <c r="H244" s="70" t="s">
        <v>1915</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244</v>
      </c>
      <c r="C245" s="70">
        <v>6</v>
      </c>
      <c r="D245" s="70">
        <v>15</v>
      </c>
      <c r="E245" s="70">
        <v>2009</v>
      </c>
      <c r="F245" s="70" t="s">
        <v>176</v>
      </c>
      <c r="G245" s="70" t="s">
        <v>1914</v>
      </c>
      <c r="H245" s="70" t="s">
        <v>1915</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1921</v>
      </c>
      <c r="B246" s="70">
        <v>245</v>
      </c>
      <c r="C246" s="70">
        <v>7</v>
      </c>
      <c r="D246" s="70">
        <v>15</v>
      </c>
      <c r="E246" s="70">
        <v>2010</v>
      </c>
      <c r="F246" s="70" t="s">
        <v>177</v>
      </c>
      <c r="G246" s="70" t="s">
        <v>1914</v>
      </c>
      <c r="H246" s="70" t="s">
        <v>1915</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1922</v>
      </c>
      <c r="B247" s="70">
        <v>246</v>
      </c>
      <c r="C247" s="70">
        <v>8</v>
      </c>
      <c r="D247" s="70">
        <v>15</v>
      </c>
      <c r="E247" s="70">
        <v>2011</v>
      </c>
      <c r="F247" s="70" t="s">
        <v>178</v>
      </c>
      <c r="G247" s="70" t="s">
        <v>1914</v>
      </c>
      <c r="H247" s="70" t="s">
        <v>1915</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1923</v>
      </c>
      <c r="B248" s="70">
        <v>247</v>
      </c>
      <c r="C248" s="70">
        <v>9</v>
      </c>
      <c r="D248" s="70">
        <v>15</v>
      </c>
      <c r="E248" s="70">
        <v>2012</v>
      </c>
      <c r="F248" s="70" t="s">
        <v>179</v>
      </c>
      <c r="G248" s="70" t="s">
        <v>1914</v>
      </c>
      <c r="H248" s="70" t="s">
        <v>1915</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1924</v>
      </c>
      <c r="B249" s="70">
        <v>248</v>
      </c>
      <c r="C249" s="70">
        <v>10</v>
      </c>
      <c r="D249" s="70">
        <v>15</v>
      </c>
      <c r="E249" s="70">
        <v>2013</v>
      </c>
      <c r="F249" s="70" t="s">
        <v>180</v>
      </c>
      <c r="G249" s="70" t="s">
        <v>1914</v>
      </c>
      <c r="H249" s="70" t="s">
        <v>1915</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1925</v>
      </c>
      <c r="B250" s="70">
        <v>249</v>
      </c>
      <c r="C250" s="70">
        <v>11</v>
      </c>
      <c r="D250" s="70">
        <v>15</v>
      </c>
      <c r="E250" s="70">
        <v>2014</v>
      </c>
      <c r="F250" s="70" t="s">
        <v>181</v>
      </c>
      <c r="G250" s="70" t="s">
        <v>1914</v>
      </c>
      <c r="H250" s="70" t="s">
        <v>1915</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1926</v>
      </c>
      <c r="B251" s="70">
        <v>250</v>
      </c>
      <c r="C251" s="70">
        <v>12</v>
      </c>
      <c r="D251" s="70">
        <v>15</v>
      </c>
      <c r="E251" s="70">
        <v>2015</v>
      </c>
      <c r="F251" s="70" t="s">
        <v>182</v>
      </c>
      <c r="G251" s="70" t="s">
        <v>1914</v>
      </c>
      <c r="H251" s="70" t="s">
        <v>1915</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1927</v>
      </c>
      <c r="B252" s="70">
        <v>251</v>
      </c>
      <c r="C252" s="70">
        <v>13</v>
      </c>
      <c r="D252" s="70">
        <v>15</v>
      </c>
      <c r="E252" s="70">
        <v>2016</v>
      </c>
      <c r="F252" s="70" t="s">
        <v>155</v>
      </c>
      <c r="G252" s="70" t="s">
        <v>1914</v>
      </c>
      <c r="H252" s="70" t="s">
        <v>1915</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1928</v>
      </c>
      <c r="B253" s="70">
        <v>252</v>
      </c>
      <c r="C253" s="70">
        <v>14</v>
      </c>
      <c r="D253" s="70">
        <v>15</v>
      </c>
      <c r="E253" s="70">
        <v>2017</v>
      </c>
      <c r="F253" s="70" t="s">
        <v>156</v>
      </c>
      <c r="G253" s="70" t="s">
        <v>1914</v>
      </c>
      <c r="H253" s="70" t="s">
        <v>1915</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1929</v>
      </c>
      <c r="B254" s="70">
        <v>253</v>
      </c>
      <c r="C254" s="70">
        <v>15</v>
      </c>
      <c r="D254" s="70">
        <v>15</v>
      </c>
      <c r="E254" s="70">
        <v>2018</v>
      </c>
      <c r="F254" s="70" t="s">
        <v>183</v>
      </c>
      <c r="G254" s="1064" t="s">
        <v>1914</v>
      </c>
      <c r="H254" s="70" t="s">
        <v>1915</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1930</v>
      </c>
      <c r="B255" s="70">
        <v>254</v>
      </c>
      <c r="C255" s="70">
        <v>16</v>
      </c>
      <c r="D255" s="70">
        <v>15</v>
      </c>
      <c r="E255" s="70">
        <v>2019</v>
      </c>
      <c r="F255" s="70" t="s">
        <v>158</v>
      </c>
      <c r="G255" s="1064" t="s">
        <v>1914</v>
      </c>
      <c r="H255" s="70" t="s">
        <v>1915</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1931</v>
      </c>
      <c r="B256" s="70">
        <v>255</v>
      </c>
      <c r="C256" s="70">
        <v>17</v>
      </c>
      <c r="D256" s="70">
        <v>15</v>
      </c>
      <c r="E256" s="70">
        <v>2020</v>
      </c>
      <c r="F256" s="70" t="s">
        <v>159</v>
      </c>
      <c r="G256" s="70" t="s">
        <v>1914</v>
      </c>
      <c r="H256" s="70" t="s">
        <v>1915</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1932</v>
      </c>
      <c r="B257" s="70">
        <v>255</v>
      </c>
      <c r="C257" s="70">
        <v>18</v>
      </c>
      <c r="D257" s="70">
        <v>15</v>
      </c>
      <c r="E257" s="70">
        <v>2021</v>
      </c>
      <c r="F257" s="70" t="s">
        <v>160</v>
      </c>
      <c r="G257" s="70" t="s">
        <v>1914</v>
      </c>
      <c r="H257" s="70" t="s">
        <v>1915</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255</v>
      </c>
      <c r="C258" s="70">
        <v>19</v>
      </c>
      <c r="D258" s="70">
        <v>15</v>
      </c>
      <c r="E258" s="70">
        <v>2022</v>
      </c>
      <c r="F258" s="70" t="s">
        <v>161</v>
      </c>
      <c r="G258" s="70" t="s">
        <v>1914</v>
      </c>
      <c r="H258" s="70" t="s">
        <v>1915</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255</v>
      </c>
      <c r="C259" s="70">
        <v>20</v>
      </c>
      <c r="D259" s="70">
        <v>15</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255</v>
      </c>
      <c r="C260" s="70">
        <v>21</v>
      </c>
      <c r="D260" s="70">
        <v>15</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1937</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1938</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1939</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1940</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1941</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1942</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1943</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1944</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1945</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1946</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1947</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1948</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1949</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1950</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1951</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1952</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1953</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375</v>
      </c>
      <c r="C282" s="70">
        <v>1</v>
      </c>
      <c r="D282" s="70">
        <v>23</v>
      </c>
      <c r="E282" s="70">
        <v>1990</v>
      </c>
      <c r="F282" s="70" t="s">
        <v>787</v>
      </c>
      <c r="G282" s="70" t="s">
        <v>1956</v>
      </c>
      <c r="H282" s="70" t="s">
        <v>1957</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376</v>
      </c>
      <c r="C283" s="70">
        <v>2</v>
      </c>
      <c r="D283" s="70">
        <v>23</v>
      </c>
      <c r="E283" s="70">
        <v>2005</v>
      </c>
      <c r="F283" s="70" t="s">
        <v>789</v>
      </c>
      <c r="G283" s="70" t="s">
        <v>1956</v>
      </c>
      <c r="H283" s="70" t="s">
        <v>1957</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377</v>
      </c>
      <c r="C284" s="70">
        <v>3</v>
      </c>
      <c r="D284" s="70">
        <v>23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378</v>
      </c>
      <c r="C285" s="70">
        <v>4</v>
      </c>
      <c r="D285" s="70">
        <v>23</v>
      </c>
      <c r="E285" s="70">
        <v>2007</v>
      </c>
      <c r="F285" s="70" t="s">
        <v>791</v>
      </c>
      <c r="G285" s="70" t="s">
        <v>1956</v>
      </c>
      <c r="H285" s="70" t="s">
        <v>1957</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379</v>
      </c>
      <c r="C286" s="70">
        <v>5</v>
      </c>
      <c r="D286" s="70">
        <v>23</v>
      </c>
      <c r="E286" s="70">
        <v>2008</v>
      </c>
      <c r="F286" s="70" t="s">
        <v>792</v>
      </c>
      <c r="G286" s="70" t="s">
        <v>1956</v>
      </c>
      <c r="H286" s="70" t="s">
        <v>1957</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380</v>
      </c>
      <c r="C287" s="70">
        <v>6</v>
      </c>
      <c r="D287" s="70">
        <v>23</v>
      </c>
      <c r="E287" s="70">
        <v>2009</v>
      </c>
      <c r="F287" s="70" t="s">
        <v>176</v>
      </c>
      <c r="G287" s="70" t="s">
        <v>1956</v>
      </c>
      <c r="H287" s="70" t="s">
        <v>1957</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1963</v>
      </c>
      <c r="B288" s="70">
        <v>381</v>
      </c>
      <c r="C288" s="70">
        <v>7</v>
      </c>
      <c r="D288" s="70">
        <v>23</v>
      </c>
      <c r="E288" s="70">
        <v>2010</v>
      </c>
      <c r="F288" s="70" t="s">
        <v>177</v>
      </c>
      <c r="G288" s="70" t="s">
        <v>1956</v>
      </c>
      <c r="H288" s="70" t="s">
        <v>1957</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1964</v>
      </c>
      <c r="B289" s="70">
        <v>382</v>
      </c>
      <c r="C289" s="70">
        <v>8</v>
      </c>
      <c r="D289" s="70">
        <v>23</v>
      </c>
      <c r="E289" s="70">
        <v>2011</v>
      </c>
      <c r="F289" s="70" t="s">
        <v>178</v>
      </c>
      <c r="G289" s="70" t="s">
        <v>1956</v>
      </c>
      <c r="H289" s="70" t="s">
        <v>1957</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383</v>
      </c>
      <c r="C290" s="70">
        <v>9</v>
      </c>
      <c r="D290" s="70">
        <v>23</v>
      </c>
      <c r="E290" s="70">
        <v>2012</v>
      </c>
      <c r="F290" s="70" t="s">
        <v>179</v>
      </c>
      <c r="G290" s="70" t="s">
        <v>1956</v>
      </c>
      <c r="H290" s="70" t="s">
        <v>1957</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384</v>
      </c>
      <c r="C291" s="70">
        <v>10</v>
      </c>
      <c r="D291" s="70">
        <v>23</v>
      </c>
      <c r="E291" s="70">
        <v>2013</v>
      </c>
      <c r="F291" s="70" t="s">
        <v>180</v>
      </c>
      <c r="G291" s="70" t="s">
        <v>1956</v>
      </c>
      <c r="H291" s="70" t="s">
        <v>1957</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385</v>
      </c>
      <c r="C292" s="70">
        <v>11</v>
      </c>
      <c r="D292" s="70">
        <v>23</v>
      </c>
      <c r="E292" s="70">
        <v>2014</v>
      </c>
      <c r="F292" s="70" t="s">
        <v>181</v>
      </c>
      <c r="G292" s="1064" t="s">
        <v>1956</v>
      </c>
      <c r="H292" s="70" t="s">
        <v>1957</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386</v>
      </c>
      <c r="C293" s="70">
        <v>12</v>
      </c>
      <c r="D293" s="70">
        <v>23</v>
      </c>
      <c r="E293" s="70">
        <v>2015</v>
      </c>
      <c r="F293" s="70" t="s">
        <v>182</v>
      </c>
      <c r="G293" s="1064" t="s">
        <v>1956</v>
      </c>
      <c r="H293" s="70" t="s">
        <v>1957</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387</v>
      </c>
      <c r="C294" s="70">
        <v>13</v>
      </c>
      <c r="D294" s="70">
        <v>23</v>
      </c>
      <c r="E294" s="70">
        <v>2016</v>
      </c>
      <c r="F294" s="70" t="s">
        <v>155</v>
      </c>
      <c r="G294" s="70" t="s">
        <v>1956</v>
      </c>
      <c r="H294" s="70" t="s">
        <v>1957</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388</v>
      </c>
      <c r="C295" s="70">
        <v>14</v>
      </c>
      <c r="D295" s="70">
        <v>23</v>
      </c>
      <c r="E295" s="70">
        <v>2017</v>
      </c>
      <c r="F295" s="70" t="s">
        <v>156</v>
      </c>
      <c r="G295" s="70" t="s">
        <v>1956</v>
      </c>
      <c r="H295" s="70" t="s">
        <v>1957</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389</v>
      </c>
      <c r="C296" s="70">
        <v>15</v>
      </c>
      <c r="D296" s="70">
        <v>23</v>
      </c>
      <c r="E296" s="70">
        <v>2018</v>
      </c>
      <c r="F296" s="70" t="s">
        <v>183</v>
      </c>
      <c r="G296" s="70" t="s">
        <v>1956</v>
      </c>
      <c r="H296" s="70" t="s">
        <v>1957</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390</v>
      </c>
      <c r="C297" s="70">
        <v>16</v>
      </c>
      <c r="D297" s="70">
        <v>23</v>
      </c>
      <c r="E297" s="70">
        <v>2019</v>
      </c>
      <c r="F297" s="70" t="s">
        <v>158</v>
      </c>
      <c r="G297" s="70" t="s">
        <v>1956</v>
      </c>
      <c r="H297" s="70" t="s">
        <v>1957</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391</v>
      </c>
      <c r="C298" s="70">
        <v>17</v>
      </c>
      <c r="D298" s="70">
        <v>23</v>
      </c>
      <c r="E298" s="70">
        <v>2020</v>
      </c>
      <c r="F298" s="70" t="s">
        <v>159</v>
      </c>
      <c r="G298" s="70" t="s">
        <v>1956</v>
      </c>
      <c r="H298" s="70" t="s">
        <v>1957</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391</v>
      </c>
      <c r="C299" s="70">
        <v>18</v>
      </c>
      <c r="D299" s="70">
        <v>23</v>
      </c>
      <c r="E299" s="70">
        <v>2021</v>
      </c>
      <c r="F299" s="70" t="s">
        <v>160</v>
      </c>
      <c r="G299" s="70" t="s">
        <v>1956</v>
      </c>
      <c r="H299" s="70" t="s">
        <v>1957</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391</v>
      </c>
      <c r="C300" s="70">
        <v>19</v>
      </c>
      <c r="D300" s="70">
        <v>23</v>
      </c>
      <c r="E300" s="70">
        <v>2022</v>
      </c>
      <c r="F300" s="70" t="s">
        <v>161</v>
      </c>
      <c r="G300" s="70" t="s">
        <v>1956</v>
      </c>
      <c r="H300" s="70" t="s">
        <v>1957</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391</v>
      </c>
      <c r="C301" s="70">
        <v>20</v>
      </c>
      <c r="D301" s="70">
        <v>23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391</v>
      </c>
      <c r="C302" s="70">
        <v>21</v>
      </c>
      <c r="D302" s="70">
        <v>23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69</v>
      </c>
      <c r="C303" s="70">
        <v>1</v>
      </c>
      <c r="D303" s="70">
        <v>5</v>
      </c>
      <c r="E303" s="70">
        <v>1990</v>
      </c>
      <c r="F303" s="70" t="s">
        <v>787</v>
      </c>
      <c r="G303" s="70" t="s">
        <v>1979</v>
      </c>
      <c r="H303" s="70" t="s">
        <v>1980</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70</v>
      </c>
      <c r="C304" s="70">
        <v>2</v>
      </c>
      <c r="D304" s="70">
        <v>5</v>
      </c>
      <c r="E304" s="70">
        <v>2005</v>
      </c>
      <c r="F304" s="70" t="s">
        <v>789</v>
      </c>
      <c r="G304" s="70" t="s">
        <v>1979</v>
      </c>
      <c r="H304" s="70" t="s">
        <v>1980</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71</v>
      </c>
      <c r="C305" s="70">
        <v>3</v>
      </c>
      <c r="D305" s="70">
        <v>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72</v>
      </c>
      <c r="C306" s="70">
        <v>4</v>
      </c>
      <c r="D306" s="70">
        <v>5</v>
      </c>
      <c r="E306" s="70">
        <v>2007</v>
      </c>
      <c r="F306" s="70" t="s">
        <v>791</v>
      </c>
      <c r="G306" s="70" t="s">
        <v>1979</v>
      </c>
      <c r="H306" s="70" t="s">
        <v>1980</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73</v>
      </c>
      <c r="C307" s="70">
        <v>5</v>
      </c>
      <c r="D307" s="70">
        <v>5</v>
      </c>
      <c r="E307" s="70">
        <v>2008</v>
      </c>
      <c r="F307" s="70" t="s">
        <v>792</v>
      </c>
      <c r="G307" s="70" t="s">
        <v>1979</v>
      </c>
      <c r="H307" s="70" t="s">
        <v>1980</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74</v>
      </c>
      <c r="C308" s="70">
        <v>6</v>
      </c>
      <c r="D308" s="70">
        <v>5</v>
      </c>
      <c r="E308" s="70">
        <v>2009</v>
      </c>
      <c r="F308" s="70" t="s">
        <v>176</v>
      </c>
      <c r="G308" s="70" t="s">
        <v>1979</v>
      </c>
      <c r="H308" s="70" t="s">
        <v>1980</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75</v>
      </c>
      <c r="C309" s="70">
        <v>7</v>
      </c>
      <c r="D309" s="70">
        <v>5</v>
      </c>
      <c r="E309" s="70">
        <v>2010</v>
      </c>
      <c r="F309" s="70" t="s">
        <v>177</v>
      </c>
      <c r="G309" s="70" t="s">
        <v>1979</v>
      </c>
      <c r="H309" s="70" t="s">
        <v>1980</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1987</v>
      </c>
      <c r="B310" s="70">
        <v>76</v>
      </c>
      <c r="C310" s="70">
        <v>8</v>
      </c>
      <c r="D310" s="70">
        <v>5</v>
      </c>
      <c r="E310" s="70">
        <v>2011</v>
      </c>
      <c r="F310" s="70" t="s">
        <v>178</v>
      </c>
      <c r="G310" s="70" t="s">
        <v>1979</v>
      </c>
      <c r="H310" s="70" t="s">
        <v>1980</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1988</v>
      </c>
      <c r="B311" s="70">
        <v>77</v>
      </c>
      <c r="C311" s="70">
        <v>9</v>
      </c>
      <c r="D311" s="70">
        <v>5</v>
      </c>
      <c r="E311" s="70">
        <v>2012</v>
      </c>
      <c r="F311" s="70" t="s">
        <v>179</v>
      </c>
      <c r="G311" s="1064" t="s">
        <v>1979</v>
      </c>
      <c r="H311" s="70" t="s">
        <v>1980</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1989</v>
      </c>
      <c r="B312" s="70">
        <v>78</v>
      </c>
      <c r="C312" s="70">
        <v>10</v>
      </c>
      <c r="D312" s="70">
        <v>5</v>
      </c>
      <c r="E312" s="70">
        <v>2013</v>
      </c>
      <c r="F312" s="70" t="s">
        <v>180</v>
      </c>
      <c r="G312" s="1064" t="s">
        <v>1979</v>
      </c>
      <c r="H312" s="70" t="s">
        <v>1980</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1990</v>
      </c>
      <c r="B313" s="70">
        <v>79</v>
      </c>
      <c r="C313" s="70">
        <v>11</v>
      </c>
      <c r="D313" s="70">
        <v>5</v>
      </c>
      <c r="E313" s="70">
        <v>2014</v>
      </c>
      <c r="F313" s="70" t="s">
        <v>181</v>
      </c>
      <c r="G313" s="70" t="s">
        <v>1979</v>
      </c>
      <c r="H313" s="70" t="s">
        <v>1980</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1991</v>
      </c>
      <c r="B314" s="70">
        <v>80</v>
      </c>
      <c r="C314" s="70">
        <v>12</v>
      </c>
      <c r="D314" s="70">
        <v>5</v>
      </c>
      <c r="E314" s="70">
        <v>2015</v>
      </c>
      <c r="F314" s="70" t="s">
        <v>182</v>
      </c>
      <c r="G314" s="70" t="s">
        <v>1979</v>
      </c>
      <c r="H314" s="70" t="s">
        <v>1980</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1992</v>
      </c>
      <c r="B315" s="70">
        <v>81</v>
      </c>
      <c r="C315" s="70">
        <v>13</v>
      </c>
      <c r="D315" s="70">
        <v>5</v>
      </c>
      <c r="E315" s="70">
        <v>2016</v>
      </c>
      <c r="F315" s="70" t="s">
        <v>155</v>
      </c>
      <c r="G315" s="70" t="s">
        <v>1979</v>
      </c>
      <c r="H315" s="70" t="s">
        <v>1980</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1993</v>
      </c>
      <c r="B316" s="70">
        <v>82</v>
      </c>
      <c r="C316" s="70">
        <v>14</v>
      </c>
      <c r="D316" s="70">
        <v>5</v>
      </c>
      <c r="E316" s="70">
        <v>2017</v>
      </c>
      <c r="F316" s="70" t="s">
        <v>156</v>
      </c>
      <c r="G316" s="70" t="s">
        <v>1979</v>
      </c>
      <c r="H316" s="70" t="s">
        <v>1980</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1994</v>
      </c>
      <c r="B317" s="70">
        <v>83</v>
      </c>
      <c r="C317" s="70">
        <v>15</v>
      </c>
      <c r="D317" s="70">
        <v>5</v>
      </c>
      <c r="E317" s="70">
        <v>2018</v>
      </c>
      <c r="F317" s="70" t="s">
        <v>183</v>
      </c>
      <c r="G317" s="70" t="s">
        <v>1979</v>
      </c>
      <c r="H317" s="70" t="s">
        <v>1980</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1995</v>
      </c>
      <c r="B318" s="70">
        <v>84</v>
      </c>
      <c r="C318" s="70">
        <v>16</v>
      </c>
      <c r="D318" s="70">
        <v>5</v>
      </c>
      <c r="E318" s="70">
        <v>2019</v>
      </c>
      <c r="F318" s="70" t="s">
        <v>158</v>
      </c>
      <c r="G318" s="70" t="s">
        <v>1979</v>
      </c>
      <c r="H318" s="70" t="s">
        <v>1980</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85</v>
      </c>
      <c r="C319" s="70">
        <v>17</v>
      </c>
      <c r="D319" s="70">
        <v>5</v>
      </c>
      <c r="E319" s="70">
        <v>2020</v>
      </c>
      <c r="F319" s="70" t="s">
        <v>159</v>
      </c>
      <c r="G319" s="70" t="s">
        <v>1979</v>
      </c>
      <c r="H319" s="70" t="s">
        <v>1980</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85</v>
      </c>
      <c r="C320" s="70">
        <v>18</v>
      </c>
      <c r="D320" s="70">
        <v>5</v>
      </c>
      <c r="E320" s="70">
        <v>2021</v>
      </c>
      <c r="F320" s="70" t="s">
        <v>160</v>
      </c>
      <c r="G320" s="70" t="s">
        <v>1979</v>
      </c>
      <c r="H320" s="70" t="s">
        <v>1980</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85</v>
      </c>
      <c r="C321" s="70">
        <v>19</v>
      </c>
      <c r="D321" s="70">
        <v>5</v>
      </c>
      <c r="E321" s="70">
        <v>2022</v>
      </c>
      <c r="F321" s="70" t="s">
        <v>161</v>
      </c>
      <c r="G321" s="70" t="s">
        <v>1979</v>
      </c>
      <c r="H321" s="70" t="s">
        <v>1980</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85</v>
      </c>
      <c r="C322" s="70">
        <v>20</v>
      </c>
      <c r="D322" s="70">
        <v>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85</v>
      </c>
      <c r="C323" s="70">
        <v>21</v>
      </c>
      <c r="D323" s="70">
        <v>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324</v>
      </c>
      <c r="C324" s="70">
        <v>1</v>
      </c>
      <c r="D324" s="70">
        <v>20</v>
      </c>
      <c r="E324" s="70">
        <v>1990</v>
      </c>
      <c r="F324" s="70" t="s">
        <v>787</v>
      </c>
      <c r="G324" s="70" t="s">
        <v>1637</v>
      </c>
      <c r="H324" s="70" t="s">
        <v>1638</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325</v>
      </c>
      <c r="C325" s="70">
        <v>2</v>
      </c>
      <c r="D325" s="70">
        <v>20</v>
      </c>
      <c r="E325" s="70">
        <v>2005</v>
      </c>
      <c r="F325" s="70" t="s">
        <v>789</v>
      </c>
      <c r="G325" s="70" t="s">
        <v>1637</v>
      </c>
      <c r="H325" s="70" t="s">
        <v>1638</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326</v>
      </c>
      <c r="C326" s="70">
        <v>3</v>
      </c>
      <c r="D326" s="70">
        <v>20</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327</v>
      </c>
      <c r="C327" s="70">
        <v>4</v>
      </c>
      <c r="D327" s="70">
        <v>20</v>
      </c>
      <c r="E327" s="70">
        <v>2007</v>
      </c>
      <c r="F327" s="70" t="s">
        <v>791</v>
      </c>
      <c r="G327" s="70" t="s">
        <v>1637</v>
      </c>
      <c r="H327" s="70" t="s">
        <v>1638</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328</v>
      </c>
      <c r="C328" s="70">
        <v>5</v>
      </c>
      <c r="D328" s="70">
        <v>20</v>
      </c>
      <c r="E328" s="70">
        <v>2008</v>
      </c>
      <c r="F328" s="70" t="s">
        <v>792</v>
      </c>
      <c r="G328" s="70" t="s">
        <v>1637</v>
      </c>
      <c r="H328" s="70" t="s">
        <v>1638</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329</v>
      </c>
      <c r="C329" s="70">
        <v>6</v>
      </c>
      <c r="D329" s="70">
        <v>20</v>
      </c>
      <c r="E329" s="70">
        <v>2009</v>
      </c>
      <c r="F329" s="70" t="s">
        <v>176</v>
      </c>
      <c r="G329" s="1064" t="s">
        <v>1637</v>
      </c>
      <c r="H329" s="70" t="s">
        <v>1638</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2007</v>
      </c>
      <c r="B330" s="70">
        <v>330</v>
      </c>
      <c r="C330" s="70">
        <v>7</v>
      </c>
      <c r="D330" s="70">
        <v>20</v>
      </c>
      <c r="E330" s="70">
        <v>2010</v>
      </c>
      <c r="F330" s="70" t="s">
        <v>177</v>
      </c>
      <c r="G330" s="1064" t="s">
        <v>1637</v>
      </c>
      <c r="H330" s="70" t="s">
        <v>1638</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2008</v>
      </c>
      <c r="B331" s="70">
        <v>331</v>
      </c>
      <c r="C331" s="70">
        <v>8</v>
      </c>
      <c r="D331" s="70">
        <v>20</v>
      </c>
      <c r="E331" s="70">
        <v>2011</v>
      </c>
      <c r="F331" s="70" t="s">
        <v>178</v>
      </c>
      <c r="G331" s="70" t="s">
        <v>1637</v>
      </c>
      <c r="H331" s="70" t="s">
        <v>1638</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2009</v>
      </c>
      <c r="B332" s="70">
        <v>332</v>
      </c>
      <c r="C332" s="70">
        <v>9</v>
      </c>
      <c r="D332" s="70">
        <v>20</v>
      </c>
      <c r="E332" s="70">
        <v>2012</v>
      </c>
      <c r="F332" s="70" t="s">
        <v>179</v>
      </c>
      <c r="G332" s="70" t="s">
        <v>1637</v>
      </c>
      <c r="H332" s="70" t="s">
        <v>1638</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2010</v>
      </c>
      <c r="B333" s="70">
        <v>333</v>
      </c>
      <c r="C333" s="70">
        <v>10</v>
      </c>
      <c r="D333" s="70">
        <v>20</v>
      </c>
      <c r="E333" s="70">
        <v>2013</v>
      </c>
      <c r="F333" s="70" t="s">
        <v>180</v>
      </c>
      <c r="G333" s="70" t="s">
        <v>1637</v>
      </c>
      <c r="H333" s="70" t="s">
        <v>1638</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2011</v>
      </c>
      <c r="B334" s="70">
        <v>334</v>
      </c>
      <c r="C334" s="70">
        <v>11</v>
      </c>
      <c r="D334" s="70">
        <v>20</v>
      </c>
      <c r="E334" s="70">
        <v>2014</v>
      </c>
      <c r="F334" s="70" t="s">
        <v>181</v>
      </c>
      <c r="G334" s="70" t="s">
        <v>1637</v>
      </c>
      <c r="H334" s="70" t="s">
        <v>1638</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2012</v>
      </c>
      <c r="B335" s="70">
        <v>335</v>
      </c>
      <c r="C335" s="70">
        <v>12</v>
      </c>
      <c r="D335" s="70">
        <v>20</v>
      </c>
      <c r="E335" s="70">
        <v>2015</v>
      </c>
      <c r="F335" s="70" t="s">
        <v>182</v>
      </c>
      <c r="G335" s="70" t="s">
        <v>1637</v>
      </c>
      <c r="H335" s="70" t="s">
        <v>1638</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2013</v>
      </c>
      <c r="B336" s="70">
        <v>336</v>
      </c>
      <c r="C336" s="70">
        <v>13</v>
      </c>
      <c r="D336" s="70">
        <v>20</v>
      </c>
      <c r="E336" s="70">
        <v>2016</v>
      </c>
      <c r="F336" s="70" t="s">
        <v>155</v>
      </c>
      <c r="G336" s="70" t="s">
        <v>1637</v>
      </c>
      <c r="H336" s="70" t="s">
        <v>1638</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2014</v>
      </c>
      <c r="B337" s="70">
        <v>337</v>
      </c>
      <c r="C337" s="70">
        <v>14</v>
      </c>
      <c r="D337" s="70">
        <v>20</v>
      </c>
      <c r="E337" s="70">
        <v>2017</v>
      </c>
      <c r="F337" s="70" t="s">
        <v>156</v>
      </c>
      <c r="G337" s="70" t="s">
        <v>1637</v>
      </c>
      <c r="H337" s="70" t="s">
        <v>1638</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2015</v>
      </c>
      <c r="B338" s="70">
        <v>338</v>
      </c>
      <c r="C338" s="70">
        <v>15</v>
      </c>
      <c r="D338" s="70">
        <v>20</v>
      </c>
      <c r="E338" s="70">
        <v>2018</v>
      </c>
      <c r="F338" s="70" t="s">
        <v>183</v>
      </c>
      <c r="G338" s="70" t="s">
        <v>1637</v>
      </c>
      <c r="H338" s="70" t="s">
        <v>1638</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2016</v>
      </c>
      <c r="B339" s="70">
        <v>339</v>
      </c>
      <c r="C339" s="70">
        <v>16</v>
      </c>
      <c r="D339" s="70">
        <v>20</v>
      </c>
      <c r="E339" s="70">
        <v>2019</v>
      </c>
      <c r="F339" s="70" t="s">
        <v>158</v>
      </c>
      <c r="G339" s="70" t="s">
        <v>1637</v>
      </c>
      <c r="H339" s="70" t="s">
        <v>1638</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2017</v>
      </c>
      <c r="B340" s="70">
        <v>340</v>
      </c>
      <c r="C340" s="70">
        <v>17</v>
      </c>
      <c r="D340" s="70">
        <v>20</v>
      </c>
      <c r="E340" s="70">
        <v>2020</v>
      </c>
      <c r="F340" s="70" t="s">
        <v>159</v>
      </c>
      <c r="G340" s="70" t="s">
        <v>1637</v>
      </c>
      <c r="H340" s="70" t="s">
        <v>1638</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2018</v>
      </c>
      <c r="B341" s="70">
        <v>340</v>
      </c>
      <c r="C341" s="70">
        <v>18</v>
      </c>
      <c r="D341" s="70">
        <v>20</v>
      </c>
      <c r="E341" s="70">
        <v>2021</v>
      </c>
      <c r="F341" s="70" t="s">
        <v>160</v>
      </c>
      <c r="G341" s="70" t="s">
        <v>1637</v>
      </c>
      <c r="H341" s="70" t="s">
        <v>1638</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1642</v>
      </c>
      <c r="B342" s="70">
        <v>340</v>
      </c>
      <c r="C342" s="70">
        <v>19</v>
      </c>
      <c r="D342" s="70">
        <v>20</v>
      </c>
      <c r="E342" s="70">
        <v>2022</v>
      </c>
      <c r="F342" s="70" t="s">
        <v>161</v>
      </c>
      <c r="G342" s="70" t="s">
        <v>1637</v>
      </c>
      <c r="H342" s="70" t="s">
        <v>1638</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340</v>
      </c>
      <c r="C343" s="70">
        <v>20</v>
      </c>
      <c r="D343" s="70">
        <v>20</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340</v>
      </c>
      <c r="C344" s="70">
        <v>21</v>
      </c>
      <c r="D344" s="70">
        <v>20</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239</v>
      </c>
      <c r="C345" s="70">
        <v>1</v>
      </c>
      <c r="D345" s="70">
        <v>15</v>
      </c>
      <c r="E345" s="70">
        <v>1990</v>
      </c>
      <c r="F345" s="70" t="s">
        <v>787</v>
      </c>
      <c r="G345" s="70" t="s">
        <v>2021</v>
      </c>
      <c r="H345" s="70" t="s">
        <v>2022</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240</v>
      </c>
      <c r="C346" s="70">
        <v>2</v>
      </c>
      <c r="D346" s="70">
        <v>15</v>
      </c>
      <c r="E346" s="70">
        <v>2005</v>
      </c>
      <c r="F346" s="70" t="s">
        <v>789</v>
      </c>
      <c r="G346" s="70" t="s">
        <v>2021</v>
      </c>
      <c r="H346" s="70" t="s">
        <v>2022</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241</v>
      </c>
      <c r="C347" s="70">
        <v>3</v>
      </c>
      <c r="D347" s="70">
        <v>15</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242</v>
      </c>
      <c r="C348" s="70">
        <v>4</v>
      </c>
      <c r="D348" s="70">
        <v>15</v>
      </c>
      <c r="E348" s="70">
        <v>2007</v>
      </c>
      <c r="F348" s="70" t="s">
        <v>791</v>
      </c>
      <c r="G348" s="70" t="s">
        <v>2021</v>
      </c>
      <c r="H348" s="70" t="s">
        <v>2022</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243</v>
      </c>
      <c r="C349" s="70">
        <v>5</v>
      </c>
      <c r="D349" s="70">
        <v>15</v>
      </c>
      <c r="E349" s="70">
        <v>2008</v>
      </c>
      <c r="F349" s="70" t="s">
        <v>792</v>
      </c>
      <c r="G349" s="1064" t="s">
        <v>2021</v>
      </c>
      <c r="H349" s="70" t="s">
        <v>2022</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244</v>
      </c>
      <c r="C350" s="70">
        <v>6</v>
      </c>
      <c r="D350" s="70">
        <v>15</v>
      </c>
      <c r="E350" s="70">
        <v>2009</v>
      </c>
      <c r="F350" s="70" t="s">
        <v>176</v>
      </c>
      <c r="G350" s="1064" t="s">
        <v>2021</v>
      </c>
      <c r="H350" s="70" t="s">
        <v>2022</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2028</v>
      </c>
      <c r="B351" s="70">
        <v>245</v>
      </c>
      <c r="C351" s="70">
        <v>7</v>
      </c>
      <c r="D351" s="70">
        <v>15</v>
      </c>
      <c r="E351" s="70">
        <v>2010</v>
      </c>
      <c r="F351" s="70" t="s">
        <v>177</v>
      </c>
      <c r="G351" s="70" t="s">
        <v>2021</v>
      </c>
      <c r="H351" s="70" t="s">
        <v>2022</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2029</v>
      </c>
      <c r="B352" s="70">
        <v>246</v>
      </c>
      <c r="C352" s="70">
        <v>8</v>
      </c>
      <c r="D352" s="70">
        <v>15</v>
      </c>
      <c r="E352" s="70">
        <v>2011</v>
      </c>
      <c r="F352" s="70" t="s">
        <v>178</v>
      </c>
      <c r="G352" s="70" t="s">
        <v>2021</v>
      </c>
      <c r="H352" s="70" t="s">
        <v>2022</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2030</v>
      </c>
      <c r="B353" s="70">
        <v>247</v>
      </c>
      <c r="C353" s="70">
        <v>9</v>
      </c>
      <c r="D353" s="70">
        <v>15</v>
      </c>
      <c r="E353" s="70">
        <v>2012</v>
      </c>
      <c r="F353" s="70" t="s">
        <v>179</v>
      </c>
      <c r="G353" s="70" t="s">
        <v>2021</v>
      </c>
      <c r="H353" s="70" t="s">
        <v>2022</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2031</v>
      </c>
      <c r="B354" s="70">
        <v>248</v>
      </c>
      <c r="C354" s="70">
        <v>10</v>
      </c>
      <c r="D354" s="70">
        <v>15</v>
      </c>
      <c r="E354" s="70">
        <v>2013</v>
      </c>
      <c r="F354" s="70" t="s">
        <v>180</v>
      </c>
      <c r="G354" s="70" t="s">
        <v>2021</v>
      </c>
      <c r="H354" s="70" t="s">
        <v>2022</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2032</v>
      </c>
      <c r="B355" s="70">
        <v>249</v>
      </c>
      <c r="C355" s="70">
        <v>11</v>
      </c>
      <c r="D355" s="70">
        <v>15</v>
      </c>
      <c r="E355" s="70">
        <v>2014</v>
      </c>
      <c r="F355" s="70" t="s">
        <v>181</v>
      </c>
      <c r="G355" s="70" t="s">
        <v>2021</v>
      </c>
      <c r="H355" s="70" t="s">
        <v>2022</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2033</v>
      </c>
      <c r="B356" s="70">
        <v>250</v>
      </c>
      <c r="C356" s="70">
        <v>12</v>
      </c>
      <c r="D356" s="70">
        <v>15</v>
      </c>
      <c r="E356" s="70">
        <v>2015</v>
      </c>
      <c r="F356" s="70" t="s">
        <v>182</v>
      </c>
      <c r="G356" s="70" t="s">
        <v>2021</v>
      </c>
      <c r="H356" s="70" t="s">
        <v>2022</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2034</v>
      </c>
      <c r="B357" s="70">
        <v>251</v>
      </c>
      <c r="C357" s="70">
        <v>13</v>
      </c>
      <c r="D357" s="70">
        <v>15</v>
      </c>
      <c r="E357" s="70">
        <v>2016</v>
      </c>
      <c r="F357" s="70" t="s">
        <v>155</v>
      </c>
      <c r="G357" s="70" t="s">
        <v>2021</v>
      </c>
      <c r="H357" s="70" t="s">
        <v>2022</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2035</v>
      </c>
      <c r="B358" s="70">
        <v>252</v>
      </c>
      <c r="C358" s="70">
        <v>14</v>
      </c>
      <c r="D358" s="70">
        <v>15</v>
      </c>
      <c r="E358" s="70">
        <v>2017</v>
      </c>
      <c r="F358" s="70" t="s">
        <v>156</v>
      </c>
      <c r="G358" s="70" t="s">
        <v>2021</v>
      </c>
      <c r="H358" s="70" t="s">
        <v>2022</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2036</v>
      </c>
      <c r="B359" s="70">
        <v>253</v>
      </c>
      <c r="C359" s="70">
        <v>15</v>
      </c>
      <c r="D359" s="70">
        <v>15</v>
      </c>
      <c r="E359" s="70">
        <v>2018</v>
      </c>
      <c r="F359" s="70" t="s">
        <v>183</v>
      </c>
      <c r="G359" s="70" t="s">
        <v>2021</v>
      </c>
      <c r="H359" s="70" t="s">
        <v>2022</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2037</v>
      </c>
      <c r="B360" s="70">
        <v>254</v>
      </c>
      <c r="C360" s="70">
        <v>16</v>
      </c>
      <c r="D360" s="70">
        <v>15</v>
      </c>
      <c r="E360" s="70">
        <v>2019</v>
      </c>
      <c r="F360" s="70" t="s">
        <v>158</v>
      </c>
      <c r="G360" s="70" t="s">
        <v>2021</v>
      </c>
      <c r="H360" s="70" t="s">
        <v>2022</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2038</v>
      </c>
      <c r="B361" s="70">
        <v>255</v>
      </c>
      <c r="C361" s="70">
        <v>17</v>
      </c>
      <c r="D361" s="70">
        <v>15</v>
      </c>
      <c r="E361" s="70">
        <v>2020</v>
      </c>
      <c r="F361" s="70" t="s">
        <v>159</v>
      </c>
      <c r="G361" s="70" t="s">
        <v>2021</v>
      </c>
      <c r="H361" s="70" t="s">
        <v>2022</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2039</v>
      </c>
      <c r="B362" s="70">
        <v>255</v>
      </c>
      <c r="C362" s="70">
        <v>18</v>
      </c>
      <c r="D362" s="70">
        <v>15</v>
      </c>
      <c r="E362" s="70">
        <v>2021</v>
      </c>
      <c r="F362" s="70" t="s">
        <v>160</v>
      </c>
      <c r="G362" s="70" t="s">
        <v>2021</v>
      </c>
      <c r="H362" s="70" t="s">
        <v>2022</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2040</v>
      </c>
      <c r="B363" s="70">
        <v>255</v>
      </c>
      <c r="C363" s="70">
        <v>19</v>
      </c>
      <c r="D363" s="70">
        <v>15</v>
      </c>
      <c r="E363" s="70">
        <v>2022</v>
      </c>
      <c r="F363" s="70" t="s">
        <v>161</v>
      </c>
      <c r="G363" s="70" t="s">
        <v>2021</v>
      </c>
      <c r="H363" s="70" t="s">
        <v>2022</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255</v>
      </c>
      <c r="C364" s="70">
        <v>20</v>
      </c>
      <c r="D364" s="70">
        <v>15</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255</v>
      </c>
      <c r="C365" s="70">
        <v>21</v>
      </c>
      <c r="D365" s="70">
        <v>15</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409</v>
      </c>
      <c r="C366" s="70">
        <v>1</v>
      </c>
      <c r="D366" s="70">
        <v>25</v>
      </c>
      <c r="E366" s="70">
        <v>1990</v>
      </c>
      <c r="F366" s="70" t="s">
        <v>787</v>
      </c>
      <c r="G366" s="70" t="s">
        <v>2044</v>
      </c>
      <c r="H366" s="70" t="s">
        <v>2045</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410</v>
      </c>
      <c r="C367" s="70">
        <v>2</v>
      </c>
      <c r="D367" s="70">
        <v>25</v>
      </c>
      <c r="E367" s="70">
        <v>2005</v>
      </c>
      <c r="F367" s="70" t="s">
        <v>789</v>
      </c>
      <c r="G367" s="70" t="s">
        <v>2044</v>
      </c>
      <c r="H367" s="70" t="s">
        <v>2045</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411</v>
      </c>
      <c r="C368" s="70">
        <v>3</v>
      </c>
      <c r="D368" s="70">
        <v>25</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412</v>
      </c>
      <c r="C369" s="70">
        <v>4</v>
      </c>
      <c r="D369" s="70">
        <v>25</v>
      </c>
      <c r="E369" s="70">
        <v>2007</v>
      </c>
      <c r="F369" s="70" t="s">
        <v>791</v>
      </c>
      <c r="G369" s="1064" t="s">
        <v>2044</v>
      </c>
      <c r="H369" s="70" t="s">
        <v>2045</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413</v>
      </c>
      <c r="C370" s="70">
        <v>5</v>
      </c>
      <c r="D370" s="70">
        <v>25</v>
      </c>
      <c r="E370" s="70">
        <v>2008</v>
      </c>
      <c r="F370" s="70" t="s">
        <v>792</v>
      </c>
      <c r="G370" s="70" t="s">
        <v>2044</v>
      </c>
      <c r="H370" s="70" t="s">
        <v>2045</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414</v>
      </c>
      <c r="C371" s="70">
        <v>6</v>
      </c>
      <c r="D371" s="70">
        <v>25</v>
      </c>
      <c r="E371" s="70">
        <v>2009</v>
      </c>
      <c r="F371" s="70" t="s">
        <v>176</v>
      </c>
      <c r="G371" s="70" t="s">
        <v>2044</v>
      </c>
      <c r="H371" s="70" t="s">
        <v>2045</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2051</v>
      </c>
      <c r="B372" s="70">
        <v>415</v>
      </c>
      <c r="C372" s="70">
        <v>7</v>
      </c>
      <c r="D372" s="70">
        <v>25</v>
      </c>
      <c r="E372" s="70">
        <v>2010</v>
      </c>
      <c r="F372" s="70" t="s">
        <v>177</v>
      </c>
      <c r="G372" s="70" t="s">
        <v>2044</v>
      </c>
      <c r="H372" s="70" t="s">
        <v>2045</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2052</v>
      </c>
      <c r="B373" s="70">
        <v>416</v>
      </c>
      <c r="C373" s="70">
        <v>8</v>
      </c>
      <c r="D373" s="70">
        <v>25</v>
      </c>
      <c r="E373" s="70">
        <v>2011</v>
      </c>
      <c r="F373" s="70" t="s">
        <v>178</v>
      </c>
      <c r="G373" s="70" t="s">
        <v>2044</v>
      </c>
      <c r="H373" s="70" t="s">
        <v>2045</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2053</v>
      </c>
      <c r="B374" s="70">
        <v>417</v>
      </c>
      <c r="C374" s="70">
        <v>9</v>
      </c>
      <c r="D374" s="70">
        <v>25</v>
      </c>
      <c r="E374" s="70">
        <v>2012</v>
      </c>
      <c r="F374" s="70" t="s">
        <v>179</v>
      </c>
      <c r="G374" s="70" t="s">
        <v>2044</v>
      </c>
      <c r="H374" s="70" t="s">
        <v>2045</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2054</v>
      </c>
      <c r="B375" s="70">
        <v>418</v>
      </c>
      <c r="C375" s="70">
        <v>10</v>
      </c>
      <c r="D375" s="70">
        <v>25</v>
      </c>
      <c r="E375" s="70">
        <v>2013</v>
      </c>
      <c r="F375" s="70" t="s">
        <v>180</v>
      </c>
      <c r="G375" s="70" t="s">
        <v>2044</v>
      </c>
      <c r="H375" s="70" t="s">
        <v>2045</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2055</v>
      </c>
      <c r="B376" s="70">
        <v>419</v>
      </c>
      <c r="C376" s="70">
        <v>11</v>
      </c>
      <c r="D376" s="70">
        <v>25</v>
      </c>
      <c r="E376" s="70">
        <v>2014</v>
      </c>
      <c r="F376" s="70" t="s">
        <v>181</v>
      </c>
      <c r="G376" s="70" t="s">
        <v>2044</v>
      </c>
      <c r="H376" s="70" t="s">
        <v>2045</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2056</v>
      </c>
      <c r="B377" s="70">
        <v>420</v>
      </c>
      <c r="C377" s="70">
        <v>12</v>
      </c>
      <c r="D377" s="70">
        <v>25</v>
      </c>
      <c r="E377" s="70">
        <v>2015</v>
      </c>
      <c r="F377" s="70" t="s">
        <v>182</v>
      </c>
      <c r="G377" s="70" t="s">
        <v>2044</v>
      </c>
      <c r="H377" s="70" t="s">
        <v>2045</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2057</v>
      </c>
      <c r="B378" s="70">
        <v>421</v>
      </c>
      <c r="C378" s="70">
        <v>13</v>
      </c>
      <c r="D378" s="70">
        <v>25</v>
      </c>
      <c r="E378" s="70">
        <v>2016</v>
      </c>
      <c r="F378" s="70" t="s">
        <v>155</v>
      </c>
      <c r="G378" s="70" t="s">
        <v>2044</v>
      </c>
      <c r="H378" s="70" t="s">
        <v>2045</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2058</v>
      </c>
      <c r="B379" s="70">
        <v>422</v>
      </c>
      <c r="C379" s="70">
        <v>14</v>
      </c>
      <c r="D379" s="70">
        <v>25</v>
      </c>
      <c r="E379" s="70">
        <v>2017</v>
      </c>
      <c r="F379" s="70" t="s">
        <v>156</v>
      </c>
      <c r="G379" s="70" t="s">
        <v>2044</v>
      </c>
      <c r="H379" s="70" t="s">
        <v>2045</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2059</v>
      </c>
      <c r="B380" s="70">
        <v>423</v>
      </c>
      <c r="C380" s="70">
        <v>15</v>
      </c>
      <c r="D380" s="70">
        <v>25</v>
      </c>
      <c r="E380" s="70">
        <v>2018</v>
      </c>
      <c r="F380" s="70" t="s">
        <v>183</v>
      </c>
      <c r="G380" s="70" t="s">
        <v>2044</v>
      </c>
      <c r="H380" s="70" t="s">
        <v>2045</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2060</v>
      </c>
      <c r="B381" s="70">
        <v>424</v>
      </c>
      <c r="C381" s="70">
        <v>16</v>
      </c>
      <c r="D381" s="70">
        <v>25</v>
      </c>
      <c r="E381" s="70">
        <v>2019</v>
      </c>
      <c r="F381" s="70" t="s">
        <v>158</v>
      </c>
      <c r="G381" s="70" t="s">
        <v>2044</v>
      </c>
      <c r="H381" s="70" t="s">
        <v>2045</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2061</v>
      </c>
      <c r="B382" s="70">
        <v>425</v>
      </c>
      <c r="C382" s="70">
        <v>17</v>
      </c>
      <c r="D382" s="70">
        <v>25</v>
      </c>
      <c r="E382" s="70">
        <v>2020</v>
      </c>
      <c r="F382" s="70" t="s">
        <v>159</v>
      </c>
      <c r="G382" s="70" t="s">
        <v>2044</v>
      </c>
      <c r="H382" s="70" t="s">
        <v>2045</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2062</v>
      </c>
      <c r="B383" s="70">
        <v>425</v>
      </c>
      <c r="C383" s="70">
        <v>18</v>
      </c>
      <c r="D383" s="70">
        <v>25</v>
      </c>
      <c r="E383" s="70">
        <v>2021</v>
      </c>
      <c r="F383" s="70" t="s">
        <v>160</v>
      </c>
      <c r="G383" s="70" t="s">
        <v>2044</v>
      </c>
      <c r="H383" s="70" t="s">
        <v>2045</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2063</v>
      </c>
      <c r="B384" s="70">
        <v>425</v>
      </c>
      <c r="C384" s="70">
        <v>19</v>
      </c>
      <c r="D384" s="70">
        <v>25</v>
      </c>
      <c r="E384" s="70">
        <v>2022</v>
      </c>
      <c r="F384" s="70" t="s">
        <v>161</v>
      </c>
      <c r="G384" s="70" t="s">
        <v>2044</v>
      </c>
      <c r="H384" s="70" t="s">
        <v>2045</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425</v>
      </c>
      <c r="C385" s="70">
        <v>20</v>
      </c>
      <c r="D385" s="70">
        <v>25</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425</v>
      </c>
      <c r="C386" s="70">
        <v>21</v>
      </c>
      <c r="D386" s="70">
        <v>25</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188</v>
      </c>
      <c r="C408" s="70">
        <v>1</v>
      </c>
      <c r="D408" s="70">
        <v>12</v>
      </c>
      <c r="E408" s="70">
        <v>1990</v>
      </c>
      <c r="F408" s="70" t="s">
        <v>787</v>
      </c>
      <c r="G408" s="70" t="s">
        <v>2090</v>
      </c>
      <c r="H408" s="70" t="s">
        <v>2091</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189</v>
      </c>
      <c r="C409" s="70">
        <v>2</v>
      </c>
      <c r="D409" s="70">
        <v>12</v>
      </c>
      <c r="E409" s="70">
        <v>2005</v>
      </c>
      <c r="F409" s="70" t="s">
        <v>789</v>
      </c>
      <c r="G409" s="70" t="s">
        <v>2090</v>
      </c>
      <c r="H409" s="70" t="s">
        <v>2091</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190</v>
      </c>
      <c r="C410" s="70">
        <v>3</v>
      </c>
      <c r="D410" s="70">
        <v>12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191</v>
      </c>
      <c r="C411" s="70">
        <v>4</v>
      </c>
      <c r="D411" s="70">
        <v>12</v>
      </c>
      <c r="E411" s="70">
        <v>2007</v>
      </c>
      <c r="F411" s="70" t="s">
        <v>791</v>
      </c>
      <c r="G411" s="70" t="s">
        <v>2090</v>
      </c>
      <c r="H411" s="70" t="s">
        <v>2091</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192</v>
      </c>
      <c r="C412" s="70">
        <v>5</v>
      </c>
      <c r="D412" s="70">
        <v>12</v>
      </c>
      <c r="E412" s="70">
        <v>2008</v>
      </c>
      <c r="F412" s="70" t="s">
        <v>792</v>
      </c>
      <c r="G412" s="70" t="s">
        <v>2090</v>
      </c>
      <c r="H412" s="70" t="s">
        <v>2091</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193</v>
      </c>
      <c r="C413" s="70">
        <v>6</v>
      </c>
      <c r="D413" s="70">
        <v>12</v>
      </c>
      <c r="E413" s="70">
        <v>2009</v>
      </c>
      <c r="F413" s="70" t="s">
        <v>176</v>
      </c>
      <c r="G413" s="70" t="s">
        <v>2090</v>
      </c>
      <c r="H413" s="70" t="s">
        <v>2091</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2097</v>
      </c>
      <c r="B414" s="70">
        <v>194</v>
      </c>
      <c r="C414" s="70">
        <v>7</v>
      </c>
      <c r="D414" s="70">
        <v>12</v>
      </c>
      <c r="E414" s="70">
        <v>2010</v>
      </c>
      <c r="F414" s="70" t="s">
        <v>177</v>
      </c>
      <c r="G414" s="70" t="s">
        <v>2090</v>
      </c>
      <c r="H414" s="70" t="s">
        <v>2091</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2098</v>
      </c>
      <c r="B415" s="70">
        <v>195</v>
      </c>
      <c r="C415" s="70">
        <v>8</v>
      </c>
      <c r="D415" s="70">
        <v>12</v>
      </c>
      <c r="E415" s="70">
        <v>2011</v>
      </c>
      <c r="F415" s="70" t="s">
        <v>178</v>
      </c>
      <c r="G415" s="70" t="s">
        <v>2090</v>
      </c>
      <c r="H415" s="70" t="s">
        <v>2091</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2099</v>
      </c>
      <c r="B416" s="70">
        <v>196</v>
      </c>
      <c r="C416" s="70">
        <v>9</v>
      </c>
      <c r="D416" s="70">
        <v>12</v>
      </c>
      <c r="E416" s="70">
        <v>2012</v>
      </c>
      <c r="F416" s="70" t="s">
        <v>179</v>
      </c>
      <c r="G416" s="70" t="s">
        <v>2090</v>
      </c>
      <c r="H416" s="70" t="s">
        <v>2091</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2100</v>
      </c>
      <c r="B417" s="70">
        <v>197</v>
      </c>
      <c r="C417" s="70">
        <v>10</v>
      </c>
      <c r="D417" s="70">
        <v>12</v>
      </c>
      <c r="E417" s="70">
        <v>2013</v>
      </c>
      <c r="F417" s="70" t="s">
        <v>180</v>
      </c>
      <c r="G417" s="70" t="s">
        <v>2090</v>
      </c>
      <c r="H417" s="70" t="s">
        <v>2091</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2101</v>
      </c>
      <c r="B418" s="70">
        <v>198</v>
      </c>
      <c r="C418" s="70">
        <v>11</v>
      </c>
      <c r="D418" s="70">
        <v>12</v>
      </c>
      <c r="E418" s="70">
        <v>2014</v>
      </c>
      <c r="F418" s="70" t="s">
        <v>181</v>
      </c>
      <c r="G418" s="70" t="s">
        <v>2090</v>
      </c>
      <c r="H418" s="70" t="s">
        <v>2091</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2102</v>
      </c>
      <c r="B419" s="70">
        <v>199</v>
      </c>
      <c r="C419" s="70">
        <v>12</v>
      </c>
      <c r="D419" s="70">
        <v>12</v>
      </c>
      <c r="E419" s="70">
        <v>2015</v>
      </c>
      <c r="F419" s="70" t="s">
        <v>182</v>
      </c>
      <c r="G419" s="70" t="s">
        <v>2090</v>
      </c>
      <c r="H419" s="70" t="s">
        <v>2091</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2103</v>
      </c>
      <c r="B420" s="70">
        <v>200</v>
      </c>
      <c r="C420" s="70">
        <v>13</v>
      </c>
      <c r="D420" s="70">
        <v>12</v>
      </c>
      <c r="E420" s="70">
        <v>2016</v>
      </c>
      <c r="F420" s="70" t="s">
        <v>155</v>
      </c>
      <c r="G420" s="70" t="s">
        <v>2090</v>
      </c>
      <c r="H420" s="70" t="s">
        <v>2091</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2104</v>
      </c>
      <c r="B421" s="70">
        <v>201</v>
      </c>
      <c r="C421" s="70">
        <v>14</v>
      </c>
      <c r="D421" s="70">
        <v>12</v>
      </c>
      <c r="E421" s="70">
        <v>2017</v>
      </c>
      <c r="F421" s="70" t="s">
        <v>156</v>
      </c>
      <c r="G421" s="70" t="s">
        <v>2090</v>
      </c>
      <c r="H421" s="70" t="s">
        <v>2091</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2105</v>
      </c>
      <c r="B422" s="70">
        <v>202</v>
      </c>
      <c r="C422" s="70">
        <v>15</v>
      </c>
      <c r="D422" s="70">
        <v>12</v>
      </c>
      <c r="E422" s="70">
        <v>2018</v>
      </c>
      <c r="F422" s="70" t="s">
        <v>183</v>
      </c>
      <c r="G422" s="70" t="s">
        <v>2090</v>
      </c>
      <c r="H422" s="70" t="s">
        <v>2091</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2106</v>
      </c>
      <c r="B423" s="70">
        <v>203</v>
      </c>
      <c r="C423" s="70">
        <v>16</v>
      </c>
      <c r="D423" s="70">
        <v>12</v>
      </c>
      <c r="E423" s="70">
        <v>2019</v>
      </c>
      <c r="F423" s="70" t="s">
        <v>158</v>
      </c>
      <c r="G423" s="70" t="s">
        <v>2090</v>
      </c>
      <c r="H423" s="70" t="s">
        <v>2091</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2107</v>
      </c>
      <c r="B424" s="70">
        <v>204</v>
      </c>
      <c r="C424" s="70">
        <v>17</v>
      </c>
      <c r="D424" s="70">
        <v>12</v>
      </c>
      <c r="E424" s="70">
        <v>2020</v>
      </c>
      <c r="F424" s="70" t="s">
        <v>159</v>
      </c>
      <c r="G424" s="70" t="s">
        <v>2090</v>
      </c>
      <c r="H424" s="70" t="s">
        <v>2091</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2108</v>
      </c>
      <c r="B425" s="70">
        <v>204</v>
      </c>
      <c r="C425" s="70">
        <v>18</v>
      </c>
      <c r="D425" s="70">
        <v>12</v>
      </c>
      <c r="E425" s="70">
        <v>2021</v>
      </c>
      <c r="F425" s="70" t="s">
        <v>160</v>
      </c>
      <c r="G425" s="1064" t="s">
        <v>2090</v>
      </c>
      <c r="H425" s="70" t="s">
        <v>2091</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2109</v>
      </c>
      <c r="B426" s="70">
        <v>204</v>
      </c>
      <c r="C426" s="70">
        <v>19</v>
      </c>
      <c r="D426" s="70">
        <v>12</v>
      </c>
      <c r="E426" s="70">
        <v>2022</v>
      </c>
      <c r="F426" s="70" t="s">
        <v>161</v>
      </c>
      <c r="G426" s="1064" t="s">
        <v>2090</v>
      </c>
      <c r="H426" s="70" t="s">
        <v>2091</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204</v>
      </c>
      <c r="C427" s="70">
        <v>20</v>
      </c>
      <c r="D427" s="70">
        <v>12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204</v>
      </c>
      <c r="C428" s="70">
        <v>21</v>
      </c>
      <c r="D428" s="70">
        <v>12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358</v>
      </c>
      <c r="C429" s="70">
        <v>1</v>
      </c>
      <c r="D429" s="70">
        <v>22</v>
      </c>
      <c r="E429" s="70">
        <v>1990</v>
      </c>
      <c r="F429" s="70" t="s">
        <v>787</v>
      </c>
      <c r="G429" s="70" t="s">
        <v>2113</v>
      </c>
      <c r="H429" s="70" t="s">
        <v>2114</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359</v>
      </c>
      <c r="C430" s="70">
        <v>2</v>
      </c>
      <c r="D430" s="70">
        <v>22</v>
      </c>
      <c r="E430" s="70">
        <v>2005</v>
      </c>
      <c r="F430" s="70" t="s">
        <v>789</v>
      </c>
      <c r="G430" s="70" t="s">
        <v>2113</v>
      </c>
      <c r="H430" s="70" t="s">
        <v>2114</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360</v>
      </c>
      <c r="C431" s="70">
        <v>3</v>
      </c>
      <c r="D431" s="70">
        <v>22</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361</v>
      </c>
      <c r="C432" s="70">
        <v>4</v>
      </c>
      <c r="D432" s="70">
        <v>22</v>
      </c>
      <c r="E432" s="70">
        <v>2007</v>
      </c>
      <c r="F432" s="70" t="s">
        <v>791</v>
      </c>
      <c r="G432" s="70" t="s">
        <v>2113</v>
      </c>
      <c r="H432" s="70" t="s">
        <v>2114</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362</v>
      </c>
      <c r="C433" s="70">
        <v>5</v>
      </c>
      <c r="D433" s="70">
        <v>22</v>
      </c>
      <c r="E433" s="70">
        <v>2008</v>
      </c>
      <c r="F433" s="70" t="s">
        <v>792</v>
      </c>
      <c r="G433" s="70" t="s">
        <v>2113</v>
      </c>
      <c r="H433" s="70" t="s">
        <v>2114</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363</v>
      </c>
      <c r="C434" s="70">
        <v>6</v>
      </c>
      <c r="D434" s="70">
        <v>22</v>
      </c>
      <c r="E434" s="70">
        <v>2009</v>
      </c>
      <c r="F434" s="70" t="s">
        <v>176</v>
      </c>
      <c r="G434" s="70" t="s">
        <v>2113</v>
      </c>
      <c r="H434" s="70" t="s">
        <v>2114</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364</v>
      </c>
      <c r="C435" s="70">
        <v>7</v>
      </c>
      <c r="D435" s="70">
        <v>22</v>
      </c>
      <c r="E435" s="70">
        <v>2010</v>
      </c>
      <c r="F435" s="70" t="s">
        <v>177</v>
      </c>
      <c r="G435" s="70" t="s">
        <v>2113</v>
      </c>
      <c r="H435" s="70" t="s">
        <v>2114</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365</v>
      </c>
      <c r="C436" s="70">
        <v>8</v>
      </c>
      <c r="D436" s="70">
        <v>22</v>
      </c>
      <c r="E436" s="70">
        <v>2011</v>
      </c>
      <c r="F436" s="70" t="s">
        <v>178</v>
      </c>
      <c r="G436" s="70" t="s">
        <v>2113</v>
      </c>
      <c r="H436" s="70" t="s">
        <v>2114</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366</v>
      </c>
      <c r="C437" s="70">
        <v>9</v>
      </c>
      <c r="D437" s="70">
        <v>22</v>
      </c>
      <c r="E437" s="70">
        <v>2012</v>
      </c>
      <c r="F437" s="70" t="s">
        <v>179</v>
      </c>
      <c r="G437" s="70" t="s">
        <v>2113</v>
      </c>
      <c r="H437" s="70" t="s">
        <v>2114</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367</v>
      </c>
      <c r="C438" s="70">
        <v>10</v>
      </c>
      <c r="D438" s="70">
        <v>22</v>
      </c>
      <c r="E438" s="70">
        <v>2013</v>
      </c>
      <c r="F438" s="70" t="s">
        <v>180</v>
      </c>
      <c r="G438" s="70" t="s">
        <v>2113</v>
      </c>
      <c r="H438" s="70" t="s">
        <v>2114</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368</v>
      </c>
      <c r="C439" s="70">
        <v>11</v>
      </c>
      <c r="D439" s="70">
        <v>22</v>
      </c>
      <c r="E439" s="70">
        <v>2014</v>
      </c>
      <c r="F439" s="70" t="s">
        <v>181</v>
      </c>
      <c r="G439" s="70" t="s">
        <v>2113</v>
      </c>
      <c r="H439" s="70" t="s">
        <v>2114</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369</v>
      </c>
      <c r="C440" s="70">
        <v>12</v>
      </c>
      <c r="D440" s="70">
        <v>22</v>
      </c>
      <c r="E440" s="70">
        <v>2015</v>
      </c>
      <c r="F440" s="70" t="s">
        <v>182</v>
      </c>
      <c r="G440" s="70" t="s">
        <v>2113</v>
      </c>
      <c r="H440" s="70" t="s">
        <v>2114</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370</v>
      </c>
      <c r="C441" s="70">
        <v>13</v>
      </c>
      <c r="D441" s="70">
        <v>22</v>
      </c>
      <c r="E441" s="70">
        <v>2016</v>
      </c>
      <c r="F441" s="70" t="s">
        <v>155</v>
      </c>
      <c r="G441" s="70" t="s">
        <v>2113</v>
      </c>
      <c r="H441" s="70" t="s">
        <v>2114</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371</v>
      </c>
      <c r="C442" s="70">
        <v>14</v>
      </c>
      <c r="D442" s="70">
        <v>22</v>
      </c>
      <c r="E442" s="70">
        <v>2017</v>
      </c>
      <c r="F442" s="70" t="s">
        <v>156</v>
      </c>
      <c r="G442" s="70" t="s">
        <v>2113</v>
      </c>
      <c r="H442" s="70" t="s">
        <v>2114</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372</v>
      </c>
      <c r="C443" s="70">
        <v>15</v>
      </c>
      <c r="D443" s="70">
        <v>22</v>
      </c>
      <c r="E443" s="70">
        <v>2018</v>
      </c>
      <c r="F443" s="70" t="s">
        <v>183</v>
      </c>
      <c r="G443" s="70" t="s">
        <v>2113</v>
      </c>
      <c r="H443" s="70" t="s">
        <v>2114</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373</v>
      </c>
      <c r="C444" s="70">
        <v>16</v>
      </c>
      <c r="D444" s="70">
        <v>22</v>
      </c>
      <c r="E444" s="70">
        <v>2019</v>
      </c>
      <c r="F444" s="70" t="s">
        <v>158</v>
      </c>
      <c r="G444" s="1064" t="s">
        <v>2113</v>
      </c>
      <c r="H444" s="70" t="s">
        <v>2114</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374</v>
      </c>
      <c r="C445" s="70">
        <v>17</v>
      </c>
      <c r="D445" s="70">
        <v>22</v>
      </c>
      <c r="E445" s="70">
        <v>2020</v>
      </c>
      <c r="F445" s="70" t="s">
        <v>159</v>
      </c>
      <c r="G445" s="1064" t="s">
        <v>2113</v>
      </c>
      <c r="H445" s="70" t="s">
        <v>2114</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374</v>
      </c>
      <c r="C446" s="70">
        <v>18</v>
      </c>
      <c r="D446" s="70">
        <v>22</v>
      </c>
      <c r="E446" s="70">
        <v>2021</v>
      </c>
      <c r="F446" s="70" t="s">
        <v>160</v>
      </c>
      <c r="G446" s="70" t="s">
        <v>2113</v>
      </c>
      <c r="H446" s="70" t="s">
        <v>2114</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374</v>
      </c>
      <c r="C447" s="70">
        <v>19</v>
      </c>
      <c r="D447" s="70">
        <v>22</v>
      </c>
      <c r="E447" s="70">
        <v>2022</v>
      </c>
      <c r="F447" s="70" t="s">
        <v>161</v>
      </c>
      <c r="G447" s="70" t="s">
        <v>2113</v>
      </c>
      <c r="H447" s="70" t="s">
        <v>2114</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374</v>
      </c>
      <c r="C448" s="70">
        <v>20</v>
      </c>
      <c r="D448" s="70">
        <v>22</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374</v>
      </c>
      <c r="C449" s="70">
        <v>21</v>
      </c>
      <c r="D449" s="70">
        <v>22</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460</v>
      </c>
      <c r="C450" s="70">
        <v>1</v>
      </c>
      <c r="D450" s="70">
        <v>28</v>
      </c>
      <c r="E450" s="70">
        <v>1990</v>
      </c>
      <c r="F450" s="70" t="s">
        <v>787</v>
      </c>
      <c r="G450" s="70" t="s">
        <v>2136</v>
      </c>
      <c r="H450" s="70" t="s">
        <v>2137</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461</v>
      </c>
      <c r="C451" s="70">
        <v>2</v>
      </c>
      <c r="D451" s="70">
        <v>28</v>
      </c>
      <c r="E451" s="70">
        <v>2005</v>
      </c>
      <c r="F451" s="70" t="s">
        <v>789</v>
      </c>
      <c r="G451" s="70" t="s">
        <v>2136</v>
      </c>
      <c r="H451" s="70" t="s">
        <v>2137</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462</v>
      </c>
      <c r="C452" s="70">
        <v>3</v>
      </c>
      <c r="D452" s="70">
        <v>28</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463</v>
      </c>
      <c r="C453" s="70">
        <v>4</v>
      </c>
      <c r="D453" s="70">
        <v>28</v>
      </c>
      <c r="E453" s="70">
        <v>2007</v>
      </c>
      <c r="F453" s="70" t="s">
        <v>791</v>
      </c>
      <c r="G453" s="70" t="s">
        <v>2136</v>
      </c>
      <c r="H453" s="70" t="s">
        <v>2137</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464</v>
      </c>
      <c r="C454" s="70">
        <v>5</v>
      </c>
      <c r="D454" s="70">
        <v>28</v>
      </c>
      <c r="E454" s="70">
        <v>2008</v>
      </c>
      <c r="F454" s="70" t="s">
        <v>792</v>
      </c>
      <c r="G454" s="70" t="s">
        <v>2136</v>
      </c>
      <c r="H454" s="70" t="s">
        <v>2137</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465</v>
      </c>
      <c r="C455" s="70">
        <v>6</v>
      </c>
      <c r="D455" s="70">
        <v>28</v>
      </c>
      <c r="E455" s="70">
        <v>2009</v>
      </c>
      <c r="F455" s="70" t="s">
        <v>176</v>
      </c>
      <c r="G455" s="70" t="s">
        <v>2136</v>
      </c>
      <c r="H455" s="70" t="s">
        <v>2137</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2143</v>
      </c>
      <c r="B456" s="70">
        <v>466</v>
      </c>
      <c r="C456" s="70">
        <v>7</v>
      </c>
      <c r="D456" s="70">
        <v>28</v>
      </c>
      <c r="E456" s="70">
        <v>2010</v>
      </c>
      <c r="F456" s="70" t="s">
        <v>177</v>
      </c>
      <c r="G456" s="70" t="s">
        <v>2136</v>
      </c>
      <c r="H456" s="70" t="s">
        <v>2137</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2144</v>
      </c>
      <c r="B457" s="70">
        <v>467</v>
      </c>
      <c r="C457" s="70">
        <v>8</v>
      </c>
      <c r="D457" s="70">
        <v>28</v>
      </c>
      <c r="E457" s="70">
        <v>2011</v>
      </c>
      <c r="F457" s="70" t="s">
        <v>178</v>
      </c>
      <c r="G457" s="70" t="s">
        <v>2136</v>
      </c>
      <c r="H457" s="70" t="s">
        <v>2137</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2145</v>
      </c>
      <c r="B458" s="70">
        <v>468</v>
      </c>
      <c r="C458" s="70">
        <v>9</v>
      </c>
      <c r="D458" s="70">
        <v>28</v>
      </c>
      <c r="E458" s="70">
        <v>2012</v>
      </c>
      <c r="F458" s="70" t="s">
        <v>179</v>
      </c>
      <c r="G458" s="70" t="s">
        <v>2136</v>
      </c>
      <c r="H458" s="70" t="s">
        <v>2137</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2146</v>
      </c>
      <c r="B459" s="70">
        <v>469</v>
      </c>
      <c r="C459" s="70">
        <v>10</v>
      </c>
      <c r="D459" s="70">
        <v>28</v>
      </c>
      <c r="E459" s="70">
        <v>2013</v>
      </c>
      <c r="F459" s="70" t="s">
        <v>180</v>
      </c>
      <c r="G459" s="70" t="s">
        <v>2136</v>
      </c>
      <c r="H459" s="70" t="s">
        <v>2137</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2147</v>
      </c>
      <c r="B460" s="70">
        <v>470</v>
      </c>
      <c r="C460" s="70">
        <v>11</v>
      </c>
      <c r="D460" s="70">
        <v>28</v>
      </c>
      <c r="E460" s="70">
        <v>2014</v>
      </c>
      <c r="F460" s="70" t="s">
        <v>181</v>
      </c>
      <c r="G460" s="70" t="s">
        <v>2136</v>
      </c>
      <c r="H460" s="70" t="s">
        <v>2137</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2148</v>
      </c>
      <c r="B461" s="70">
        <v>471</v>
      </c>
      <c r="C461" s="70">
        <v>12</v>
      </c>
      <c r="D461" s="70">
        <v>28</v>
      </c>
      <c r="E461" s="70">
        <v>2015</v>
      </c>
      <c r="F461" s="70" t="s">
        <v>182</v>
      </c>
      <c r="G461" s="70" t="s">
        <v>2136</v>
      </c>
      <c r="H461" s="70" t="s">
        <v>2137</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2149</v>
      </c>
      <c r="B462" s="70">
        <v>472</v>
      </c>
      <c r="C462" s="70">
        <v>13</v>
      </c>
      <c r="D462" s="70">
        <v>28</v>
      </c>
      <c r="E462" s="70">
        <v>2016</v>
      </c>
      <c r="F462" s="70" t="s">
        <v>155</v>
      </c>
      <c r="G462" s="1064" t="s">
        <v>2136</v>
      </c>
      <c r="H462" s="70" t="s">
        <v>2137</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2150</v>
      </c>
      <c r="B463" s="70">
        <v>473</v>
      </c>
      <c r="C463" s="70">
        <v>14</v>
      </c>
      <c r="D463" s="70">
        <v>28</v>
      </c>
      <c r="E463" s="70">
        <v>2017</v>
      </c>
      <c r="F463" s="70" t="s">
        <v>156</v>
      </c>
      <c r="G463" s="1064" t="s">
        <v>2136</v>
      </c>
      <c r="H463" s="70" t="s">
        <v>2137</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2151</v>
      </c>
      <c r="B464" s="70">
        <v>474</v>
      </c>
      <c r="C464" s="70">
        <v>15</v>
      </c>
      <c r="D464" s="70">
        <v>28</v>
      </c>
      <c r="E464" s="70">
        <v>2018</v>
      </c>
      <c r="F464" s="70" t="s">
        <v>183</v>
      </c>
      <c r="G464" s="70" t="s">
        <v>2136</v>
      </c>
      <c r="H464" s="70" t="s">
        <v>2137</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2152</v>
      </c>
      <c r="B465" s="70">
        <v>475</v>
      </c>
      <c r="C465" s="70">
        <v>16</v>
      </c>
      <c r="D465" s="70">
        <v>28</v>
      </c>
      <c r="E465" s="70">
        <v>2019</v>
      </c>
      <c r="F465" s="70" t="s">
        <v>158</v>
      </c>
      <c r="G465" s="70" t="s">
        <v>2136</v>
      </c>
      <c r="H465" s="70" t="s">
        <v>2137</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2153</v>
      </c>
      <c r="B466" s="70">
        <v>476</v>
      </c>
      <c r="C466" s="70">
        <v>17</v>
      </c>
      <c r="D466" s="70">
        <v>28</v>
      </c>
      <c r="E466" s="70">
        <v>2020</v>
      </c>
      <c r="F466" s="70" t="s">
        <v>159</v>
      </c>
      <c r="G466" s="70" t="s">
        <v>2136</v>
      </c>
      <c r="H466" s="70" t="s">
        <v>2137</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2154</v>
      </c>
      <c r="B467" s="70">
        <v>476</v>
      </c>
      <c r="C467" s="70">
        <v>18</v>
      </c>
      <c r="D467" s="70">
        <v>28</v>
      </c>
      <c r="E467" s="70">
        <v>2021</v>
      </c>
      <c r="F467" s="70" t="s">
        <v>160</v>
      </c>
      <c r="G467" s="70" t="s">
        <v>2136</v>
      </c>
      <c r="H467" s="70" t="s">
        <v>2137</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2155</v>
      </c>
      <c r="B468" s="70">
        <v>476</v>
      </c>
      <c r="C468" s="70">
        <v>19</v>
      </c>
      <c r="D468" s="70">
        <v>28</v>
      </c>
      <c r="E468" s="70">
        <v>2022</v>
      </c>
      <c r="F468" s="70" t="s">
        <v>161</v>
      </c>
      <c r="G468" s="70" t="s">
        <v>2136</v>
      </c>
      <c r="H468" s="70" t="s">
        <v>2137</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476</v>
      </c>
      <c r="C469" s="70">
        <v>20</v>
      </c>
      <c r="D469" s="70">
        <v>28</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476</v>
      </c>
      <c r="C470" s="70">
        <v>21</v>
      </c>
      <c r="D470" s="70">
        <v>28</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2159</v>
      </c>
      <c r="H471" s="70" t="s">
        <v>2160</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121</v>
      </c>
      <c r="C472" s="70">
        <v>2</v>
      </c>
      <c r="D472" s="70">
        <v>8</v>
      </c>
      <c r="E472" s="70">
        <v>2005</v>
      </c>
      <c r="F472" s="70" t="s">
        <v>789</v>
      </c>
      <c r="G472" s="70" t="s">
        <v>2159</v>
      </c>
      <c r="H472" s="70" t="s">
        <v>2160</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122</v>
      </c>
      <c r="C473" s="70">
        <v>3</v>
      </c>
      <c r="D473" s="70">
        <v>8</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123</v>
      </c>
      <c r="C474" s="70">
        <v>4</v>
      </c>
      <c r="D474" s="70">
        <v>8</v>
      </c>
      <c r="E474" s="70">
        <v>2007</v>
      </c>
      <c r="F474" s="70" t="s">
        <v>791</v>
      </c>
      <c r="G474" s="70" t="s">
        <v>2159</v>
      </c>
      <c r="H474" s="70" t="s">
        <v>2160</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124</v>
      </c>
      <c r="C475" s="70">
        <v>5</v>
      </c>
      <c r="D475" s="70">
        <v>8</v>
      </c>
      <c r="E475" s="70">
        <v>2008</v>
      </c>
      <c r="F475" s="70" t="s">
        <v>792</v>
      </c>
      <c r="G475" s="70" t="s">
        <v>2159</v>
      </c>
      <c r="H475" s="70" t="s">
        <v>2160</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125</v>
      </c>
      <c r="C476" s="70">
        <v>6</v>
      </c>
      <c r="D476" s="70">
        <v>8</v>
      </c>
      <c r="E476" s="70">
        <v>2009</v>
      </c>
      <c r="F476" s="70" t="s">
        <v>176</v>
      </c>
      <c r="G476" s="70" t="s">
        <v>2159</v>
      </c>
      <c r="H476" s="70" t="s">
        <v>2160</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2166</v>
      </c>
      <c r="B477" s="70">
        <v>126</v>
      </c>
      <c r="C477" s="70">
        <v>7</v>
      </c>
      <c r="D477" s="70">
        <v>8</v>
      </c>
      <c r="E477" s="70">
        <v>2010</v>
      </c>
      <c r="F477" s="70" t="s">
        <v>177</v>
      </c>
      <c r="G477" s="70" t="s">
        <v>2159</v>
      </c>
      <c r="H477" s="70" t="s">
        <v>2160</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2167</v>
      </c>
      <c r="B478" s="70">
        <v>127</v>
      </c>
      <c r="C478" s="70">
        <v>8</v>
      </c>
      <c r="D478" s="70">
        <v>8</v>
      </c>
      <c r="E478" s="70">
        <v>2011</v>
      </c>
      <c r="F478" s="70" t="s">
        <v>178</v>
      </c>
      <c r="G478" s="70" t="s">
        <v>2159</v>
      </c>
      <c r="H478" s="70" t="s">
        <v>2160</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2168</v>
      </c>
      <c r="B479" s="70">
        <v>128</v>
      </c>
      <c r="C479" s="70">
        <v>9</v>
      </c>
      <c r="D479" s="70">
        <v>8</v>
      </c>
      <c r="E479" s="70">
        <v>2012</v>
      </c>
      <c r="F479" s="70" t="s">
        <v>179</v>
      </c>
      <c r="G479" s="70" t="s">
        <v>2159</v>
      </c>
      <c r="H479" s="70" t="s">
        <v>2160</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2169</v>
      </c>
      <c r="B480" s="70">
        <v>129</v>
      </c>
      <c r="C480" s="70">
        <v>10</v>
      </c>
      <c r="D480" s="70">
        <v>8</v>
      </c>
      <c r="E480" s="70">
        <v>2013</v>
      </c>
      <c r="F480" s="70" t="s">
        <v>180</v>
      </c>
      <c r="G480" s="70" t="s">
        <v>2159</v>
      </c>
      <c r="H480" s="70" t="s">
        <v>2160</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2170</v>
      </c>
      <c r="B481" s="70">
        <v>130</v>
      </c>
      <c r="C481" s="70">
        <v>11</v>
      </c>
      <c r="D481" s="70">
        <v>8</v>
      </c>
      <c r="E481" s="70">
        <v>2014</v>
      </c>
      <c r="F481" s="70" t="s">
        <v>181</v>
      </c>
      <c r="G481" s="70" t="s">
        <v>2159</v>
      </c>
      <c r="H481" s="70" t="s">
        <v>2160</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2171</v>
      </c>
      <c r="B482" s="70">
        <v>131</v>
      </c>
      <c r="C482" s="70">
        <v>12</v>
      </c>
      <c r="D482" s="70">
        <v>8</v>
      </c>
      <c r="E482" s="70">
        <v>2015</v>
      </c>
      <c r="F482" s="70" t="s">
        <v>182</v>
      </c>
      <c r="G482" s="1064" t="s">
        <v>2159</v>
      </c>
      <c r="H482" s="70" t="s">
        <v>2160</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2172</v>
      </c>
      <c r="B483" s="70">
        <v>132</v>
      </c>
      <c r="C483" s="70">
        <v>13</v>
      </c>
      <c r="D483" s="70">
        <v>8</v>
      </c>
      <c r="E483" s="70">
        <v>2016</v>
      </c>
      <c r="F483" s="70" t="s">
        <v>155</v>
      </c>
      <c r="G483" s="1064" t="s">
        <v>2159</v>
      </c>
      <c r="H483" s="70" t="s">
        <v>2160</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2173</v>
      </c>
      <c r="B484" s="70">
        <v>133</v>
      </c>
      <c r="C484" s="70">
        <v>14</v>
      </c>
      <c r="D484" s="70">
        <v>8</v>
      </c>
      <c r="E484" s="70">
        <v>2017</v>
      </c>
      <c r="F484" s="70" t="s">
        <v>156</v>
      </c>
      <c r="G484" s="70" t="s">
        <v>2159</v>
      </c>
      <c r="H484" s="70" t="s">
        <v>2160</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2174</v>
      </c>
      <c r="B485" s="70">
        <v>134</v>
      </c>
      <c r="C485" s="70">
        <v>15</v>
      </c>
      <c r="D485" s="70">
        <v>8</v>
      </c>
      <c r="E485" s="70">
        <v>2018</v>
      </c>
      <c r="F485" s="70" t="s">
        <v>183</v>
      </c>
      <c r="G485" s="70" t="s">
        <v>2159</v>
      </c>
      <c r="H485" s="70" t="s">
        <v>2160</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2175</v>
      </c>
      <c r="B486" s="70">
        <v>135</v>
      </c>
      <c r="C486" s="70">
        <v>16</v>
      </c>
      <c r="D486" s="70">
        <v>8</v>
      </c>
      <c r="E486" s="70">
        <v>2019</v>
      </c>
      <c r="F486" s="70" t="s">
        <v>158</v>
      </c>
      <c r="G486" s="70" t="s">
        <v>2159</v>
      </c>
      <c r="H486" s="70" t="s">
        <v>2160</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2176</v>
      </c>
      <c r="B487" s="70">
        <v>136</v>
      </c>
      <c r="C487" s="70">
        <v>17</v>
      </c>
      <c r="D487" s="70">
        <v>8</v>
      </c>
      <c r="E487" s="70">
        <v>2020</v>
      </c>
      <c r="F487" s="70" t="s">
        <v>159</v>
      </c>
      <c r="G487" s="70" t="s">
        <v>2159</v>
      </c>
      <c r="H487" s="70" t="s">
        <v>2160</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2177</v>
      </c>
      <c r="B488" s="70">
        <v>136</v>
      </c>
      <c r="C488" s="70">
        <v>18</v>
      </c>
      <c r="D488" s="70">
        <v>8</v>
      </c>
      <c r="E488" s="70">
        <v>2021</v>
      </c>
      <c r="F488" s="70" t="s">
        <v>160</v>
      </c>
      <c r="G488" s="70" t="s">
        <v>2159</v>
      </c>
      <c r="H488" s="70" t="s">
        <v>2160</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2178</v>
      </c>
      <c r="B489" s="70">
        <v>136</v>
      </c>
      <c r="C489" s="70">
        <v>19</v>
      </c>
      <c r="D489" s="70">
        <v>8</v>
      </c>
      <c r="E489" s="70">
        <v>2022</v>
      </c>
      <c r="F489" s="70" t="s">
        <v>161</v>
      </c>
      <c r="G489" s="70" t="s">
        <v>2159</v>
      </c>
      <c r="H489" s="70" t="s">
        <v>2160</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136</v>
      </c>
      <c r="C490" s="70">
        <v>20</v>
      </c>
      <c r="D490" s="70">
        <v>8</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136</v>
      </c>
      <c r="C491" s="70">
        <v>21</v>
      </c>
      <c r="D491" s="70">
        <v>8</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426</v>
      </c>
      <c r="C513" s="70">
        <v>1</v>
      </c>
      <c r="D513" s="70">
        <v>26</v>
      </c>
      <c r="E513" s="70">
        <v>1990</v>
      </c>
      <c r="F513" s="70" t="s">
        <v>787</v>
      </c>
      <c r="G513" s="70" t="s">
        <v>1640</v>
      </c>
      <c r="H513" s="70" t="s">
        <v>1641</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427</v>
      </c>
      <c r="C514" s="70">
        <v>2</v>
      </c>
      <c r="D514" s="70">
        <v>26</v>
      </c>
      <c r="E514" s="70">
        <v>2005</v>
      </c>
      <c r="F514" s="70" t="s">
        <v>789</v>
      </c>
      <c r="G514" s="70" t="s">
        <v>1640</v>
      </c>
      <c r="H514" s="70" t="s">
        <v>1641</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428</v>
      </c>
      <c r="C515" s="70">
        <v>3</v>
      </c>
      <c r="D515" s="70">
        <v>26</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429</v>
      </c>
      <c r="C516" s="70">
        <v>4</v>
      </c>
      <c r="D516" s="70">
        <v>26</v>
      </c>
      <c r="E516" s="70">
        <v>2007</v>
      </c>
      <c r="F516" s="70" t="s">
        <v>791</v>
      </c>
      <c r="G516" s="70" t="s">
        <v>1640</v>
      </c>
      <c r="H516" s="70" t="s">
        <v>1641</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430</v>
      </c>
      <c r="C517" s="70">
        <v>5</v>
      </c>
      <c r="D517" s="70">
        <v>26</v>
      </c>
      <c r="E517" s="70">
        <v>2008</v>
      </c>
      <c r="F517" s="70" t="s">
        <v>792</v>
      </c>
      <c r="G517" s="70" t="s">
        <v>1640</v>
      </c>
      <c r="H517" s="70" t="s">
        <v>1641</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431</v>
      </c>
      <c r="C518" s="70">
        <v>6</v>
      </c>
      <c r="D518" s="70">
        <v>26</v>
      </c>
      <c r="E518" s="70">
        <v>2009</v>
      </c>
      <c r="F518" s="70" t="s">
        <v>176</v>
      </c>
      <c r="G518" s="70" t="s">
        <v>1640</v>
      </c>
      <c r="H518" s="70" t="s">
        <v>1641</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2210</v>
      </c>
      <c r="B519" s="70">
        <v>432</v>
      </c>
      <c r="C519" s="70">
        <v>7</v>
      </c>
      <c r="D519" s="70">
        <v>26</v>
      </c>
      <c r="E519" s="70">
        <v>2010</v>
      </c>
      <c r="F519" s="70" t="s">
        <v>177</v>
      </c>
      <c r="G519" s="70" t="s">
        <v>1640</v>
      </c>
      <c r="H519" s="70" t="s">
        <v>1641</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2211</v>
      </c>
      <c r="B520" s="70">
        <v>433</v>
      </c>
      <c r="C520" s="70">
        <v>8</v>
      </c>
      <c r="D520" s="70">
        <v>26</v>
      </c>
      <c r="E520" s="70">
        <v>2011</v>
      </c>
      <c r="F520" s="70" t="s">
        <v>178</v>
      </c>
      <c r="G520" s="1064" t="s">
        <v>1640</v>
      </c>
      <c r="H520" s="70" t="s">
        <v>1641</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2212</v>
      </c>
      <c r="B521" s="70">
        <v>434</v>
      </c>
      <c r="C521" s="70">
        <v>9</v>
      </c>
      <c r="D521" s="70">
        <v>26</v>
      </c>
      <c r="E521" s="70">
        <v>2012</v>
      </c>
      <c r="F521" s="70" t="s">
        <v>179</v>
      </c>
      <c r="G521" s="1064" t="s">
        <v>1640</v>
      </c>
      <c r="H521" s="70" t="s">
        <v>1641</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2213</v>
      </c>
      <c r="B522" s="70">
        <v>435</v>
      </c>
      <c r="C522" s="70">
        <v>10</v>
      </c>
      <c r="D522" s="70">
        <v>26</v>
      </c>
      <c r="E522" s="70">
        <v>2013</v>
      </c>
      <c r="F522" s="70" t="s">
        <v>180</v>
      </c>
      <c r="G522" s="70" t="s">
        <v>1640</v>
      </c>
      <c r="H522" s="70" t="s">
        <v>1641</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2214</v>
      </c>
      <c r="B523" s="70">
        <v>436</v>
      </c>
      <c r="C523" s="70">
        <v>11</v>
      </c>
      <c r="D523" s="70">
        <v>26</v>
      </c>
      <c r="E523" s="70">
        <v>2014</v>
      </c>
      <c r="F523" s="70" t="s">
        <v>181</v>
      </c>
      <c r="G523" s="70" t="s">
        <v>1640</v>
      </c>
      <c r="H523" s="70" t="s">
        <v>1641</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2215</v>
      </c>
      <c r="B524" s="70">
        <v>437</v>
      </c>
      <c r="C524" s="70">
        <v>12</v>
      </c>
      <c r="D524" s="70">
        <v>26</v>
      </c>
      <c r="E524" s="70">
        <v>2015</v>
      </c>
      <c r="F524" s="70" t="s">
        <v>182</v>
      </c>
      <c r="G524" s="70" t="s">
        <v>1640</v>
      </c>
      <c r="H524" s="70" t="s">
        <v>1641</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2216</v>
      </c>
      <c r="B525" s="70">
        <v>438</v>
      </c>
      <c r="C525" s="70">
        <v>13</v>
      </c>
      <c r="D525" s="70">
        <v>26</v>
      </c>
      <c r="E525" s="70">
        <v>2016</v>
      </c>
      <c r="F525" s="70" t="s">
        <v>155</v>
      </c>
      <c r="G525" s="70" t="s">
        <v>1640</v>
      </c>
      <c r="H525" s="70" t="s">
        <v>1641</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2217</v>
      </c>
      <c r="B526" s="70">
        <v>439</v>
      </c>
      <c r="C526" s="70">
        <v>14</v>
      </c>
      <c r="D526" s="70">
        <v>26</v>
      </c>
      <c r="E526" s="70">
        <v>2017</v>
      </c>
      <c r="F526" s="70" t="s">
        <v>156</v>
      </c>
      <c r="G526" s="70" t="s">
        <v>1640</v>
      </c>
      <c r="H526" s="70" t="s">
        <v>1641</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2218</v>
      </c>
      <c r="B527" s="70">
        <v>440</v>
      </c>
      <c r="C527" s="70">
        <v>15</v>
      </c>
      <c r="D527" s="70">
        <v>26</v>
      </c>
      <c r="E527" s="70">
        <v>2018</v>
      </c>
      <c r="F527" s="70" t="s">
        <v>183</v>
      </c>
      <c r="G527" s="70" t="s">
        <v>1640</v>
      </c>
      <c r="H527" s="70" t="s">
        <v>1641</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2219</v>
      </c>
      <c r="B528" s="70">
        <v>441</v>
      </c>
      <c r="C528" s="70">
        <v>16</v>
      </c>
      <c r="D528" s="70">
        <v>26</v>
      </c>
      <c r="E528" s="70">
        <v>2019</v>
      </c>
      <c r="F528" s="70" t="s">
        <v>158</v>
      </c>
      <c r="G528" s="70" t="s">
        <v>1640</v>
      </c>
      <c r="H528" s="70" t="s">
        <v>1641</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2220</v>
      </c>
      <c r="B529" s="70">
        <v>442</v>
      </c>
      <c r="C529" s="70">
        <v>17</v>
      </c>
      <c r="D529" s="70">
        <v>26</v>
      </c>
      <c r="E529" s="70">
        <v>2020</v>
      </c>
      <c r="F529" s="70" t="s">
        <v>159</v>
      </c>
      <c r="G529" s="70" t="s">
        <v>1640</v>
      </c>
      <c r="H529" s="70" t="s">
        <v>1641</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2221</v>
      </c>
      <c r="B530" s="70">
        <v>442</v>
      </c>
      <c r="C530" s="70">
        <v>18</v>
      </c>
      <c r="D530" s="70">
        <v>26</v>
      </c>
      <c r="E530" s="70">
        <v>2021</v>
      </c>
      <c r="F530" s="70" t="s">
        <v>160</v>
      </c>
      <c r="G530" s="70" t="s">
        <v>1640</v>
      </c>
      <c r="H530" s="70" t="s">
        <v>1641</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1643</v>
      </c>
      <c r="B531" s="70">
        <v>442</v>
      </c>
      <c r="C531" s="70">
        <v>19</v>
      </c>
      <c r="D531" s="70">
        <v>26</v>
      </c>
      <c r="E531" s="70">
        <v>2022</v>
      </c>
      <c r="F531" s="70" t="s">
        <v>161</v>
      </c>
      <c r="G531" s="70" t="s">
        <v>1640</v>
      </c>
      <c r="H531" s="70" t="s">
        <v>1641</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442</v>
      </c>
      <c r="C532" s="70">
        <v>20</v>
      </c>
      <c r="D532" s="70">
        <v>26</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442</v>
      </c>
      <c r="C533" s="70">
        <v>21</v>
      </c>
      <c r="D533" s="70">
        <v>26</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2229</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2230</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2231</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2232</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2233</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2234</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2235</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2236</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2237</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2238</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2239</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2240</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443</v>
      </c>
      <c r="C555" s="70">
        <v>1</v>
      </c>
      <c r="D555" s="70">
        <v>27</v>
      </c>
      <c r="E555" s="70">
        <v>1990</v>
      </c>
      <c r="F555" s="70" t="s">
        <v>787</v>
      </c>
      <c r="G555" s="70" t="s">
        <v>2243</v>
      </c>
      <c r="H555" s="70" t="s">
        <v>2244</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444</v>
      </c>
      <c r="C556" s="70">
        <v>2</v>
      </c>
      <c r="D556" s="70">
        <v>27</v>
      </c>
      <c r="E556" s="70">
        <v>2005</v>
      </c>
      <c r="F556" s="70" t="s">
        <v>789</v>
      </c>
      <c r="G556" s="70" t="s">
        <v>2243</v>
      </c>
      <c r="H556" s="70" t="s">
        <v>2244</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445</v>
      </c>
      <c r="C557" s="70">
        <v>3</v>
      </c>
      <c r="D557" s="70">
        <v>27</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446</v>
      </c>
      <c r="C558" s="70">
        <v>4</v>
      </c>
      <c r="D558" s="70">
        <v>27</v>
      </c>
      <c r="E558" s="70">
        <v>2007</v>
      </c>
      <c r="F558" s="70" t="s">
        <v>791</v>
      </c>
      <c r="G558" s="1064" t="s">
        <v>2243</v>
      </c>
      <c r="H558" s="70" t="s">
        <v>2244</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447</v>
      </c>
      <c r="C559" s="70">
        <v>5</v>
      </c>
      <c r="D559" s="70">
        <v>27</v>
      </c>
      <c r="E559" s="70">
        <v>2008</v>
      </c>
      <c r="F559" s="70" t="s">
        <v>792</v>
      </c>
      <c r="G559" s="1064" t="s">
        <v>2243</v>
      </c>
      <c r="H559" s="70" t="s">
        <v>2244</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448</v>
      </c>
      <c r="C560" s="70">
        <v>6</v>
      </c>
      <c r="D560" s="70">
        <v>27</v>
      </c>
      <c r="E560" s="70">
        <v>2009</v>
      </c>
      <c r="F560" s="70" t="s">
        <v>176</v>
      </c>
      <c r="G560" s="70" t="s">
        <v>2243</v>
      </c>
      <c r="H560" s="70" t="s">
        <v>2244</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2250</v>
      </c>
      <c r="B561" s="70">
        <v>449</v>
      </c>
      <c r="C561" s="70">
        <v>7</v>
      </c>
      <c r="D561" s="70">
        <v>27</v>
      </c>
      <c r="E561" s="70">
        <v>2010</v>
      </c>
      <c r="F561" s="70" t="s">
        <v>177</v>
      </c>
      <c r="G561" s="70" t="s">
        <v>2243</v>
      </c>
      <c r="H561" s="70" t="s">
        <v>2244</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2251</v>
      </c>
      <c r="B562" s="70">
        <v>450</v>
      </c>
      <c r="C562" s="70">
        <v>8</v>
      </c>
      <c r="D562" s="70">
        <v>27</v>
      </c>
      <c r="E562" s="70">
        <v>2011</v>
      </c>
      <c r="F562" s="70" t="s">
        <v>178</v>
      </c>
      <c r="G562" s="70" t="s">
        <v>2243</v>
      </c>
      <c r="H562" s="70" t="s">
        <v>2244</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2252</v>
      </c>
      <c r="B563" s="70">
        <v>451</v>
      </c>
      <c r="C563" s="70">
        <v>9</v>
      </c>
      <c r="D563" s="70">
        <v>27</v>
      </c>
      <c r="E563" s="70">
        <v>2012</v>
      </c>
      <c r="F563" s="70" t="s">
        <v>179</v>
      </c>
      <c r="G563" s="70" t="s">
        <v>2243</v>
      </c>
      <c r="H563" s="70" t="s">
        <v>2244</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2253</v>
      </c>
      <c r="B564" s="70">
        <v>452</v>
      </c>
      <c r="C564" s="70">
        <v>10</v>
      </c>
      <c r="D564" s="70">
        <v>27</v>
      </c>
      <c r="E564" s="70">
        <v>2013</v>
      </c>
      <c r="F564" s="70" t="s">
        <v>180</v>
      </c>
      <c r="G564" s="70" t="s">
        <v>2243</v>
      </c>
      <c r="H564" s="70" t="s">
        <v>2244</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2254</v>
      </c>
      <c r="B565" s="70">
        <v>453</v>
      </c>
      <c r="C565" s="70">
        <v>11</v>
      </c>
      <c r="D565" s="70">
        <v>27</v>
      </c>
      <c r="E565" s="70">
        <v>2014</v>
      </c>
      <c r="F565" s="70" t="s">
        <v>181</v>
      </c>
      <c r="G565" s="70" t="s">
        <v>2243</v>
      </c>
      <c r="H565" s="70" t="s">
        <v>2244</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2255</v>
      </c>
      <c r="B566" s="70">
        <v>454</v>
      </c>
      <c r="C566" s="70">
        <v>12</v>
      </c>
      <c r="D566" s="70">
        <v>27</v>
      </c>
      <c r="E566" s="70">
        <v>2015</v>
      </c>
      <c r="F566" s="70" t="s">
        <v>182</v>
      </c>
      <c r="G566" s="70" t="s">
        <v>2243</v>
      </c>
      <c r="H566" s="70" t="s">
        <v>2244</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2256</v>
      </c>
      <c r="B567" s="70">
        <v>455</v>
      </c>
      <c r="C567" s="70">
        <v>13</v>
      </c>
      <c r="D567" s="70">
        <v>27</v>
      </c>
      <c r="E567" s="70">
        <v>2016</v>
      </c>
      <c r="F567" s="70" t="s">
        <v>155</v>
      </c>
      <c r="G567" s="70" t="s">
        <v>2243</v>
      </c>
      <c r="H567" s="70" t="s">
        <v>2244</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2257</v>
      </c>
      <c r="B568" s="70">
        <v>456</v>
      </c>
      <c r="C568" s="70">
        <v>14</v>
      </c>
      <c r="D568" s="70">
        <v>27</v>
      </c>
      <c r="E568" s="70">
        <v>2017</v>
      </c>
      <c r="F568" s="70" t="s">
        <v>156</v>
      </c>
      <c r="G568" s="70" t="s">
        <v>2243</v>
      </c>
      <c r="H568" s="70" t="s">
        <v>2244</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2258</v>
      </c>
      <c r="B569" s="70">
        <v>457</v>
      </c>
      <c r="C569" s="70">
        <v>15</v>
      </c>
      <c r="D569" s="70">
        <v>27</v>
      </c>
      <c r="E569" s="70">
        <v>2018</v>
      </c>
      <c r="F569" s="70" t="s">
        <v>183</v>
      </c>
      <c r="G569" s="70" t="s">
        <v>2243</v>
      </c>
      <c r="H569" s="70" t="s">
        <v>2244</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2259</v>
      </c>
      <c r="B570" s="70">
        <v>458</v>
      </c>
      <c r="C570" s="70">
        <v>16</v>
      </c>
      <c r="D570" s="70">
        <v>27</v>
      </c>
      <c r="E570" s="70">
        <v>2019</v>
      </c>
      <c r="F570" s="70" t="s">
        <v>158</v>
      </c>
      <c r="G570" s="70" t="s">
        <v>2243</v>
      </c>
      <c r="H570" s="70" t="s">
        <v>2244</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2260</v>
      </c>
      <c r="B571" s="70">
        <v>459</v>
      </c>
      <c r="C571" s="70">
        <v>17</v>
      </c>
      <c r="D571" s="70">
        <v>27</v>
      </c>
      <c r="E571" s="70">
        <v>2020</v>
      </c>
      <c r="F571" s="70" t="s">
        <v>159</v>
      </c>
      <c r="G571" s="70" t="s">
        <v>2243</v>
      </c>
      <c r="H571" s="70" t="s">
        <v>2244</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2261</v>
      </c>
      <c r="B572" s="70">
        <v>459</v>
      </c>
      <c r="C572" s="70">
        <v>18</v>
      </c>
      <c r="D572" s="70">
        <v>27</v>
      </c>
      <c r="E572" s="70">
        <v>2021</v>
      </c>
      <c r="F572" s="70" t="s">
        <v>160</v>
      </c>
      <c r="G572" s="70" t="s">
        <v>2243</v>
      </c>
      <c r="H572" s="70" t="s">
        <v>2244</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2262</v>
      </c>
      <c r="B573" s="70">
        <v>459</v>
      </c>
      <c r="C573" s="70">
        <v>19</v>
      </c>
      <c r="D573" s="70">
        <v>27</v>
      </c>
      <c r="E573" s="70">
        <v>2022</v>
      </c>
      <c r="F573" s="70" t="s">
        <v>161</v>
      </c>
      <c r="G573" s="70" t="s">
        <v>2243</v>
      </c>
      <c r="H573" s="70" t="s">
        <v>2244</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459</v>
      </c>
      <c r="C574" s="70">
        <v>20</v>
      </c>
      <c r="D574" s="70">
        <v>27</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459</v>
      </c>
      <c r="C575" s="70">
        <v>21</v>
      </c>
      <c r="D575" s="70">
        <v>27</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273</v>
      </c>
      <c r="C576" s="70">
        <v>1</v>
      </c>
      <c r="D576" s="70">
        <v>17</v>
      </c>
      <c r="E576" s="70">
        <v>1990</v>
      </c>
      <c r="F576" s="70" t="s">
        <v>787</v>
      </c>
      <c r="G576" s="70" t="s">
        <v>2266</v>
      </c>
      <c r="H576" s="70" t="s">
        <v>2267</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2266</v>
      </c>
      <c r="H577" s="70" t="s">
        <v>2267</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2266</v>
      </c>
      <c r="H579" s="70" t="s">
        <v>2267</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2266</v>
      </c>
      <c r="H580" s="70" t="s">
        <v>2267</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2266</v>
      </c>
      <c r="H581" s="70" t="s">
        <v>2267</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2273</v>
      </c>
      <c r="B582" s="70">
        <v>279</v>
      </c>
      <c r="C582" s="70">
        <v>7</v>
      </c>
      <c r="D582" s="70">
        <v>17</v>
      </c>
      <c r="E582" s="70">
        <v>2010</v>
      </c>
      <c r="F582" s="70" t="s">
        <v>177</v>
      </c>
      <c r="G582" s="70" t="s">
        <v>2266</v>
      </c>
      <c r="H582" s="70" t="s">
        <v>2267</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2266</v>
      </c>
      <c r="H583" s="70" t="s">
        <v>2267</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2266</v>
      </c>
      <c r="H584" s="70" t="s">
        <v>2267</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2266</v>
      </c>
      <c r="H585" s="70" t="s">
        <v>2267</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2266</v>
      </c>
      <c r="H586" s="70" t="s">
        <v>2267</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2266</v>
      </c>
      <c r="H587" s="70" t="s">
        <v>2267</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2266</v>
      </c>
      <c r="H588" s="70" t="s">
        <v>2267</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2266</v>
      </c>
      <c r="H589" s="70" t="s">
        <v>2267</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2266</v>
      </c>
      <c r="H590" s="70" t="s">
        <v>2267</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2266</v>
      </c>
      <c r="H591" s="70" t="s">
        <v>2267</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2266</v>
      </c>
      <c r="H592" s="70" t="s">
        <v>2267</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2266</v>
      </c>
      <c r="H593" s="70" t="s">
        <v>2267</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2266</v>
      </c>
      <c r="H594" s="70" t="s">
        <v>2267</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v>
      </c>
      <c r="C597" s="70">
        <v>1</v>
      </c>
      <c r="D597" s="70">
        <v>2</v>
      </c>
      <c r="E597" s="70">
        <v>1990</v>
      </c>
      <c r="F597" s="70" t="s">
        <v>787</v>
      </c>
      <c r="G597" s="1064" t="s">
        <v>2289</v>
      </c>
      <c r="H597" s="70" t="s">
        <v>2290</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19</v>
      </c>
      <c r="C598" s="70">
        <v>2</v>
      </c>
      <c r="D598" s="70">
        <v>2</v>
      </c>
      <c r="E598" s="70">
        <v>2005</v>
      </c>
      <c r="F598" s="70" t="s">
        <v>789</v>
      </c>
      <c r="G598" s="70" t="s">
        <v>2289</v>
      </c>
      <c r="H598" s="70" t="s">
        <v>2290</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20</v>
      </c>
      <c r="C599" s="70">
        <v>3</v>
      </c>
      <c r="D599" s="70">
        <v>2</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21</v>
      </c>
      <c r="C600" s="70">
        <v>4</v>
      </c>
      <c r="D600" s="70">
        <v>2</v>
      </c>
      <c r="E600" s="70">
        <v>2007</v>
      </c>
      <c r="F600" s="70" t="s">
        <v>791</v>
      </c>
      <c r="G600" s="70" t="s">
        <v>2289</v>
      </c>
      <c r="H600" s="70" t="s">
        <v>2290</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22</v>
      </c>
      <c r="C601" s="70">
        <v>5</v>
      </c>
      <c r="D601" s="70">
        <v>2</v>
      </c>
      <c r="E601" s="70">
        <v>2008</v>
      </c>
      <c r="F601" s="70" t="s">
        <v>792</v>
      </c>
      <c r="G601" s="70" t="s">
        <v>2289</v>
      </c>
      <c r="H601" s="70" t="s">
        <v>2290</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23</v>
      </c>
      <c r="C602" s="70">
        <v>6</v>
      </c>
      <c r="D602" s="70">
        <v>2</v>
      </c>
      <c r="E602" s="70">
        <v>2009</v>
      </c>
      <c r="F602" s="70" t="s">
        <v>176</v>
      </c>
      <c r="G602" s="70" t="s">
        <v>2289</v>
      </c>
      <c r="H602" s="70" t="s">
        <v>2290</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2296</v>
      </c>
      <c r="B603" s="70">
        <v>24</v>
      </c>
      <c r="C603" s="70">
        <v>7</v>
      </c>
      <c r="D603" s="70">
        <v>2</v>
      </c>
      <c r="E603" s="70">
        <v>2010</v>
      </c>
      <c r="F603" s="70" t="s">
        <v>177</v>
      </c>
      <c r="G603" s="70" t="s">
        <v>2289</v>
      </c>
      <c r="H603" s="70" t="s">
        <v>2290</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2297</v>
      </c>
      <c r="B604" s="70">
        <v>25</v>
      </c>
      <c r="C604" s="70">
        <v>8</v>
      </c>
      <c r="D604" s="70">
        <v>2</v>
      </c>
      <c r="E604" s="70">
        <v>2011</v>
      </c>
      <c r="F604" s="70" t="s">
        <v>178</v>
      </c>
      <c r="G604" s="70" t="s">
        <v>2289</v>
      </c>
      <c r="H604" s="70" t="s">
        <v>2290</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2298</v>
      </c>
      <c r="B605" s="70">
        <v>26</v>
      </c>
      <c r="C605" s="70">
        <v>9</v>
      </c>
      <c r="D605" s="70">
        <v>2</v>
      </c>
      <c r="E605" s="70">
        <v>2012</v>
      </c>
      <c r="F605" s="70" t="s">
        <v>179</v>
      </c>
      <c r="G605" s="70" t="s">
        <v>2289</v>
      </c>
      <c r="H605" s="70" t="s">
        <v>2290</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2299</v>
      </c>
      <c r="B606" s="70">
        <v>27</v>
      </c>
      <c r="C606" s="70">
        <v>10</v>
      </c>
      <c r="D606" s="70">
        <v>2</v>
      </c>
      <c r="E606" s="70">
        <v>2013</v>
      </c>
      <c r="F606" s="70" t="s">
        <v>180</v>
      </c>
      <c r="G606" s="70" t="s">
        <v>2289</v>
      </c>
      <c r="H606" s="70" t="s">
        <v>2290</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2300</v>
      </c>
      <c r="B607" s="70">
        <v>28</v>
      </c>
      <c r="C607" s="70">
        <v>11</v>
      </c>
      <c r="D607" s="70">
        <v>2</v>
      </c>
      <c r="E607" s="70">
        <v>2014</v>
      </c>
      <c r="F607" s="70" t="s">
        <v>181</v>
      </c>
      <c r="G607" s="70" t="s">
        <v>2289</v>
      </c>
      <c r="H607" s="70" t="s">
        <v>2290</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2301</v>
      </c>
      <c r="B608" s="70">
        <v>29</v>
      </c>
      <c r="C608" s="70">
        <v>12</v>
      </c>
      <c r="D608" s="70">
        <v>2</v>
      </c>
      <c r="E608" s="70">
        <v>2015</v>
      </c>
      <c r="F608" s="70" t="s">
        <v>182</v>
      </c>
      <c r="G608" s="70" t="s">
        <v>2289</v>
      </c>
      <c r="H608" s="70" t="s">
        <v>2290</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2302</v>
      </c>
      <c r="B609" s="70">
        <v>30</v>
      </c>
      <c r="C609" s="70">
        <v>13</v>
      </c>
      <c r="D609" s="70">
        <v>2</v>
      </c>
      <c r="E609" s="70">
        <v>2016</v>
      </c>
      <c r="F609" s="70" t="s">
        <v>155</v>
      </c>
      <c r="G609" s="70" t="s">
        <v>2289</v>
      </c>
      <c r="H609" s="70" t="s">
        <v>2290</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2303</v>
      </c>
      <c r="B610" s="70">
        <v>31</v>
      </c>
      <c r="C610" s="70">
        <v>14</v>
      </c>
      <c r="D610" s="70">
        <v>2</v>
      </c>
      <c r="E610" s="70">
        <v>2017</v>
      </c>
      <c r="F610" s="70" t="s">
        <v>156</v>
      </c>
      <c r="G610" s="70" t="s">
        <v>2289</v>
      </c>
      <c r="H610" s="70" t="s">
        <v>2290</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2304</v>
      </c>
      <c r="B611" s="70">
        <v>32</v>
      </c>
      <c r="C611" s="70">
        <v>15</v>
      </c>
      <c r="D611" s="70">
        <v>2</v>
      </c>
      <c r="E611" s="70">
        <v>2018</v>
      </c>
      <c r="F611" s="70" t="s">
        <v>183</v>
      </c>
      <c r="G611" s="70" t="s">
        <v>2289</v>
      </c>
      <c r="H611" s="70" t="s">
        <v>2290</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2305</v>
      </c>
      <c r="B612" s="70">
        <v>33</v>
      </c>
      <c r="C612" s="70">
        <v>16</v>
      </c>
      <c r="D612" s="70">
        <v>2</v>
      </c>
      <c r="E612" s="70">
        <v>2019</v>
      </c>
      <c r="F612" s="70" t="s">
        <v>158</v>
      </c>
      <c r="G612" s="70" t="s">
        <v>2289</v>
      </c>
      <c r="H612" s="70" t="s">
        <v>2290</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2306</v>
      </c>
      <c r="B613" s="70">
        <v>34</v>
      </c>
      <c r="C613" s="70">
        <v>17</v>
      </c>
      <c r="D613" s="70">
        <v>2</v>
      </c>
      <c r="E613" s="70">
        <v>2020</v>
      </c>
      <c r="F613" s="70" t="s">
        <v>159</v>
      </c>
      <c r="G613" s="70" t="s">
        <v>2289</v>
      </c>
      <c r="H613" s="70" t="s">
        <v>2290</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2307</v>
      </c>
      <c r="B614" s="70">
        <v>34</v>
      </c>
      <c r="C614" s="70">
        <v>18</v>
      </c>
      <c r="D614" s="70">
        <v>2</v>
      </c>
      <c r="E614" s="70">
        <v>2021</v>
      </c>
      <c r="F614" s="70" t="s">
        <v>160</v>
      </c>
      <c r="G614" s="70" t="s">
        <v>2289</v>
      </c>
      <c r="H614" s="70" t="s">
        <v>2290</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2308</v>
      </c>
      <c r="B615" s="70">
        <v>34</v>
      </c>
      <c r="C615" s="70">
        <v>19</v>
      </c>
      <c r="D615" s="70">
        <v>2</v>
      </c>
      <c r="E615" s="70">
        <v>2022</v>
      </c>
      <c r="F615" s="70" t="s">
        <v>161</v>
      </c>
      <c r="G615" s="1064" t="s">
        <v>2289</v>
      </c>
      <c r="H615" s="70" t="s">
        <v>2290</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34</v>
      </c>
      <c r="C616" s="70">
        <v>20</v>
      </c>
      <c r="D616" s="70">
        <v>2</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34</v>
      </c>
      <c r="C617" s="70">
        <v>21</v>
      </c>
      <c r="D617" s="70">
        <v>2</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2459</v>
      </c>
      <c r="B624" s="70">
        <v>517</v>
      </c>
      <c r="C624" s="70">
        <v>7</v>
      </c>
      <c r="D624" s="70">
        <v>31</v>
      </c>
      <c r="E624" s="70">
        <v>2010</v>
      </c>
      <c r="F624" s="70" t="s">
        <v>177</v>
      </c>
      <c r="G624" s="70" t="s">
        <v>2452</v>
      </c>
      <c r="H624" s="70" t="s">
        <v>2453</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2460</v>
      </c>
      <c r="B625" s="70">
        <v>518</v>
      </c>
      <c r="C625" s="70">
        <v>8</v>
      </c>
      <c r="D625" s="70">
        <v>31</v>
      </c>
      <c r="E625" s="70">
        <v>2011</v>
      </c>
      <c r="F625" s="70" t="s">
        <v>178</v>
      </c>
      <c r="G625" s="70" t="s">
        <v>2452</v>
      </c>
      <c r="H625" s="70" t="s">
        <v>2453</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2461</v>
      </c>
      <c r="B626" s="70">
        <v>519</v>
      </c>
      <c r="C626" s="70">
        <v>9</v>
      </c>
      <c r="D626" s="70">
        <v>31</v>
      </c>
      <c r="E626" s="70">
        <v>2012</v>
      </c>
      <c r="F626" s="70" t="s">
        <v>179</v>
      </c>
      <c r="G626" s="70" t="s">
        <v>2452</v>
      </c>
      <c r="H626" s="70" t="s">
        <v>2453</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2463</v>
      </c>
      <c r="B628" s="70">
        <v>521</v>
      </c>
      <c r="C628" s="70">
        <v>11</v>
      </c>
      <c r="D628" s="70">
        <v>31</v>
      </c>
      <c r="E628" s="70">
        <v>2014</v>
      </c>
      <c r="F628" s="70" t="s">
        <v>181</v>
      </c>
      <c r="G628" s="70" t="s">
        <v>2452</v>
      </c>
      <c r="H628" s="70" t="s">
        <v>2453</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2466</v>
      </c>
      <c r="B631" s="70">
        <v>524</v>
      </c>
      <c r="C631" s="70">
        <v>14</v>
      </c>
      <c r="D631" s="70">
        <v>31</v>
      </c>
      <c r="E631" s="70">
        <v>2017</v>
      </c>
      <c r="F631" s="70" t="s">
        <v>156</v>
      </c>
      <c r="G631" s="70" t="s">
        <v>2452</v>
      </c>
      <c r="H631" s="70" t="s">
        <v>2453</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2467</v>
      </c>
      <c r="B632" s="70">
        <v>525</v>
      </c>
      <c r="C632" s="70">
        <v>15</v>
      </c>
      <c r="D632" s="70">
        <v>31</v>
      </c>
      <c r="E632" s="70">
        <v>2018</v>
      </c>
      <c r="F632" s="70" t="s">
        <v>183</v>
      </c>
      <c r="G632" s="70" t="s">
        <v>2452</v>
      </c>
      <c r="H632" s="70" t="s">
        <v>2453</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2020</v>
      </c>
      <c r="B9" s="70">
        <v>1</v>
      </c>
      <c r="C9" s="70">
        <v>1</v>
      </c>
      <c r="D9" s="70">
        <v>1</v>
      </c>
      <c r="E9" s="70">
        <v>1990</v>
      </c>
      <c r="F9" s="70" t="s">
        <v>787</v>
      </c>
      <c r="G9" s="1073" t="s">
        <v>2021</v>
      </c>
      <c r="H9" s="70" t="s">
        <v>2022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2023</v>
      </c>
      <c r="B10" s="70">
        <v>2</v>
      </c>
      <c r="C10" s="70">
        <v>2</v>
      </c>
      <c r="D10" s="70">
        <v>1</v>
      </c>
      <c r="E10" s="70">
        <v>2005</v>
      </c>
      <c r="F10" s="70" t="s">
        <v>789</v>
      </c>
      <c r="G10" s="1073" t="s">
        <v>2021</v>
      </c>
      <c r="H10" s="70" t="s">
        <v>2022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2024</v>
      </c>
      <c r="B11" s="70">
        <v>3</v>
      </c>
      <c r="C11" s="70">
        <v>3</v>
      </c>
      <c r="D11" s="70">
        <v>1</v>
      </c>
      <c r="E11" s="70">
        <v>2006</v>
      </c>
      <c r="F11" s="70" t="s">
        <v>790</v>
      </c>
      <c r="G11" s="1073" t="s">
        <v>2021</v>
      </c>
      <c r="H11" s="70" t="s">
        <v>2022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2025</v>
      </c>
      <c r="B12" s="70">
        <v>4</v>
      </c>
      <c r="C12" s="70">
        <v>4</v>
      </c>
      <c r="D12" s="70">
        <v>1</v>
      </c>
      <c r="E12" s="70">
        <v>2007</v>
      </c>
      <c r="F12" s="70" t="s">
        <v>791</v>
      </c>
      <c r="G12" s="1073" t="s">
        <v>2021</v>
      </c>
      <c r="H12" s="70" t="s">
        <v>2022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2026</v>
      </c>
      <c r="B13" s="70">
        <v>5</v>
      </c>
      <c r="C13" s="70">
        <v>5</v>
      </c>
      <c r="D13" s="70">
        <v>1</v>
      </c>
      <c r="E13" s="70">
        <v>2008</v>
      </c>
      <c r="F13" s="70" t="s">
        <v>792</v>
      </c>
      <c r="G13" s="1073" t="s">
        <v>2021</v>
      </c>
      <c r="H13" s="70" t="s">
        <v>2022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2027</v>
      </c>
      <c r="B14" s="70">
        <v>6</v>
      </c>
      <c r="C14" s="70">
        <v>6</v>
      </c>
      <c r="D14" s="70">
        <v>1</v>
      </c>
      <c r="E14" s="70">
        <v>2009</v>
      </c>
      <c r="F14" s="70" t="s">
        <v>176</v>
      </c>
      <c r="G14" s="1073" t="s">
        <v>2021</v>
      </c>
      <c r="H14" s="70" t="s">
        <v>2022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223.566</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223.566</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223.566</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223.566</v>
      </c>
      <c r="IB14" s="73">
        <v>0</v>
      </c>
      <c r="IC14" s="73">
        <v>0</v>
      </c>
      <c r="ID14" s="73">
        <v>0</v>
      </c>
      <c r="IE14" s="73">
        <v>0</v>
      </c>
      <c r="IF14" s="73">
        <v>0</v>
      </c>
      <c r="IG14" s="73">
        <v>223.566</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2028</v>
      </c>
      <c r="B15" s="70">
        <v>7</v>
      </c>
      <c r="C15" s="70">
        <v>7</v>
      </c>
      <c r="D15" s="70">
        <v>1</v>
      </c>
      <c r="E15" s="70">
        <v>2010</v>
      </c>
      <c r="F15" s="70" t="s">
        <v>177</v>
      </c>
      <c r="G15" s="1073" t="s">
        <v>2021</v>
      </c>
      <c r="H15" s="70" t="s">
        <v>2022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255.27</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255.27</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255.27</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255.27</v>
      </c>
      <c r="IB15" s="73">
        <v>0</v>
      </c>
      <c r="IC15" s="73">
        <v>0</v>
      </c>
      <c r="ID15" s="73">
        <v>0</v>
      </c>
      <c r="IE15" s="73">
        <v>0</v>
      </c>
      <c r="IF15" s="73">
        <v>0</v>
      </c>
      <c r="IG15" s="73">
        <v>255.27</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2029</v>
      </c>
      <c r="B16" s="70">
        <v>8</v>
      </c>
      <c r="C16" s="70">
        <v>8</v>
      </c>
      <c r="D16" s="70">
        <v>1</v>
      </c>
      <c r="E16" s="70">
        <v>2011</v>
      </c>
      <c r="F16" s="70" t="s">
        <v>178</v>
      </c>
      <c r="G16" s="1073" t="s">
        <v>2021</v>
      </c>
      <c r="H16" s="70" t="s">
        <v>2022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232.24199999999999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232.24199999999999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232.24199999999999</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232.24199999999999</v>
      </c>
      <c r="IB16" s="73">
        <v>0</v>
      </c>
      <c r="IC16" s="73">
        <v>0</v>
      </c>
      <c r="ID16" s="73">
        <v>0</v>
      </c>
      <c r="IE16" s="73">
        <v>0</v>
      </c>
      <c r="IF16" s="73">
        <v>0</v>
      </c>
      <c r="IG16" s="73">
        <v>232.24199999999999</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2030</v>
      </c>
      <c r="B17" s="70">
        <v>9</v>
      </c>
      <c r="C17" s="70">
        <v>9</v>
      </c>
      <c r="D17" s="70">
        <v>1</v>
      </c>
      <c r="E17" s="70">
        <v>2012</v>
      </c>
      <c r="F17" s="70" t="s">
        <v>179</v>
      </c>
      <c r="G17" s="1073" t="s">
        <v>2021</v>
      </c>
      <c r="H17" s="70" t="s">
        <v>2022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243.92599999999999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243.92599999999999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243.92599999999999</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243.92599999999999</v>
      </c>
      <c r="IB17" s="73">
        <v>0</v>
      </c>
      <c r="IC17" s="73">
        <v>0</v>
      </c>
      <c r="ID17" s="73">
        <v>0</v>
      </c>
      <c r="IE17" s="73">
        <v>0</v>
      </c>
      <c r="IF17" s="73">
        <v>0</v>
      </c>
      <c r="IG17" s="73">
        <v>243.92599999999999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2031</v>
      </c>
      <c r="B18" s="70">
        <v>10</v>
      </c>
      <c r="C18" s="70">
        <v>10</v>
      </c>
      <c r="D18" s="70">
        <v>1</v>
      </c>
      <c r="E18" s="70">
        <v>2013</v>
      </c>
      <c r="F18" s="70" t="s">
        <v>180</v>
      </c>
      <c r="G18" s="1073" t="s">
        <v>2021</v>
      </c>
      <c r="H18" s="70" t="s">
        <v>2022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206.51400000000001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206.51400000000001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206.51400000000001</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206.51400000000001</v>
      </c>
      <c r="IB18" s="73">
        <v>0</v>
      </c>
      <c r="IC18" s="73">
        <v>0</v>
      </c>
      <c r="ID18" s="73">
        <v>0</v>
      </c>
      <c r="IE18" s="73">
        <v>0</v>
      </c>
      <c r="IF18" s="73">
        <v>0</v>
      </c>
      <c r="IG18" s="73">
        <v>206.51400000000001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2032</v>
      </c>
      <c r="B19" s="70">
        <v>11</v>
      </c>
      <c r="C19" s="70">
        <v>11</v>
      </c>
      <c r="D19" s="70">
        <v>1</v>
      </c>
      <c r="E19" s="70">
        <v>2014</v>
      </c>
      <c r="F19" s="70" t="s">
        <v>181</v>
      </c>
      <c r="G19" s="1073" t="s">
        <v>2021</v>
      </c>
      <c r="H19" s="70" t="s">
        <v>2022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241.40299999999999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241.40299999999999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241.40299999999999</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241.40299999999999</v>
      </c>
      <c r="IB19" s="73">
        <v>0</v>
      </c>
      <c r="IC19" s="73">
        <v>0</v>
      </c>
      <c r="ID19" s="73">
        <v>0</v>
      </c>
      <c r="IE19" s="73">
        <v>0</v>
      </c>
      <c r="IF19" s="73">
        <v>0</v>
      </c>
      <c r="IG19" s="73">
        <v>241.40299999999999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2033</v>
      </c>
      <c r="B20" s="70">
        <v>12</v>
      </c>
      <c r="C20" s="70">
        <v>12</v>
      </c>
      <c r="D20" s="70">
        <v>1</v>
      </c>
      <c r="E20" s="70">
        <v>2015</v>
      </c>
      <c r="F20" s="70" t="s">
        <v>182</v>
      </c>
      <c r="G20" s="1073" t="s">
        <v>2021</v>
      </c>
      <c r="H20" s="70" t="s">
        <v>2022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198.23400000000001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198.23400000000001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198.23400000000001</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198.23400000000001</v>
      </c>
      <c r="IB20" s="73">
        <v>0</v>
      </c>
      <c r="IC20" s="73">
        <v>0</v>
      </c>
      <c r="ID20" s="73">
        <v>0</v>
      </c>
      <c r="IE20" s="73">
        <v>0</v>
      </c>
      <c r="IF20" s="73">
        <v>0</v>
      </c>
      <c r="IG20" s="73">
        <v>198.23400000000001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2034</v>
      </c>
      <c r="B21" s="70">
        <v>13</v>
      </c>
      <c r="C21" s="70">
        <v>13</v>
      </c>
      <c r="D21" s="70">
        <v>1</v>
      </c>
      <c r="E21" s="70">
        <v>2016</v>
      </c>
      <c r="F21" s="70" t="s">
        <v>155</v>
      </c>
      <c r="G21" s="1073" t="s">
        <v>2021</v>
      </c>
      <c r="H21" s="70" t="s">
        <v>2022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242.619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242.619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242.619</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242.619</v>
      </c>
      <c r="IB21" s="73">
        <v>0</v>
      </c>
      <c r="IC21" s="73">
        <v>0</v>
      </c>
      <c r="ID21" s="73">
        <v>0</v>
      </c>
      <c r="IE21" s="73">
        <v>0</v>
      </c>
      <c r="IF21" s="73">
        <v>0</v>
      </c>
      <c r="IG21" s="73">
        <v>242.619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2035</v>
      </c>
      <c r="B22" s="70">
        <v>14</v>
      </c>
      <c r="C22" s="70">
        <v>14</v>
      </c>
      <c r="D22" s="70">
        <v>1</v>
      </c>
      <c r="E22" s="70">
        <v>2017</v>
      </c>
      <c r="F22" s="70" t="s">
        <v>156</v>
      </c>
      <c r="G22" s="1073" t="s">
        <v>2021</v>
      </c>
      <c r="H22" s="70" t="s">
        <v>2022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221.74799999999999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221.74799999999999</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221.74799999999999</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221.74799999999999</v>
      </c>
      <c r="IB22" s="73">
        <v>0</v>
      </c>
      <c r="IC22" s="73">
        <v>0</v>
      </c>
      <c r="ID22" s="73">
        <v>0</v>
      </c>
      <c r="IE22" s="73">
        <v>0</v>
      </c>
      <c r="IF22" s="73">
        <v>0</v>
      </c>
      <c r="IG22" s="73">
        <v>221.74799999999999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2036</v>
      </c>
      <c r="B23" s="70">
        <v>15</v>
      </c>
      <c r="C23" s="70">
        <v>15</v>
      </c>
      <c r="D23" s="70">
        <v>1</v>
      </c>
      <c r="E23" s="70">
        <v>2018</v>
      </c>
      <c r="F23" s="70" t="s">
        <v>183</v>
      </c>
      <c r="G23" s="1073" t="s">
        <v>2021</v>
      </c>
      <c r="H23" s="70" t="s">
        <v>2022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188.04900000000001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188.04900000000001</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188.04900000000001</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188.04900000000001</v>
      </c>
      <c r="IB23" s="73">
        <v>0</v>
      </c>
      <c r="IC23" s="73">
        <v>0</v>
      </c>
      <c r="ID23" s="73">
        <v>0</v>
      </c>
      <c r="IE23" s="73">
        <v>0</v>
      </c>
      <c r="IF23" s="73">
        <v>0</v>
      </c>
      <c r="IG23" s="73">
        <v>188.04900000000001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2037</v>
      </c>
      <c r="B24" s="70">
        <v>16</v>
      </c>
      <c r="C24" s="70">
        <v>16</v>
      </c>
      <c r="D24" s="70">
        <v>1</v>
      </c>
      <c r="E24" s="70">
        <v>2019</v>
      </c>
      <c r="F24" s="70" t="s">
        <v>158</v>
      </c>
      <c r="G24" s="1073" t="s">
        <v>2021</v>
      </c>
      <c r="H24" s="70" t="s">
        <v>2022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195.84200000000001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195.84200000000001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195.84200000000001</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195.84200000000001</v>
      </c>
      <c r="IB24" s="73">
        <v>0</v>
      </c>
      <c r="IC24" s="73">
        <v>0</v>
      </c>
      <c r="ID24" s="73">
        <v>0</v>
      </c>
      <c r="IE24" s="73">
        <v>0</v>
      </c>
      <c r="IF24" s="73">
        <v>0</v>
      </c>
      <c r="IG24" s="73">
        <v>195.84200000000001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2038</v>
      </c>
      <c r="B25" s="70">
        <v>17</v>
      </c>
      <c r="C25" s="70">
        <v>17</v>
      </c>
      <c r="D25" s="70">
        <v>1</v>
      </c>
      <c r="E25" s="70">
        <v>2020</v>
      </c>
      <c r="F25" s="70" t="s">
        <v>159</v>
      </c>
      <c r="G25" s="1073" t="s">
        <v>2021</v>
      </c>
      <c r="H25" s="70" t="s">
        <v>2022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234.191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234.191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234.191</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234.191</v>
      </c>
      <c r="IB25" s="73">
        <v>0</v>
      </c>
      <c r="IC25" s="73">
        <v>0</v>
      </c>
      <c r="ID25" s="73">
        <v>0</v>
      </c>
      <c r="IE25" s="73">
        <v>0</v>
      </c>
      <c r="IF25" s="73">
        <v>0</v>
      </c>
      <c r="IG25" s="73">
        <v>234.191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2039</v>
      </c>
      <c r="B26" s="70">
        <v>18</v>
      </c>
      <c r="C26" s="70">
        <v>18</v>
      </c>
      <c r="D26" s="70">
        <v>1</v>
      </c>
      <c r="E26" s="70">
        <v>2021</v>
      </c>
      <c r="F26" s="70" t="s">
        <v>160</v>
      </c>
      <c r="G26" s="1073" t="s">
        <v>2021</v>
      </c>
      <c r="H26" s="70" t="s">
        <v>2022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197.24</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197.24</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197.24</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197.24</v>
      </c>
      <c r="IB26" s="73">
        <v>0</v>
      </c>
      <c r="IC26" s="73">
        <v>0</v>
      </c>
      <c r="ID26" s="73">
        <v>0</v>
      </c>
      <c r="IE26" s="73">
        <v>0</v>
      </c>
      <c r="IF26" s="73">
        <v>0</v>
      </c>
      <c r="IG26" s="73">
        <v>197.24</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2040</v>
      </c>
      <c r="B27" s="70">
        <v>19</v>
      </c>
      <c r="C27" s="70">
        <v>19</v>
      </c>
      <c r="D27" s="70">
        <v>1</v>
      </c>
      <c r="E27" s="70">
        <v>2022</v>
      </c>
      <c r="F27" s="70" t="s">
        <v>161</v>
      </c>
      <c r="G27" s="1073" t="s">
        <v>2021</v>
      </c>
      <c r="H27" s="70" t="s">
        <v>2022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2041</v>
      </c>
      <c r="B28" s="70">
        <v>20</v>
      </c>
      <c r="C28" s="70">
        <v>20</v>
      </c>
      <c r="D28" s="70">
        <v>1</v>
      </c>
      <c r="E28" s="70">
        <v>2023</v>
      </c>
      <c r="F28" s="70" t="s">
        <v>1539</v>
      </c>
      <c r="G28" s="1073" t="s">
        <v>2021</v>
      </c>
      <c r="H28" s="70" t="s">
        <v>2022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2042</v>
      </c>
      <c r="B29" s="70">
        <v>21</v>
      </c>
      <c r="C29" s="70">
        <v>21</v>
      </c>
      <c r="D29" s="70">
        <v>1</v>
      </c>
      <c r="E29" s="70">
        <v>2024</v>
      </c>
      <c r="F29" s="70" t="s">
        <v>1554</v>
      </c>
      <c r="G29" s="1073" t="s">
        <v>2021</v>
      </c>
      <c r="H29" s="70" t="s">
        <v>2022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2021</v>
      </c>
      <c r="H30" s="70" t="s">
        <v>2022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2021</v>
      </c>
      <c r="H31" s="70" t="s">
        <v>2022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2021</v>
      </c>
      <c r="H32" s="70" t="s">
        <v>2022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2021</v>
      </c>
      <c r="H33" s="70" t="s">
        <v>2022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2021</v>
      </c>
      <c r="H34" s="70" t="s">
        <v>2022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2021</v>
      </c>
      <c r="H35" s="70" t="s">
        <v>2022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1554</v>
      </c>
      <c r="G14" s="1073" t="s">
        <v>2435</v>
      </c>
      <c r="H14" s="70" t="s">
        <v>2436</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1655</v>
      </c>
      <c r="B16" s="70">
        <v>8</v>
      </c>
      <c r="C16" s="70">
        <v>18</v>
      </c>
      <c r="D16" s="70">
        <v>8</v>
      </c>
      <c r="E16" s="70">
        <v>2024</v>
      </c>
      <c r="F16" s="70" t="s">
        <v>1554</v>
      </c>
      <c r="G16" s="1073" t="s">
        <v>1652</v>
      </c>
      <c r="H16" s="70" t="s">
        <v>1653</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1554</v>
      </c>
      <c r="G17" s="1073" t="s">
        <v>2311</v>
      </c>
      <c r="H17" s="70" t="s">
        <v>2312</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1554</v>
      </c>
      <c r="G18" s="1073" t="s">
        <v>2335</v>
      </c>
      <c r="H18" s="70" t="s">
        <v>2336</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2450</v>
      </c>
      <c r="B19" s="70">
        <v>11</v>
      </c>
      <c r="C19" s="70">
        <v>18</v>
      </c>
      <c r="D19" s="70">
        <v>11</v>
      </c>
      <c r="E19" s="70">
        <v>2024</v>
      </c>
      <c r="F19" s="70" t="s">
        <v>1554</v>
      </c>
      <c r="G19" s="1073" t="s">
        <v>2447</v>
      </c>
      <c r="H19" s="70" t="s">
        <v>2448</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2203</v>
      </c>
      <c r="B20" s="70">
        <v>12</v>
      </c>
      <c r="C20" s="70">
        <v>18</v>
      </c>
      <c r="D20" s="70">
        <v>12</v>
      </c>
      <c r="E20" s="70">
        <v>2024</v>
      </c>
      <c r="F20" s="70" t="s">
        <v>1554</v>
      </c>
      <c r="G20" s="1073" t="s">
        <v>2182</v>
      </c>
      <c r="H20" s="70" t="s">
        <v>2183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2322</v>
      </c>
      <c r="B23" s="70">
        <v>15</v>
      </c>
      <c r="C23" s="70">
        <v>18</v>
      </c>
      <c r="D23" s="70">
        <v>15</v>
      </c>
      <c r="E23" s="70">
        <v>2024</v>
      </c>
      <c r="F23" s="70" t="s">
        <v>1554</v>
      </c>
      <c r="G23" s="1073" t="s">
        <v>2319</v>
      </c>
      <c r="H23" s="70" t="s">
        <v>2320</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2042</v>
      </c>
      <c r="B26" s="70">
        <v>18</v>
      </c>
      <c r="C26" s="70">
        <v>18</v>
      </c>
      <c r="D26" s="70">
        <v>18</v>
      </c>
      <c r="E26" s="70">
        <v>2024</v>
      </c>
      <c r="F26" s="70" t="s">
        <v>1554</v>
      </c>
      <c r="G26" s="1073" t="s">
        <v>2021</v>
      </c>
      <c r="H26" s="70" t="s">
        <v>2022</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2422</v>
      </c>
      <c r="B32" s="70">
        <v>24</v>
      </c>
      <c r="C32" s="70">
        <v>18</v>
      </c>
      <c r="D32" s="70">
        <v>24</v>
      </c>
      <c r="E32" s="70">
        <v>2024</v>
      </c>
      <c r="F32" s="70" t="s">
        <v>1554</v>
      </c>
      <c r="G32" s="1073" t="s">
        <v>2419</v>
      </c>
      <c r="H32" s="70" t="s">
        <v>2420</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1554</v>
      </c>
      <c r="G36" s="1073" t="s">
        <v>2411</v>
      </c>
      <c r="H36" s="70" t="s">
        <v>2412</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2410</v>
      </c>
      <c r="B37" s="70">
        <v>29</v>
      </c>
      <c r="C37" s="70">
        <v>18</v>
      </c>
      <c r="D37" s="70">
        <v>29</v>
      </c>
      <c r="E37" s="70">
        <v>2024</v>
      </c>
      <c r="F37" s="70" t="s">
        <v>1554</v>
      </c>
      <c r="G37" s="1073" t="s">
        <v>2407</v>
      </c>
      <c r="H37" s="70" t="s">
        <v>2408</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2326</v>
      </c>
      <c r="B40" s="70">
        <v>32</v>
      </c>
      <c r="C40" s="70">
        <v>18</v>
      </c>
      <c r="D40" s="70">
        <v>32</v>
      </c>
      <c r="E40" s="70">
        <v>2024</v>
      </c>
      <c r="F40" s="70" t="s">
        <v>1554</v>
      </c>
      <c r="G40" s="1073" t="s">
        <v>2323</v>
      </c>
      <c r="H40" s="70" t="s">
        <v>2324</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2442</v>
      </c>
      <c r="B42" s="70">
        <v>34</v>
      </c>
      <c r="C42" s="70">
        <v>18</v>
      </c>
      <c r="D42" s="70">
        <v>34</v>
      </c>
      <c r="E42" s="70">
        <v>2024</v>
      </c>
      <c r="F42" s="70" t="s">
        <v>1554</v>
      </c>
      <c r="G42" s="1073" t="s">
        <v>2439</v>
      </c>
      <c r="H42" s="70" t="s">
        <v>2440</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2382</v>
      </c>
      <c r="B43" s="70">
        <v>35</v>
      </c>
      <c r="C43" s="70">
        <v>18</v>
      </c>
      <c r="D43" s="70">
        <v>35</v>
      </c>
      <c r="E43" s="70">
        <v>2024</v>
      </c>
      <c r="F43" s="70" t="s">
        <v>1554</v>
      </c>
      <c r="G43" s="1073" t="s">
        <v>2379</v>
      </c>
      <c r="H43" s="70" t="s">
        <v>2380</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2370</v>
      </c>
      <c r="B44" s="70">
        <v>36</v>
      </c>
      <c r="C44" s="70">
        <v>18</v>
      </c>
      <c r="D44" s="70">
        <v>36</v>
      </c>
      <c r="E44" s="70">
        <v>2024</v>
      </c>
      <c r="F44" s="70" t="s">
        <v>1554</v>
      </c>
      <c r="G44" s="1073" t="s">
        <v>2367</v>
      </c>
      <c r="H44" s="70" t="s">
        <v>2368</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2330</v>
      </c>
      <c r="B45" s="70">
        <v>37</v>
      </c>
      <c r="C45" s="70">
        <v>18</v>
      </c>
      <c r="D45" s="70">
        <v>37</v>
      </c>
      <c r="E45" s="70">
        <v>2024</v>
      </c>
      <c r="F45" s="70" t="s">
        <v>1554</v>
      </c>
      <c r="G45" s="1073" t="s">
        <v>2327</v>
      </c>
      <c r="H45" s="70" t="s">
        <v>2328</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2426</v>
      </c>
      <c r="B46" s="70">
        <v>38</v>
      </c>
      <c r="C46" s="70">
        <v>18</v>
      </c>
      <c r="D46" s="70">
        <v>38</v>
      </c>
      <c r="E46" s="70">
        <v>2024</v>
      </c>
      <c r="F46" s="70" t="s">
        <v>1554</v>
      </c>
      <c r="G46" s="1073" t="s">
        <v>2423</v>
      </c>
      <c r="H46" s="70" t="s">
        <v>2424</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2386</v>
      </c>
      <c r="B48" s="70">
        <v>40</v>
      </c>
      <c r="C48" s="70">
        <v>18</v>
      </c>
      <c r="D48" s="70">
        <v>40</v>
      </c>
      <c r="E48" s="70">
        <v>2024</v>
      </c>
      <c r="F48" s="70" t="s">
        <v>1554</v>
      </c>
      <c r="G48" s="1073" t="s">
        <v>2383</v>
      </c>
      <c r="H48" s="70" t="s">
        <v>2384</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2318</v>
      </c>
      <c r="B49" s="70">
        <v>41</v>
      </c>
      <c r="C49" s="70">
        <v>18</v>
      </c>
      <c r="D49" s="70">
        <v>41</v>
      </c>
      <c r="E49" s="70">
        <v>2024</v>
      </c>
      <c r="F49" s="70" t="s">
        <v>1554</v>
      </c>
      <c r="G49" s="1073" t="s">
        <v>2315</v>
      </c>
      <c r="H49" s="70" t="s">
        <v>2316</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2334</v>
      </c>
      <c r="B50" s="70">
        <v>42</v>
      </c>
      <c r="C50" s="70">
        <v>18</v>
      </c>
      <c r="D50" s="70">
        <v>42</v>
      </c>
      <c r="E50" s="70">
        <v>2024</v>
      </c>
      <c r="F50" s="70" t="s">
        <v>1554</v>
      </c>
      <c r="G50" s="1073" t="s">
        <v>2331</v>
      </c>
      <c r="H50" s="70" t="s">
        <v>2332</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1654</v>
      </c>
      <c r="B196" s="70">
        <v>188</v>
      </c>
      <c r="C196" s="70">
        <v>16</v>
      </c>
      <c r="D196" s="70">
        <v>8</v>
      </c>
      <c r="E196" s="70">
        <v>2022</v>
      </c>
      <c r="F196" s="70" t="s">
        <v>161</v>
      </c>
      <c r="G196" s="1073" t="s">
        <v>1652</v>
      </c>
      <c r="H196" s="70" t="s">
        <v>1653</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2449</v>
      </c>
      <c r="B199" s="70">
        <v>191</v>
      </c>
      <c r="C199" s="70">
        <v>16</v>
      </c>
      <c r="D199" s="70">
        <v>11</v>
      </c>
      <c r="E199" s="70">
        <v>2022</v>
      </c>
      <c r="F199" s="70" t="s">
        <v>161</v>
      </c>
      <c r="G199" s="1073" t="s">
        <v>2447</v>
      </c>
      <c r="H199" s="70" t="s">
        <v>2448</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2201</v>
      </c>
      <c r="B200" s="70">
        <v>192</v>
      </c>
      <c r="C200" s="70">
        <v>16</v>
      </c>
      <c r="D200" s="70">
        <v>12</v>
      </c>
      <c r="E200" s="70">
        <v>2022</v>
      </c>
      <c r="F200" s="70" t="s">
        <v>161</v>
      </c>
      <c r="G200" s="1073" t="s">
        <v>2182</v>
      </c>
      <c r="H200" s="70" t="s">
        <v>2183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2321</v>
      </c>
      <c r="B203" s="70">
        <v>195</v>
      </c>
      <c r="C203" s="70">
        <v>16</v>
      </c>
      <c r="D203" s="70">
        <v>15</v>
      </c>
      <c r="E203" s="70">
        <v>2022</v>
      </c>
      <c r="F203" s="70" t="s">
        <v>161</v>
      </c>
      <c r="G203" s="1073" t="s">
        <v>2319</v>
      </c>
      <c r="H203" s="70" t="s">
        <v>2320</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2040</v>
      </c>
      <c r="B206" s="70">
        <v>198</v>
      </c>
      <c r="C206" s="70">
        <v>16</v>
      </c>
      <c r="D206" s="70">
        <v>18</v>
      </c>
      <c r="E206" s="70">
        <v>2022</v>
      </c>
      <c r="F206" s="70" t="s">
        <v>161</v>
      </c>
      <c r="G206" s="1073" t="s">
        <v>2021</v>
      </c>
      <c r="H206" s="70" t="s">
        <v>2022</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2421</v>
      </c>
      <c r="B212" s="70">
        <v>204</v>
      </c>
      <c r="C212" s="70">
        <v>16</v>
      </c>
      <c r="D212" s="70">
        <v>24</v>
      </c>
      <c r="E212" s="70">
        <v>2022</v>
      </c>
      <c r="F212" s="70" t="s">
        <v>161</v>
      </c>
      <c r="G212" s="1073" t="s">
        <v>2419</v>
      </c>
      <c r="H212" s="70" t="s">
        <v>2420</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2409</v>
      </c>
      <c r="B217" s="70">
        <v>209</v>
      </c>
      <c r="C217" s="70">
        <v>16</v>
      </c>
      <c r="D217" s="70">
        <v>29</v>
      </c>
      <c r="E217" s="70">
        <v>2022</v>
      </c>
      <c r="F217" s="70" t="s">
        <v>161</v>
      </c>
      <c r="G217" s="1073" t="s">
        <v>2407</v>
      </c>
      <c r="H217" s="70" t="s">
        <v>2408</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2325</v>
      </c>
      <c r="B220" s="70">
        <v>212</v>
      </c>
      <c r="C220" s="70">
        <v>16</v>
      </c>
      <c r="D220" s="70">
        <v>32</v>
      </c>
      <c r="E220" s="70">
        <v>2022</v>
      </c>
      <c r="F220" s="70" t="s">
        <v>161</v>
      </c>
      <c r="G220" s="1073" t="s">
        <v>2323</v>
      </c>
      <c r="H220" s="70" t="s">
        <v>2324</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2441</v>
      </c>
      <c r="B222" s="70">
        <v>214</v>
      </c>
      <c r="C222" s="70">
        <v>16</v>
      </c>
      <c r="D222" s="70">
        <v>34</v>
      </c>
      <c r="E222" s="70">
        <v>2022</v>
      </c>
      <c r="F222" s="70" t="s">
        <v>161</v>
      </c>
      <c r="G222" s="1073" t="s">
        <v>2439</v>
      </c>
      <c r="H222" s="70" t="s">
        <v>2440</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2381</v>
      </c>
      <c r="B223" s="70">
        <v>215</v>
      </c>
      <c r="C223" s="70">
        <v>16</v>
      </c>
      <c r="D223" s="70">
        <v>35</v>
      </c>
      <c r="E223" s="70">
        <v>2022</v>
      </c>
      <c r="F223" s="70" t="s">
        <v>161</v>
      </c>
      <c r="G223" s="1073" t="s">
        <v>2379</v>
      </c>
      <c r="H223" s="70" t="s">
        <v>2380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2369</v>
      </c>
      <c r="B224" s="70">
        <v>216</v>
      </c>
      <c r="C224" s="70">
        <v>16</v>
      </c>
      <c r="D224" s="70">
        <v>36</v>
      </c>
      <c r="E224" s="70">
        <v>2022</v>
      </c>
      <c r="F224" s="70" t="s">
        <v>161</v>
      </c>
      <c r="G224" s="1073" t="s">
        <v>2367</v>
      </c>
      <c r="H224" s="70" t="s">
        <v>2368</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2329</v>
      </c>
      <c r="B225" s="70">
        <v>217</v>
      </c>
      <c r="C225" s="70">
        <v>16</v>
      </c>
      <c r="D225" s="70">
        <v>37</v>
      </c>
      <c r="E225" s="70">
        <v>2022</v>
      </c>
      <c r="F225" s="70" t="s">
        <v>161</v>
      </c>
      <c r="G225" s="1073" t="s">
        <v>2327</v>
      </c>
      <c r="H225" s="70" t="s">
        <v>2328</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2425</v>
      </c>
      <c r="B226" s="70">
        <v>218</v>
      </c>
      <c r="C226" s="70">
        <v>16</v>
      </c>
      <c r="D226" s="70">
        <v>38</v>
      </c>
      <c r="E226" s="70">
        <v>2022</v>
      </c>
      <c r="F226" s="70" t="s">
        <v>161</v>
      </c>
      <c r="G226" s="1073" t="s">
        <v>2423</v>
      </c>
      <c r="H226" s="70" t="s">
        <v>2424</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2385</v>
      </c>
      <c r="B228" s="70">
        <v>220</v>
      </c>
      <c r="C228" s="70">
        <v>16</v>
      </c>
      <c r="D228" s="70">
        <v>40</v>
      </c>
      <c r="E228" s="70">
        <v>2022</v>
      </c>
      <c r="F228" s="70" t="s">
        <v>161</v>
      </c>
      <c r="G228" s="1073" t="s">
        <v>2383</v>
      </c>
      <c r="H228" s="70" t="s">
        <v>2384</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2317</v>
      </c>
      <c r="B229" s="70">
        <v>221</v>
      </c>
      <c r="C229" s="70">
        <v>16</v>
      </c>
      <c r="D229" s="70">
        <v>41</v>
      </c>
      <c r="E229" s="70">
        <v>2022</v>
      </c>
      <c r="F229" s="70" t="s">
        <v>161</v>
      </c>
      <c r="G229" s="1073" t="s">
        <v>2315</v>
      </c>
      <c r="H229" s="70" t="s">
        <v>2316</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2333</v>
      </c>
      <c r="B230" s="70">
        <v>222</v>
      </c>
      <c r="C230" s="70">
        <v>16</v>
      </c>
      <c r="D230" s="70">
        <v>42</v>
      </c>
      <c r="E230" s="70">
        <v>2022</v>
      </c>
      <c r="F230" s="70" t="s">
        <v>161</v>
      </c>
      <c r="G230" s="1073" t="s">
        <v>2331</v>
      </c>
      <c r="H230" s="70" t="s">
        <v>2332</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2021</v>
      </c>
      <c r="H6" s="77" t="s">
        <v>2022</v>
      </c>
      <c r="I6" s="77" t="s">
        <v>2452</v>
      </c>
      <c r="J6" s="77" t="s">
        <v>2453</v>
      </c>
      <c r="K6" s="1080">
        <v>41</v>
      </c>
      <c r="L6" s="1081">
        <v>50</v>
      </c>
      <c r="M6" s="1044"/>
      <c r="N6" s="988">
        <v>1</v>
      </c>
      <c r="O6" s="77" t="s">
        <v>1661</v>
      </c>
      <c r="P6" s="77" t="s">
        <v>1662</v>
      </c>
      <c r="Q6" s="77" t="s">
        <v>1501</v>
      </c>
      <c r="R6" s="16"/>
      <c r="S6" s="77">
        <v>1</v>
      </c>
      <c r="T6" s="77" t="s">
        <v>2021</v>
      </c>
      <c r="U6" s="77" t="s">
        <v>2022</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2415</v>
      </c>
      <c r="AE9" s="77" t="s">
        <v>2416</v>
      </c>
      <c r="AF9" s="77" t="s">
        <v>1501</v>
      </c>
    </row>
    <row r="10" spans="1:32" ht="12">
      <c r="A10" s="16"/>
      <c r="B10" s="16"/>
      <c r="C10" s="16"/>
      <c r="D10" s="16"/>
      <c r="F10" s="75" t="s">
        <v>1501</v>
      </c>
      <c r="G10" s="76" t="s">
        <v>2021</v>
      </c>
      <c r="H10" s="77" t="s">
        <v>2022</v>
      </c>
      <c r="I10" s="77" t="s">
        <v>2452</v>
      </c>
      <c r="J10" s="77" t="s">
        <v>2453</v>
      </c>
      <c r="K10" s="1079">
        <v>41</v>
      </c>
      <c r="L10" s="1045">
        <v>50</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2435</v>
      </c>
      <c r="AE11" s="77" t="s">
        <v>2436</v>
      </c>
      <c r="AF11" s="77" t="s">
        <v>1501</v>
      </c>
    </row>
    <row r="12" spans="1:32" ht="12">
      <c r="A12" s="16"/>
      <c r="B12" s="16"/>
      <c r="C12" s="16"/>
      <c r="D12" s="16"/>
      <c r="F12" s="75" t="s">
        <v>1505</v>
      </c>
      <c r="G12" s="76" t="s">
        <v>2021</v>
      </c>
      <c r="H12" s="77"/>
      <c r="I12" s="77" t="s">
        <v>2021</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1652</v>
      </c>
      <c r="AE13" s="77" t="s">
        <v>1653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2447</v>
      </c>
      <c r="AE16" s="77" t="s">
        <v>2448</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2182</v>
      </c>
      <c r="AE17" s="77" t="s">
        <v>2183</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2319</v>
      </c>
      <c r="AE20" s="77" t="s">
        <v>2320</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2021</v>
      </c>
      <c r="AE23" s="77" t="s">
        <v>2022</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2419</v>
      </c>
      <c r="AE29" s="77" t="s">
        <v>2420</v>
      </c>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2407</v>
      </c>
      <c r="AE34" s="77" t="s">
        <v>2408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2323</v>
      </c>
      <c r="AE37" s="77" t="s">
        <v>2324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2439</v>
      </c>
      <c r="AE39" s="77" t="s">
        <v>2440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2379</v>
      </c>
      <c r="AE40" s="77" t="s">
        <v>2380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2367</v>
      </c>
      <c r="AE41" s="77" t="s">
        <v>2368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2327</v>
      </c>
      <c r="AE42" s="77" t="s">
        <v>2328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2423</v>
      </c>
      <c r="AE43" s="77" t="s">
        <v>2424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2383</v>
      </c>
      <c r="AE45" s="77" t="s">
        <v>2384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2315</v>
      </c>
      <c r="AE46" s="77" t="s">
        <v>2316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2331</v>
      </c>
      <c r="AE47" s="77" t="s">
        <v>2332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金武町</v>
      </c>
      <c r="K4" s="70" t="str">
        <f>HLOOKUP(K3,比較地域マスタ!$E$5:$L$6,2,0)</f>
        <v>47314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金武町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10.903662159196259</v>
      </c>
      <c r="BB5" s="29"/>
      <c r="BC5" s="17"/>
      <c r="BD5" s="1005">
        <f>SUM(BC6:BC8)</f>
        <v>6.3495323624193585</v>
      </c>
      <c r="BE5" s="29"/>
      <c r="BF5" s="17"/>
      <c r="BG5" s="1005">
        <f>AK35</f>
        <v>6.7230618261882578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5.1994394174895886</v>
      </c>
      <c r="BA6" s="17"/>
      <c r="BB6" s="29"/>
      <c r="BC6" s="1005">
        <f>O32</f>
        <v>2.7496327799465141</v>
      </c>
      <c r="BD6" s="17"/>
      <c r="BE6" s="29"/>
      <c r="BF6" s="1005">
        <f>AK36</f>
        <v>1.8119325898872101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1.8401207944169431</v>
      </c>
      <c r="BA7" s="17"/>
      <c r="BB7" s="29"/>
      <c r="BC7" s="1005">
        <f>O33</f>
        <v>1.423802940422032</v>
      </c>
      <c r="BD7" s="17"/>
      <c r="BE7" s="29"/>
      <c r="BF7" s="1005">
        <f t="shared" ref="BF7:BF8" si="0">AK37</f>
        <v>1.5285231269186628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3.8641019472897269</v>
      </c>
      <c r="BA8" s="17"/>
      <c r="BB8" s="29"/>
      <c r="BC8" s="1005">
        <f>O34</f>
        <v>2.1760966420508119</v>
      </c>
      <c r="BD8" s="17"/>
      <c r="BE8" s="29"/>
      <c r="BF8" s="1005">
        <f t="shared" si="0"/>
        <v>3.3826061093823849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83.834984091839416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21.960695888112191</v>
      </c>
      <c r="BA9" s="1005">
        <f>AZ9</f>
        <v>21.960695888112191</v>
      </c>
      <c r="BB9" s="29"/>
      <c r="BC9" s="1005">
        <f>O35</f>
        <v>24.21309952415325</v>
      </c>
      <c r="BD9" s="1005">
        <f>BC9</f>
        <v>24.21309952415325</v>
      </c>
      <c r="BE9" s="29"/>
      <c r="BF9" s="1005">
        <f>AK39</f>
        <v>20.626096278787696</v>
      </c>
      <c r="BG9" s="1005">
        <f>AK39</f>
        <v>20.626096278787696</v>
      </c>
      <c r="BH9" s="29"/>
    </row>
    <row r="10" spans="1:62" ht="17.100000000000001" customHeight="1" thickBot="1">
      <c r="B10" s="323"/>
      <c r="C10" s="324"/>
      <c r="D10" s="326"/>
      <c r="E10" s="326"/>
      <c r="F10" s="326"/>
      <c r="G10" s="325"/>
      <c r="H10" s="325"/>
      <c r="I10" s="326"/>
      <c r="J10" s="327"/>
      <c r="K10" s="334"/>
      <c r="L10" s="246" t="s">
        <v>114</v>
      </c>
      <c r="M10" s="246"/>
      <c r="N10" s="563"/>
      <c r="O10" s="906">
        <f>SUM(O11:O13)</f>
        <v>10.903662159196259</v>
      </c>
      <c r="P10" s="453">
        <f t="shared" ref="P10:P22" si="1">O10/$O$9</f>
        <v>0.13006100349767505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21.973968229944081</v>
      </c>
      <c r="BA10" s="1005">
        <f>AZ10</f>
        <v>21.973968229944081</v>
      </c>
      <c r="BB10" s="29"/>
      <c r="BC10" s="1005">
        <f>O36</f>
        <v>20.05441482084623</v>
      </c>
      <c r="BD10" s="1005">
        <f>BC10</f>
        <v>20.05441482084623</v>
      </c>
      <c r="BE10" s="29"/>
      <c r="BF10" s="1005">
        <f>AK40</f>
        <v>18.514549173430737</v>
      </c>
      <c r="BG10" s="1005">
        <f>AK40</f>
        <v>18.514549173430737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5.1994394174895886</v>
      </c>
      <c r="P11" s="454">
        <f t="shared" si="1"/>
        <v>6.2019924901443473E-2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27.792108026853246</v>
      </c>
      <c r="BB11" s="29"/>
      <c r="BC11" s="1005"/>
      <c r="BD11" s="1005">
        <f>SUM(BC12:BC14)</f>
        <v>26.19176372729795</v>
      </c>
      <c r="BE11" s="29"/>
      <c r="BF11" s="17"/>
      <c r="BG11" s="1005">
        <f>AK41</f>
        <v>27.380007951337301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1.8401207944169431</v>
      </c>
      <c r="P12" s="454">
        <f t="shared" si="1"/>
        <v>2.1949318823763723E-2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23.660753431293479</v>
      </c>
      <c r="BA12" s="17"/>
      <c r="BB12" s="29"/>
      <c r="BC12" s="1005">
        <f>O38</f>
        <v>23.090934290530868</v>
      </c>
      <c r="BD12" s="17"/>
      <c r="BE12" s="29"/>
      <c r="BF12" s="1005">
        <f>AK42</f>
        <v>21.877885295611581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3.8641019472897269</v>
      </c>
      <c r="P13" s="454">
        <f t="shared" si="1"/>
        <v>4.6091759772467857E-2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0.63757073792984098</v>
      </c>
      <c r="BA13" s="17"/>
      <c r="BB13" s="29"/>
      <c r="BC13" s="1005">
        <f>O41</f>
        <v>0.88362495185457102</v>
      </c>
      <c r="BD13" s="17"/>
      <c r="BE13" s="29"/>
      <c r="BF13" s="1005">
        <f>AK45</f>
        <v>0.6741185665486219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21.960695888112191</v>
      </c>
      <c r="P14" s="453">
        <f t="shared" si="1"/>
        <v>0.26195145291677663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3.4937838576299258</v>
      </c>
      <c r="BA14" s="17"/>
      <c r="BB14" s="29"/>
      <c r="BC14" s="1005">
        <f>O42</f>
        <v>2.2172044849125099</v>
      </c>
      <c r="BD14" s="17"/>
      <c r="BE14" s="29"/>
      <c r="BF14" s="1005">
        <f t="shared" ref="BF14" si="2">AK46</f>
        <v>4.8280040891771003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21.973968229944081</v>
      </c>
      <c r="P15" s="453">
        <f t="shared" si="1"/>
        <v>0.26210976799222713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1.204549787733644</v>
      </c>
      <c r="BA15" s="1005">
        <f>AZ15</f>
        <v>1.204549787733644</v>
      </c>
      <c r="BB15" s="29"/>
      <c r="BC15" s="1005">
        <f>O43</f>
        <v>1.458886829362039</v>
      </c>
      <c r="BD15" s="1005">
        <f>BC15</f>
        <v>1.458886829362039</v>
      </c>
      <c r="BE15" s="29"/>
      <c r="BF15" s="1005">
        <f>AK47</f>
        <v>2.373512048441301</v>
      </c>
      <c r="BG15" s="1005">
        <f>AK47</f>
        <v>2.373512048441301</v>
      </c>
      <c r="BH15" s="29"/>
    </row>
    <row r="16" spans="1:62" ht="17.100000000000001" customHeight="1" thickBot="1">
      <c r="B16" s="323"/>
      <c r="C16" s="324"/>
      <c r="D16" s="326"/>
      <c r="E16" s="326"/>
      <c r="F16" s="326"/>
      <c r="G16" s="325"/>
      <c r="H16" s="325"/>
      <c r="I16" s="326"/>
      <c r="J16" s="327"/>
      <c r="K16" s="335"/>
      <c r="L16" s="246" t="s">
        <v>128</v>
      </c>
      <c r="M16" s="344"/>
      <c r="N16" s="345"/>
      <c r="O16" s="906">
        <f>SUM(O18:O21)</f>
        <v>27.792108026853246</v>
      </c>
      <c r="P16" s="453">
        <f t="shared" si="1"/>
        <v>0.33150967138501025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23.660753431293479</v>
      </c>
      <c r="P17" s="454">
        <f t="shared" si="1"/>
        <v>0.28223007003107003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11.1142379787481</v>
      </c>
      <c r="P18" s="454">
        <f t="shared" si="1"/>
        <v>0.13257279283995202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12.54651545254538</v>
      </c>
      <c r="P19" s="454">
        <f t="shared" si="1"/>
        <v>0.14965727719111802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0.63757073792984098</v>
      </c>
      <c r="P20" s="454">
        <f t="shared" si="1"/>
        <v>7.6050677988009872E-3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3.4937838576299258</v>
      </c>
      <c r="P21" s="454">
        <f t="shared" si="1"/>
        <v>4.1674533555139233E-2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1.204549787733644</v>
      </c>
      <c r="P22" s="612">
        <f t="shared" si="1"/>
        <v>1.4368104208311003E-2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7.443720094898131</v>
      </c>
      <c r="AZ22" s="1005">
        <f t="shared" si="3"/>
        <v>6.4542322289096319</v>
      </c>
      <c r="BA22" s="1005">
        <f t="shared" si="3"/>
        <v>7.2859213608085192</v>
      </c>
      <c r="BB22" s="1005">
        <f t="shared" si="3"/>
        <v>6.7258557747770871</v>
      </c>
      <c r="BC22" s="1005">
        <f t="shared" si="3"/>
        <v>6.3495323624193585</v>
      </c>
      <c r="BD22" s="1005">
        <f t="shared" si="3"/>
        <v>5.9681276341706164</v>
      </c>
      <c r="BE22" s="1005">
        <f t="shared" si="3"/>
        <v>6.1991539656720462</v>
      </c>
      <c r="BF22" s="1005">
        <f t="shared" si="3"/>
        <v>7.0675437385539794</v>
      </c>
      <c r="BG22" s="1005">
        <f t="shared" si="3"/>
        <v>6.192831689058881</v>
      </c>
      <c r="BH22" s="1005">
        <f t="shared" si="3"/>
        <v>8.7307646878766114</v>
      </c>
      <c r="BI22" s="1005">
        <f t="shared" si="3"/>
        <v>5.9453840759193852</v>
      </c>
      <c r="BJ22" s="1005">
        <f t="shared" si="3"/>
        <v>7.203286876730858</v>
      </c>
      <c r="BK22" s="1005">
        <f t="shared" si="3"/>
        <v>7.6410301108680461</v>
      </c>
      <c r="BL22" s="1005">
        <f t="shared" si="3"/>
        <v>6.7230618261882578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22.425380950978269</v>
      </c>
      <c r="AZ23" s="1005">
        <f t="shared" ref="AZ23:BL23" si="4">Y39</f>
        <v>23.24883265522346</v>
      </c>
      <c r="BA23" s="1005">
        <f t="shared" si="4"/>
        <v>22.630864398275541</v>
      </c>
      <c r="BB23" s="1005">
        <f t="shared" si="4"/>
        <v>23.457554023934609</v>
      </c>
      <c r="BC23" s="1005">
        <f t="shared" si="4"/>
        <v>24.21309952415325</v>
      </c>
      <c r="BD23" s="1005">
        <f t="shared" si="4"/>
        <v>22.958336800329199</v>
      </c>
      <c r="BE23" s="1005">
        <f t="shared" si="4"/>
        <v>20.784902042841772</v>
      </c>
      <c r="BF23" s="1005">
        <f t="shared" si="4"/>
        <v>21.542139233857</v>
      </c>
      <c r="BG23" s="1005">
        <f t="shared" si="4"/>
        <v>21.631015980962577</v>
      </c>
      <c r="BH23" s="1005">
        <f t="shared" si="4"/>
        <v>25.027471032752352</v>
      </c>
      <c r="BI23" s="1005">
        <f t="shared" si="4"/>
        <v>20.597925397888861</v>
      </c>
      <c r="BJ23" s="1005">
        <f t="shared" si="4"/>
        <v>16.654818582917141</v>
      </c>
      <c r="BK23" s="1005">
        <f t="shared" si="4"/>
        <v>18.028049992661657</v>
      </c>
      <c r="BL23" s="1005">
        <f t="shared" si="4"/>
        <v>20.626096278787696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20.11059338636867</v>
      </c>
      <c r="AZ24" s="1005">
        <f t="shared" ref="AZ24:BL24" si="5">Y40</f>
        <v>21.537041052722479</v>
      </c>
      <c r="BA24" s="1005">
        <f t="shared" si="5"/>
        <v>22.479323710009051</v>
      </c>
      <c r="BB24" s="1005">
        <f t="shared" si="5"/>
        <v>19.89637723372762</v>
      </c>
      <c r="BC24" s="1005">
        <f t="shared" si="5"/>
        <v>20.05441482084623</v>
      </c>
      <c r="BD24" s="1005">
        <f t="shared" si="5"/>
        <v>20.316439094550361</v>
      </c>
      <c r="BE24" s="1005">
        <f t="shared" si="5"/>
        <v>19.384939847446059</v>
      </c>
      <c r="BF24" s="1005">
        <f t="shared" si="5"/>
        <v>19.456319143463016</v>
      </c>
      <c r="BG24" s="1005">
        <f t="shared" si="5"/>
        <v>20.311891276131551</v>
      </c>
      <c r="BH24" s="1005">
        <f t="shared" si="5"/>
        <v>18.403838522118406</v>
      </c>
      <c r="BI24" s="1005">
        <f t="shared" si="5"/>
        <v>18.211365114259568</v>
      </c>
      <c r="BJ24" s="1005">
        <f t="shared" si="5"/>
        <v>17.2184088642144</v>
      </c>
      <c r="BK24" s="1005">
        <f t="shared" si="5"/>
        <v>18.560338838848178</v>
      </c>
      <c r="BL24" s="1005">
        <f t="shared" si="5"/>
        <v>18.514549173430737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26.731134509192334</v>
      </c>
      <c r="AZ25" s="1005">
        <f t="shared" ref="AZ25:BL25" si="6">Y41</f>
        <v>27.525462302267133</v>
      </c>
      <c r="BA25" s="1005">
        <f t="shared" si="6"/>
        <v>26.371249500171615</v>
      </c>
      <c r="BB25" s="1005">
        <f t="shared" si="6"/>
        <v>26.300433819851563</v>
      </c>
      <c r="BC25" s="1005">
        <f t="shared" si="6"/>
        <v>26.19176372729795</v>
      </c>
      <c r="BD25" s="1005">
        <f t="shared" si="6"/>
        <v>26.456358293018329</v>
      </c>
      <c r="BE25" s="1005">
        <f t="shared" si="6"/>
        <v>27.343530711859508</v>
      </c>
      <c r="BF25" s="1005">
        <f t="shared" si="6"/>
        <v>27.141955320086801</v>
      </c>
      <c r="BG25" s="1005">
        <f t="shared" si="6"/>
        <v>27.130638473152054</v>
      </c>
      <c r="BH25" s="1005">
        <f t="shared" si="6"/>
        <v>26.462180261740524</v>
      </c>
      <c r="BI25" s="1005">
        <f t="shared" si="6"/>
        <v>26.589068514267158</v>
      </c>
      <c r="BJ25" s="1005">
        <f t="shared" si="6"/>
        <v>24.028634348833616</v>
      </c>
      <c r="BK25" s="1005">
        <f t="shared" si="6"/>
        <v>24.40426003813414</v>
      </c>
      <c r="BL25" s="1005">
        <f t="shared" si="6"/>
        <v>27.380007951337301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1.3723547912927441</v>
      </c>
      <c r="AZ26" s="1005">
        <f t="shared" si="7"/>
        <v>1.324193579406213</v>
      </c>
      <c r="BA26" s="1005">
        <f t="shared" si="7"/>
        <v>1.6352437830019819</v>
      </c>
      <c r="BB26" s="1005">
        <f t="shared" si="7"/>
        <v>1.584498092810088</v>
      </c>
      <c r="BC26" s="1005">
        <f t="shared" si="7"/>
        <v>1.458886829362039</v>
      </c>
      <c r="BD26" s="1005">
        <f t="shared" si="7"/>
        <v>1.505556828209319</v>
      </c>
      <c r="BE26" s="1005">
        <f t="shared" si="7"/>
        <v>1.1454843569003701</v>
      </c>
      <c r="BF26" s="1005">
        <f t="shared" si="7"/>
        <v>1.5999157639098878</v>
      </c>
      <c r="BG26" s="1005">
        <f t="shared" si="7"/>
        <v>1.8536395669720436</v>
      </c>
      <c r="BH26" s="1005">
        <f t="shared" si="7"/>
        <v>1.3873844414718366</v>
      </c>
      <c r="BI26" s="1005">
        <f t="shared" si="7"/>
        <v>1.5579313158707384</v>
      </c>
      <c r="BJ26" s="1005">
        <f t="shared" si="7"/>
        <v>2.3200313249087841</v>
      </c>
      <c r="BK26" s="1005">
        <f t="shared" si="7"/>
        <v>2.6448277611683548</v>
      </c>
      <c r="BL26" s="1005">
        <f t="shared" si="7"/>
        <v>2.373512048441301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78.083183732730149</v>
      </c>
      <c r="AZ27" s="1005">
        <f t="shared" si="8"/>
        <v>80.089761818528913</v>
      </c>
      <c r="BA27" s="1005">
        <f t="shared" si="8"/>
        <v>80.402602752266716</v>
      </c>
      <c r="BB27" s="1005">
        <f t="shared" si="8"/>
        <v>77.964718945100969</v>
      </c>
      <c r="BC27" s="1005">
        <f t="shared" si="8"/>
        <v>78.267697264078834</v>
      </c>
      <c r="BD27" s="1005">
        <f t="shared" si="8"/>
        <v>77.204818650277829</v>
      </c>
      <c r="BE27" s="1005">
        <f t="shared" si="8"/>
        <v>74.858010924719764</v>
      </c>
      <c r="BF27" s="1005">
        <f t="shared" si="8"/>
        <v>76.807873199870684</v>
      </c>
      <c r="BG27" s="1005">
        <f t="shared" si="8"/>
        <v>77.120016986277108</v>
      </c>
      <c r="BH27" s="1005">
        <f t="shared" si="8"/>
        <v>80.011638945959731</v>
      </c>
      <c r="BI27" s="1005">
        <f t="shared" si="8"/>
        <v>72.901674418205701</v>
      </c>
      <c r="BJ27" s="1005">
        <f t="shared" si="8"/>
        <v>67.425179997604801</v>
      </c>
      <c r="BK27" s="1005">
        <f t="shared" si="8"/>
        <v>71.278506741680374</v>
      </c>
      <c r="BL27" s="1005">
        <f t="shared" si="8"/>
        <v>75.617227278185297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78.267697264078834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6.3495323624193585</v>
      </c>
      <c r="P31" s="453">
        <f t="shared" ref="P31:P43" si="9">O31/$O$30</f>
        <v>8.1125835873205043E-2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2.7496327799465141</v>
      </c>
      <c r="P32" s="454">
        <f t="shared" si="9"/>
        <v>3.5131131693693834E-2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1.423802940422032</v>
      </c>
      <c r="P33" s="454">
        <f t="shared" si="9"/>
        <v>1.8191450498640006E-2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2.1760966420508119</v>
      </c>
      <c r="P34" s="454">
        <f t="shared" si="9"/>
        <v>2.7803253680871193E-2</v>
      </c>
      <c r="Q34" s="328"/>
      <c r="R34" s="13"/>
      <c r="S34" s="323"/>
      <c r="T34" s="563" t="s">
        <v>112</v>
      </c>
      <c r="U34" s="332"/>
      <c r="V34" s="332"/>
      <c r="W34" s="332"/>
      <c r="X34" s="893">
        <f>X35+X39+X40+X41+X47</f>
        <v>78.083183732730149</v>
      </c>
      <c r="Y34" s="894">
        <f t="shared" ref="Y34:AK34" si="10">Y35+Y39+Y40+Y41+Y47</f>
        <v>80.089761818528913</v>
      </c>
      <c r="Z34" s="894">
        <f t="shared" si="10"/>
        <v>80.402602752266716</v>
      </c>
      <c r="AA34" s="894">
        <f t="shared" si="10"/>
        <v>77.964718945100969</v>
      </c>
      <c r="AB34" s="894">
        <f t="shared" si="10"/>
        <v>78.267697264078834</v>
      </c>
      <c r="AC34" s="894">
        <f t="shared" si="10"/>
        <v>77.204818650277829</v>
      </c>
      <c r="AD34" s="894">
        <f t="shared" si="10"/>
        <v>74.858010924719764</v>
      </c>
      <c r="AE34" s="894">
        <f t="shared" si="10"/>
        <v>76.807873199870684</v>
      </c>
      <c r="AF34" s="894">
        <f t="shared" si="10"/>
        <v>77.120016986277108</v>
      </c>
      <c r="AG34" s="894">
        <f t="shared" si="10"/>
        <v>80.011638945959731</v>
      </c>
      <c r="AH34" s="894">
        <f t="shared" si="10"/>
        <v>72.901674418205701</v>
      </c>
      <c r="AI34" s="894">
        <f t="shared" si="10"/>
        <v>67.425179997604801</v>
      </c>
      <c r="AJ34" s="894">
        <f t="shared" si="10"/>
        <v>71.278506741680374</v>
      </c>
      <c r="AK34" s="895">
        <f t="shared" si="10"/>
        <v>75.617227278185297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24.21309952415325</v>
      </c>
      <c r="P35" s="453">
        <f t="shared" si="9"/>
        <v>0.30936261536425597</v>
      </c>
      <c r="Q35" s="328"/>
      <c r="R35" s="13"/>
      <c r="S35" s="323"/>
      <c r="T35" s="334"/>
      <c r="U35" s="246" t="s">
        <v>114</v>
      </c>
      <c r="V35" s="344"/>
      <c r="W35" s="344"/>
      <c r="X35" s="896">
        <f>SUM(X36:X38)</f>
        <v>7.443720094898131</v>
      </c>
      <c r="Y35" s="897">
        <f t="shared" ref="Y35:AK35" si="11">SUM(Y36:Y38)</f>
        <v>6.4542322289096319</v>
      </c>
      <c r="Z35" s="897">
        <f t="shared" si="11"/>
        <v>7.2859213608085192</v>
      </c>
      <c r="AA35" s="897">
        <f t="shared" si="11"/>
        <v>6.7258557747770871</v>
      </c>
      <c r="AB35" s="897">
        <f t="shared" si="11"/>
        <v>6.3495323624193585</v>
      </c>
      <c r="AC35" s="897">
        <f t="shared" si="11"/>
        <v>5.9681276341706164</v>
      </c>
      <c r="AD35" s="897">
        <f t="shared" si="11"/>
        <v>6.1991539656720462</v>
      </c>
      <c r="AE35" s="897">
        <f t="shared" si="11"/>
        <v>7.0675437385539794</v>
      </c>
      <c r="AF35" s="897">
        <f t="shared" si="11"/>
        <v>6.192831689058881</v>
      </c>
      <c r="AG35" s="897">
        <f t="shared" si="11"/>
        <v>8.7307646878766114</v>
      </c>
      <c r="AH35" s="897">
        <f t="shared" si="11"/>
        <v>5.9453840759193852</v>
      </c>
      <c r="AI35" s="897">
        <f t="shared" si="11"/>
        <v>7.203286876730858</v>
      </c>
      <c r="AJ35" s="897">
        <f t="shared" si="11"/>
        <v>7.6410301108680461</v>
      </c>
      <c r="AK35" s="898">
        <f t="shared" si="11"/>
        <v>6.7230618261882578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20.05441482084623</v>
      </c>
      <c r="P36" s="453">
        <f t="shared" si="9"/>
        <v>0.25622850194738328</v>
      </c>
      <c r="Q36" s="328"/>
      <c r="R36" s="13"/>
      <c r="S36" s="356" t="s">
        <v>184</v>
      </c>
      <c r="T36" s="335"/>
      <c r="U36" s="346"/>
      <c r="V36" s="336" t="s">
        <v>184</v>
      </c>
      <c r="W36" s="357"/>
      <c r="X36" s="899">
        <f>VLOOKUP(年度マスタ!$K$4&amp;"_"&amp;X$33,データシート1!$A:$BT,MATCH("aa_"&amp;$S36,データシート1!$A$1:$BT$1,0),0)</f>
        <v>3.6990907425878818</v>
      </c>
      <c r="Y36" s="900">
        <f>VLOOKUP(年度マスタ!$K$4&amp;"_"&amp;Y$33,データシート1!$A:$BT,MATCH("aa_"&amp;$S36,データシート1!$A$1:$BT$1,0),0)</f>
        <v>2.680153304741741</v>
      </c>
      <c r="Z36" s="900">
        <f>VLOOKUP(年度マスタ!$K$4&amp;"_"&amp;Z$33,データシート1!$A:$BT,MATCH("aa_"&amp;$S36,データシート1!$A$1:$BT$1,0),0)</f>
        <v>3.0379548190355501</v>
      </c>
      <c r="AA36" s="900">
        <f>VLOOKUP(年度マスタ!$K$4&amp;"_"&amp;AA$33,データシート1!$A:$BT,MATCH("aa_"&amp;$S36,データシート1!$A$1:$BT$1,0),0)</f>
        <v>2.7654838207717551</v>
      </c>
      <c r="AB36" s="900">
        <f>VLOOKUP(年度マスタ!$K$4&amp;"_"&amp;AB$33,データシート1!$A:$BT,MATCH("aa_"&amp;$S36,データシート1!$A$1:$BT$1,0),0)</f>
        <v>2.7496327799465141</v>
      </c>
      <c r="AC36" s="900">
        <f>VLOOKUP(年度マスタ!$K$4&amp;"_"&amp;AC$33,データシート1!$A:$BT,MATCH("aa_"&amp;$S36,データシート1!$A$1:$BT$1,0),0)</f>
        <v>2.0799456172829962</v>
      </c>
      <c r="AD36" s="900">
        <f>VLOOKUP(年度マスタ!$K$4&amp;"_"&amp;AD$33,データシート1!$A:$BT,MATCH("aa_"&amp;$S36,データシート1!$A$1:$BT$1,0),0)</f>
        <v>2.014502521227242</v>
      </c>
      <c r="AE36" s="900">
        <f>VLOOKUP(年度マスタ!$K$4&amp;"_"&amp;AE$33,データシート1!$A:$BT,MATCH("aa_"&amp;$S36,データシート1!$A$1:$BT$1,0),0)</f>
        <v>3.0752842034368468</v>
      </c>
      <c r="AF36" s="900">
        <f>VLOOKUP(年度マスタ!$K$4&amp;"_"&amp;AF$33,データシート1!$A:$BT,MATCH("aa_"&amp;$S36,データシート1!$A$1:$BT$1,0),0)</f>
        <v>2.5737358591528108</v>
      </c>
      <c r="AG36" s="900">
        <f>VLOOKUP(年度マスタ!$K$4&amp;"_"&amp;AG$33,データシート1!$A:$BT,MATCH("aa_"&amp;$S36,データシート1!$A$1:$BT$1,0),0)</f>
        <v>5.3001705976053515</v>
      </c>
      <c r="AH36" s="900">
        <f>VLOOKUP(年度マスタ!$K$4&amp;"_"&amp;AH$33,データシート1!$A:$BT,MATCH("aa_"&amp;$S36,データシート1!$A$1:$BT$1,0),0)</f>
        <v>2.6011463395452479</v>
      </c>
      <c r="AI36" s="900">
        <f>VLOOKUP(年度マスタ!$K$4&amp;"_"&amp;AI$33,データシート1!$A:$BT,MATCH("aa_"&amp;$S36,データシート1!$A$1:$BT$1,0),0)</f>
        <v>2.027605145789992</v>
      </c>
      <c r="AJ36" s="900">
        <f>VLOOKUP(年度マスタ!$K$4&amp;"_"&amp;AJ$33,データシート1!$A:$BT,MATCH("aa_"&amp;$S36,データシート1!$A$1:$BT$1,0),0)</f>
        <v>2.0869765248860594</v>
      </c>
      <c r="AK36" s="901">
        <f>VLOOKUP(年度マスタ!$K$4&amp;"_"&amp;AK$33,データシート1!$A:$BT,MATCH("aa_"&amp;$S36,データシート1!$A$1:$BT$1,0),0)</f>
        <v>1.8119325898872101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26.19176372729795</v>
      </c>
      <c r="P37" s="453">
        <f t="shared" si="9"/>
        <v>0.33464334128709228</v>
      </c>
      <c r="Q37" s="328"/>
      <c r="R37" s="13"/>
      <c r="S37" s="356" t="s">
        <v>187</v>
      </c>
      <c r="T37" s="335"/>
      <c r="U37" s="346"/>
      <c r="V37" s="336" t="s">
        <v>194</v>
      </c>
      <c r="W37" s="357"/>
      <c r="X37" s="899">
        <f>VLOOKUP(年度マスタ!$K$4&amp;"_"&amp;X$33,データシート1!$A:$BT,MATCH("aa_"&amp;$S37,データシート1!$A$1:$BT$1,0),0)</f>
        <v>1.445642772856605</v>
      </c>
      <c r="Y37" s="900">
        <f>VLOOKUP(年度マスタ!$K$4&amp;"_"&amp;Y$33,データシート1!$A:$BT,MATCH("aa_"&amp;$S37,データシート1!$A$1:$BT$1,0),0)</f>
        <v>1.532646585311741</v>
      </c>
      <c r="Z37" s="900">
        <f>VLOOKUP(年度マスタ!$K$4&amp;"_"&amp;Z$33,データシート1!$A:$BT,MATCH("aa_"&amp;$S37,データシート1!$A$1:$BT$1,0),0)</f>
        <v>1.731607252514749</v>
      </c>
      <c r="AA37" s="900">
        <f>VLOOKUP(年度マスタ!$K$4&amp;"_"&amp;AA$33,データシート1!$A:$BT,MATCH("aa_"&amp;$S37,データシート1!$A$1:$BT$1,0),0)</f>
        <v>1.5325229066062871</v>
      </c>
      <c r="AB37" s="900">
        <f>VLOOKUP(年度マスタ!$K$4&amp;"_"&amp;AB$33,データシート1!$A:$BT,MATCH("aa_"&amp;$S37,データシート1!$A$1:$BT$1,0),0)</f>
        <v>1.423802940422032</v>
      </c>
      <c r="AC37" s="900">
        <f>VLOOKUP(年度マスタ!$K$4&amp;"_"&amp;AC$33,データシート1!$A:$BT,MATCH("aa_"&amp;$S37,データシート1!$A$1:$BT$1,0),0)</f>
        <v>1.825249475903741</v>
      </c>
      <c r="AD37" s="900">
        <f>VLOOKUP(年度マスタ!$K$4&amp;"_"&amp;AD$33,データシート1!$A:$BT,MATCH("aa_"&amp;$S37,データシート1!$A$1:$BT$1,0),0)</f>
        <v>1.815280053682873</v>
      </c>
      <c r="AE37" s="900">
        <f>VLOOKUP(年度マスタ!$K$4&amp;"_"&amp;AE$33,データシート1!$A:$BT,MATCH("aa_"&amp;$S37,データシート1!$A$1:$BT$1,0),0)</f>
        <v>1.7310081651983917</v>
      </c>
      <c r="AF37" s="900">
        <f>VLOOKUP(年度マスタ!$K$4&amp;"_"&amp;AF$33,データシート1!$A:$BT,MATCH("aa_"&amp;$S37,データシート1!$A$1:$BT$1,0),0)</f>
        <v>1.8634806327686959</v>
      </c>
      <c r="AG37" s="900">
        <f>VLOOKUP(年度マスタ!$K$4&amp;"_"&amp;AG$33,データシート1!$A:$BT,MATCH("aa_"&amp;$S37,データシート1!$A$1:$BT$1,0),0)</f>
        <v>1.7779003976464545</v>
      </c>
      <c r="AH37" s="900">
        <f>VLOOKUP(年度マスタ!$K$4&amp;"_"&amp;AH$33,データシート1!$A:$BT,MATCH("aa_"&amp;$S37,データシート1!$A$1:$BT$1,0),0)</f>
        <v>1.663541660691932</v>
      </c>
      <c r="AI37" s="900">
        <f>VLOOKUP(年度マスタ!$K$4&amp;"_"&amp;AI$33,データシート1!$A:$BT,MATCH("aa_"&amp;$S37,データシート1!$A$1:$BT$1,0),0)</f>
        <v>1.3256260074884889</v>
      </c>
      <c r="AJ37" s="900">
        <f>VLOOKUP(年度マスタ!$K$4&amp;"_"&amp;AJ$33,データシート1!$A:$BT,MATCH("aa_"&amp;$S37,データシート1!$A$1:$BT$1,0),0)</f>
        <v>1.4037998298839667</v>
      </c>
      <c r="AK37" s="901">
        <f>VLOOKUP(年度マスタ!$K$4&amp;"_"&amp;AK$33,データシート1!$A:$BT,MATCH("aa_"&amp;$S37,データシート1!$A$1:$BT$1,0),0)</f>
        <v>1.5285231269186628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23.090934290530868</v>
      </c>
      <c r="P38" s="454">
        <f t="shared" si="9"/>
        <v>0.29502508822536311</v>
      </c>
      <c r="Q38" s="328"/>
      <c r="R38" s="13"/>
      <c r="S38" s="356" t="s">
        <v>188</v>
      </c>
      <c r="T38" s="335"/>
      <c r="U38" s="348"/>
      <c r="V38" s="358" t="s">
        <v>197</v>
      </c>
      <c r="W38" s="358"/>
      <c r="X38" s="899">
        <f>VLOOKUP(年度マスタ!$K$4&amp;"_"&amp;X$33,データシート1!$A:$BT,MATCH("aa_"&amp;$S38,データシート1!$A$1:$BT$1,0),0)</f>
        <v>2.2989865794536439</v>
      </c>
      <c r="Y38" s="900">
        <f>VLOOKUP(年度マスタ!$K$4&amp;"_"&amp;Y$33,データシート1!$A:$BT,MATCH("aa_"&amp;$S38,データシート1!$A$1:$BT$1,0),0)</f>
        <v>2.2414323388561499</v>
      </c>
      <c r="Z38" s="900">
        <f>VLOOKUP(年度マスタ!$K$4&amp;"_"&amp;Z$33,データシート1!$A:$BT,MATCH("aa_"&amp;$S38,データシート1!$A$1:$BT$1,0),0)</f>
        <v>2.5163592892582201</v>
      </c>
      <c r="AA38" s="900">
        <f>VLOOKUP(年度マスタ!$K$4&amp;"_"&amp;AA$33,データシート1!$A:$BT,MATCH("aa_"&amp;$S38,データシート1!$A$1:$BT$1,0),0)</f>
        <v>2.4278490473990448</v>
      </c>
      <c r="AB38" s="900">
        <f>VLOOKUP(年度マスタ!$K$4&amp;"_"&amp;AB$33,データシート1!$A:$BT,MATCH("aa_"&amp;$S38,データシート1!$A$1:$BT$1,0),0)</f>
        <v>2.1760966420508119</v>
      </c>
      <c r="AC38" s="900">
        <f>VLOOKUP(年度マスタ!$K$4&amp;"_"&amp;AC$33,データシート1!$A:$BT,MATCH("aa_"&amp;$S38,データシート1!$A$1:$BT$1,0),0)</f>
        <v>2.062932540983879</v>
      </c>
      <c r="AD38" s="900">
        <f>VLOOKUP(年度マスタ!$K$4&amp;"_"&amp;AD$33,データシート1!$A:$BT,MATCH("aa_"&amp;$S38,データシート1!$A$1:$BT$1,0),0)</f>
        <v>2.3693713907619318</v>
      </c>
      <c r="AE38" s="900">
        <f>VLOOKUP(年度マスタ!$K$4&amp;"_"&amp;AE$33,データシート1!$A:$BT,MATCH("aa_"&amp;$S38,データシート1!$A$1:$BT$1,0),0)</f>
        <v>2.2612513699187411</v>
      </c>
      <c r="AF38" s="900">
        <f>VLOOKUP(年度マスタ!$K$4&amp;"_"&amp;AF$33,データシート1!$A:$BT,MATCH("aa_"&amp;$S38,データシート1!$A$1:$BT$1,0),0)</f>
        <v>1.7556151971373744</v>
      </c>
      <c r="AG38" s="900">
        <f>VLOOKUP(年度マスタ!$K$4&amp;"_"&amp;AG$33,データシート1!$A:$BT,MATCH("aa_"&amp;$S38,データシート1!$A$1:$BT$1,0),0)</f>
        <v>1.6526936926248061</v>
      </c>
      <c r="AH38" s="900">
        <f>VLOOKUP(年度マスタ!$K$4&amp;"_"&amp;AH$33,データシート1!$A:$BT,MATCH("aa_"&amp;$S38,データシート1!$A$1:$BT$1,0),0)</f>
        <v>1.6806960756822051</v>
      </c>
      <c r="AI38" s="900">
        <f>VLOOKUP(年度マスタ!$K$4&amp;"_"&amp;AI$33,データシート1!$A:$BT,MATCH("aa_"&amp;$S38,データシート1!$A$1:$BT$1,0),0)</f>
        <v>3.8500557234523773</v>
      </c>
      <c r="AJ38" s="900">
        <f>VLOOKUP(年度マスタ!$K$4&amp;"_"&amp;AJ$33,データシート1!$A:$BT,MATCH("aa_"&amp;$S38,データシート1!$A$1:$BT$1,0),0)</f>
        <v>4.1502537560980199</v>
      </c>
      <c r="AK38" s="901">
        <f>VLOOKUP(年度マスタ!$K$4&amp;"_"&amp;AK$33,データシート1!$A:$BT,MATCH("aa_"&amp;$S38,データシート1!$A$1:$BT$1,0),0)</f>
        <v>3.3826061093823849</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11.376805898395075</v>
      </c>
      <c r="P39" s="454">
        <f t="shared" si="9"/>
        <v>0.14535761618243609</v>
      </c>
      <c r="Q39" s="328"/>
      <c r="R39" s="13"/>
      <c r="S39" s="356" t="s">
        <v>189</v>
      </c>
      <c r="T39" s="335"/>
      <c r="U39" s="343" t="s">
        <v>199</v>
      </c>
      <c r="V39" s="344"/>
      <c r="W39" s="344"/>
      <c r="X39" s="896">
        <f>VLOOKUP(年度マスタ!$K$4&amp;"_"&amp;X$33,データシート1!$A:$BT,MATCH("aa_"&amp;$S39,データシート1!$A$1:$BT$1,0),0)</f>
        <v>22.425380950978269</v>
      </c>
      <c r="Y39" s="897">
        <f>VLOOKUP(年度マスタ!$K$4&amp;"_"&amp;Y$33,データシート1!$A:$BT,MATCH("aa_"&amp;$S39,データシート1!$A$1:$BT$1,0),0)</f>
        <v>23.24883265522346</v>
      </c>
      <c r="Z39" s="897">
        <f>VLOOKUP(年度マスタ!$K$4&amp;"_"&amp;Z$33,データシート1!$A:$BT,MATCH("aa_"&amp;$S39,データシート1!$A$1:$BT$1,0),0)</f>
        <v>22.630864398275541</v>
      </c>
      <c r="AA39" s="897">
        <f>VLOOKUP(年度マスタ!$K$4&amp;"_"&amp;AA$33,データシート1!$A:$BT,MATCH("aa_"&amp;$S39,データシート1!$A$1:$BT$1,0),0)</f>
        <v>23.457554023934609</v>
      </c>
      <c r="AB39" s="897">
        <f>VLOOKUP(年度マスタ!$K$4&amp;"_"&amp;AB$33,データシート1!$A:$BT,MATCH("aa_"&amp;$S39,データシート1!$A$1:$BT$1,0),0)</f>
        <v>24.21309952415325</v>
      </c>
      <c r="AC39" s="897">
        <f>VLOOKUP(年度マスタ!$K$4&amp;"_"&amp;AC$33,データシート1!$A:$BT,MATCH("aa_"&amp;$S39,データシート1!$A$1:$BT$1,0),0)</f>
        <v>22.958336800329199</v>
      </c>
      <c r="AD39" s="897">
        <f>VLOOKUP(年度マスタ!$K$4&amp;"_"&amp;AD$33,データシート1!$A:$BT,MATCH("aa_"&amp;$S39,データシート1!$A$1:$BT$1,0),0)</f>
        <v>20.784902042841772</v>
      </c>
      <c r="AE39" s="897">
        <f>VLOOKUP(年度マスタ!$K$4&amp;"_"&amp;AE$33,データシート1!$A:$BT,MATCH("aa_"&amp;$S39,データシート1!$A$1:$BT$1,0),0)</f>
        <v>21.542139233857</v>
      </c>
      <c r="AF39" s="897">
        <f>VLOOKUP(年度マスタ!$K$4&amp;"_"&amp;AF$33,データシート1!$A:$BT,MATCH("aa_"&amp;$S39,データシート1!$A$1:$BT$1,0),0)</f>
        <v>21.631015980962577</v>
      </c>
      <c r="AG39" s="897">
        <f>VLOOKUP(年度マスタ!$K$4&amp;"_"&amp;AG$33,データシート1!$A:$BT,MATCH("aa_"&amp;$S39,データシート1!$A$1:$BT$1,0),0)</f>
        <v>25.027471032752352</v>
      </c>
      <c r="AH39" s="897">
        <f>VLOOKUP(年度マスタ!$K$4&amp;"_"&amp;AH$33,データシート1!$A:$BT,MATCH("aa_"&amp;$S39,データシート1!$A$1:$BT$1,0),0)</f>
        <v>20.597925397888861</v>
      </c>
      <c r="AI39" s="897">
        <f>VLOOKUP(年度マスタ!$K$4&amp;"_"&amp;AI$33,データシート1!$A:$BT,MATCH("aa_"&amp;$S39,データシート1!$A$1:$BT$1,0),0)</f>
        <v>16.654818582917141</v>
      </c>
      <c r="AJ39" s="897">
        <f>VLOOKUP(年度マスタ!$K$4&amp;"_"&amp;AJ$33,データシート1!$A:$BT,MATCH("aa_"&amp;$S39,データシート1!$A$1:$BT$1,0),0)</f>
        <v>18.028049992661657</v>
      </c>
      <c r="AK39" s="898">
        <f>VLOOKUP(年度マスタ!$K$4&amp;"_"&amp;AK$33,データシート1!$A:$BT,MATCH("aa_"&amp;$S39,データシート1!$A$1:$BT$1,0),0)</f>
        <v>20.626096278787696</v>
      </c>
      <c r="AL39" s="330"/>
      <c r="AW39" s="17" t="str">
        <f>年度マスタ!K4</f>
        <v>47314</v>
      </c>
      <c r="AX39" s="17" t="s">
        <v>200</v>
      </c>
      <c r="AY39" s="17">
        <f>VLOOKUP($AW39&amp;"_"&amp;$AY$34,データシート1!$A:$BT,MATCH($AY$31&amp;"_"&amp;AY$36,データシート1!$A$1:$BT$1,0),0)</f>
        <v>1.8119325898872101</v>
      </c>
      <c r="AZ39" s="17">
        <f>VLOOKUP($AW39&amp;"_"&amp;$AY$34,データシート1!$A:$BT,MATCH($AY$31&amp;"_"&amp;AZ$36,データシート1!$A$1:$BT$1,0),0)</f>
        <v>1.5285231269186628</v>
      </c>
      <c r="BA39" s="17">
        <f>VLOOKUP($AW39&amp;"_"&amp;$AY$34,データシート1!$A:$BT,MATCH($AY$31&amp;"_"&amp;BA$36,データシート1!$A$1:$BT$1,0),0)</f>
        <v>3.3826061093823849</v>
      </c>
      <c r="BB39" s="17">
        <f>VLOOKUP($AW39&amp;"_"&amp;$AY$34,データシート1!$A:$BT,MATCH($AY$31&amp;"_"&amp;BB$36,データシート1!$A$1:$BT$1,0),0)</f>
        <v>20.626096278787696</v>
      </c>
      <c r="BC39" s="17">
        <f>VLOOKUP($AW39&amp;"_"&amp;$AY$34,データシート1!$A:$BT,MATCH($AY$31&amp;"_"&amp;BC$36,データシート1!$A$1:$BT$1,0),0)</f>
        <v>18.514549173430737</v>
      </c>
      <c r="BD39" s="17">
        <f>VLOOKUP($AW39&amp;"_"&amp;$AY$34,データシート1!$A:$BT,MATCH($AY$31&amp;"_"&amp;BD$36,データシート1!$A$1:$BT$1,0),0)</f>
        <v>10.179485718002507</v>
      </c>
      <c r="BE39" s="17">
        <f>VLOOKUP($AW39&amp;"_"&amp;$AY$34,データシート1!$A:$BT,MATCH($AY$31&amp;"_"&amp;BE$36,データシート1!$A$1:$BT$1,0),0)</f>
        <v>11.698399577609074</v>
      </c>
      <c r="BF39" s="17">
        <f>VLOOKUP($AW39&amp;"_"&amp;$AY$34,データシート1!$A:$BT,MATCH($AY$31&amp;"_"&amp;BF$36,データシート1!$A$1:$BT$1,0),0)</f>
        <v>0.6741185665486219</v>
      </c>
      <c r="BG39" s="17">
        <f>VLOOKUP($AW39&amp;"_"&amp;$AY$34,データシート1!$A:$BT,MATCH($AY$31&amp;"_"&amp;BG$36,データシート1!$A$1:$BT$1,0),0)</f>
        <v>4.8280040891771003</v>
      </c>
      <c r="BH39" s="17">
        <f>VLOOKUP($AW39&amp;"_"&amp;$AY$34,データシート1!$A:$BT,MATCH($AY$31&amp;"_"&amp;BH$36,データシート1!$A$1:$BT$1,0),0)</f>
        <v>2.373512048441301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11.714128392135791</v>
      </c>
      <c r="P40" s="454">
        <f t="shared" si="9"/>
        <v>0.14966747204292696</v>
      </c>
      <c r="Q40" s="328"/>
      <c r="R40" s="13"/>
      <c r="S40" s="356" t="s">
        <v>165</v>
      </c>
      <c r="T40" s="335"/>
      <c r="U40" s="343" t="s">
        <v>165</v>
      </c>
      <c r="V40" s="344"/>
      <c r="W40" s="344"/>
      <c r="X40" s="896">
        <f>VLOOKUP(年度マスタ!$K$4&amp;"_"&amp;X$33,データシート1!$A:$BT,MATCH("aa_"&amp;$S40,データシート1!$A$1:$BT$1,0),0)</f>
        <v>20.11059338636867</v>
      </c>
      <c r="Y40" s="897">
        <f>VLOOKUP(年度マスタ!$K$4&amp;"_"&amp;Y$33,データシート1!$A:$BT,MATCH("aa_"&amp;$S40,データシート1!$A$1:$BT$1,0),0)</f>
        <v>21.537041052722479</v>
      </c>
      <c r="Z40" s="897">
        <f>VLOOKUP(年度マスタ!$K$4&amp;"_"&amp;Z$33,データシート1!$A:$BT,MATCH("aa_"&amp;$S40,データシート1!$A$1:$BT$1,0),0)</f>
        <v>22.479323710009051</v>
      </c>
      <c r="AA40" s="897">
        <f>VLOOKUP(年度マスタ!$K$4&amp;"_"&amp;AA$33,データシート1!$A:$BT,MATCH("aa_"&amp;$S40,データシート1!$A$1:$BT$1,0),0)</f>
        <v>19.89637723372762</v>
      </c>
      <c r="AB40" s="897">
        <f>VLOOKUP(年度マスタ!$K$4&amp;"_"&amp;AB$33,データシート1!$A:$BT,MATCH("aa_"&amp;$S40,データシート1!$A$1:$BT$1,0),0)</f>
        <v>20.05441482084623</v>
      </c>
      <c r="AC40" s="897">
        <f>VLOOKUP(年度マスタ!$K$4&amp;"_"&amp;AC$33,データシート1!$A:$BT,MATCH("aa_"&amp;$S40,データシート1!$A$1:$BT$1,0),0)</f>
        <v>20.316439094550361</v>
      </c>
      <c r="AD40" s="897">
        <f>VLOOKUP(年度マスタ!$K$4&amp;"_"&amp;AD$33,データシート1!$A:$BT,MATCH("aa_"&amp;$S40,データシート1!$A$1:$BT$1,0),0)</f>
        <v>19.384939847446059</v>
      </c>
      <c r="AE40" s="897">
        <f>VLOOKUP(年度マスタ!$K$4&amp;"_"&amp;AE$33,データシート1!$A:$BT,MATCH("aa_"&amp;$S40,データシート1!$A$1:$BT$1,0),0)</f>
        <v>19.456319143463016</v>
      </c>
      <c r="AF40" s="897">
        <f>VLOOKUP(年度マスタ!$K$4&amp;"_"&amp;AF$33,データシート1!$A:$BT,MATCH("aa_"&amp;$S40,データシート1!$A$1:$BT$1,0),0)</f>
        <v>20.311891276131551</v>
      </c>
      <c r="AG40" s="897">
        <f>VLOOKUP(年度マスタ!$K$4&amp;"_"&amp;AG$33,データシート1!$A:$BT,MATCH("aa_"&amp;$S40,データシート1!$A$1:$BT$1,0),0)</f>
        <v>18.403838522118406</v>
      </c>
      <c r="AH40" s="897">
        <f>VLOOKUP(年度マスタ!$K$4&amp;"_"&amp;AH$33,データシート1!$A:$BT,MATCH("aa_"&amp;$S40,データシート1!$A$1:$BT$1,0),0)</f>
        <v>18.211365114259568</v>
      </c>
      <c r="AI40" s="897">
        <f>VLOOKUP(年度マスタ!$K$4&amp;"_"&amp;AI$33,データシート1!$A:$BT,MATCH("aa_"&amp;$S40,データシート1!$A$1:$BT$1,0),0)</f>
        <v>17.2184088642144</v>
      </c>
      <c r="AJ40" s="897">
        <f>VLOOKUP(年度マスタ!$K$4&amp;"_"&amp;AJ$33,データシート1!$A:$BT,MATCH("aa_"&amp;$S40,データシート1!$A$1:$BT$1,0),0)</f>
        <v>18.560338838848178</v>
      </c>
      <c r="AK40" s="898">
        <f>VLOOKUP(年度マスタ!$K$4&amp;"_"&amp;AK$33,データシート1!$A:$BT,MATCH("aa_"&amp;$S40,データシート1!$A$1:$BT$1,0),0)</f>
        <v>18.514549173430737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0.88362495185457102</v>
      </c>
      <c r="P41" s="454">
        <f t="shared" si="9"/>
        <v>1.1289778321613059E-2</v>
      </c>
      <c r="Q41" s="328"/>
      <c r="R41" s="13"/>
      <c r="S41" s="356" t="s">
        <v>201</v>
      </c>
      <c r="T41" s="335"/>
      <c r="U41" s="246" t="s">
        <v>128</v>
      </c>
      <c r="V41" s="344"/>
      <c r="W41" s="344"/>
      <c r="X41" s="896">
        <f>X42+X45+X46</f>
        <v>26.731134509192334</v>
      </c>
      <c r="Y41" s="897">
        <f t="shared" ref="Y41:AH41" si="12">Y42+Y45+Y46</f>
        <v>27.525462302267133</v>
      </c>
      <c r="Z41" s="897">
        <f t="shared" si="12"/>
        <v>26.371249500171615</v>
      </c>
      <c r="AA41" s="897">
        <f t="shared" si="12"/>
        <v>26.300433819851563</v>
      </c>
      <c r="AB41" s="897">
        <f t="shared" si="12"/>
        <v>26.19176372729795</v>
      </c>
      <c r="AC41" s="897">
        <f t="shared" si="12"/>
        <v>26.456358293018329</v>
      </c>
      <c r="AD41" s="897">
        <f t="shared" si="12"/>
        <v>27.343530711859508</v>
      </c>
      <c r="AE41" s="897">
        <f t="shared" si="12"/>
        <v>27.141955320086801</v>
      </c>
      <c r="AF41" s="897">
        <f t="shared" si="12"/>
        <v>27.130638473152054</v>
      </c>
      <c r="AG41" s="897">
        <f t="shared" si="12"/>
        <v>26.462180261740524</v>
      </c>
      <c r="AH41" s="897">
        <f t="shared" si="12"/>
        <v>26.589068514267158</v>
      </c>
      <c r="AI41" s="897">
        <f>AI42+AI45+AI46</f>
        <v>24.028634348833616</v>
      </c>
      <c r="AJ41" s="897">
        <f>AJ42+AJ45+AJ46</f>
        <v>24.40426003813414</v>
      </c>
      <c r="AK41" s="898">
        <f>AK42+AK45+AK46</f>
        <v>27.380007951337301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2.2172044849125099</v>
      </c>
      <c r="P42" s="454">
        <f t="shared" si="9"/>
        <v>2.8328474740116082E-2</v>
      </c>
      <c r="Q42" s="328"/>
      <c r="R42" s="13"/>
      <c r="S42" s="356"/>
      <c r="T42" s="335"/>
      <c r="U42" s="346"/>
      <c r="V42" s="564" t="s">
        <v>129</v>
      </c>
      <c r="W42" s="336"/>
      <c r="X42" s="899">
        <f>SUM(X43:X44)</f>
        <v>23.063917109471561</v>
      </c>
      <c r="Y42" s="900">
        <f t="shared" ref="Y42:AK42" si="13">SUM(Y43:Y44)</f>
        <v>23.3953096006279</v>
      </c>
      <c r="Z42" s="900">
        <f t="shared" si="13"/>
        <v>22.919196367995958</v>
      </c>
      <c r="AA42" s="900">
        <f t="shared" si="13"/>
        <v>23.362785906773972</v>
      </c>
      <c r="AB42" s="900">
        <f t="shared" si="13"/>
        <v>23.090934290530868</v>
      </c>
      <c r="AC42" s="900">
        <f t="shared" si="13"/>
        <v>22.757260742479957</v>
      </c>
      <c r="AD42" s="900">
        <f t="shared" si="13"/>
        <v>22.954785522632783</v>
      </c>
      <c r="AE42" s="900">
        <f t="shared" si="13"/>
        <v>22.760179054927114</v>
      </c>
      <c r="AF42" s="900">
        <f t="shared" si="13"/>
        <v>23.003007588604337</v>
      </c>
      <c r="AG42" s="900">
        <f t="shared" si="13"/>
        <v>23.063419070415875</v>
      </c>
      <c r="AH42" s="900">
        <f t="shared" si="13"/>
        <v>22.801076484467451</v>
      </c>
      <c r="AI42" s="900">
        <f t="shared" si="13"/>
        <v>21.001053580118551</v>
      </c>
      <c r="AJ42" s="900">
        <f t="shared" si="13"/>
        <v>21.326259473811827</v>
      </c>
      <c r="AK42" s="901">
        <f t="shared" si="13"/>
        <v>21.877885295611581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1.458886829362039</v>
      </c>
      <c r="P43" s="612">
        <f t="shared" si="9"/>
        <v>1.8639705528063349E-2</v>
      </c>
      <c r="Q43" s="328"/>
      <c r="R43" s="13"/>
      <c r="S43" s="356" t="s">
        <v>190</v>
      </c>
      <c r="T43" s="359"/>
      <c r="U43" s="346"/>
      <c r="V43" s="360"/>
      <c r="W43" s="347" t="s">
        <v>190</v>
      </c>
      <c r="X43" s="899">
        <f>VLOOKUP(年度マスタ!$K$4&amp;"_"&amp;X$33,データシート1!$A:$BT,MATCH("aa_"&amp;$S43,データシート1!$A$1:$BT$1,0),0)</f>
        <v>10.990566895010661</v>
      </c>
      <c r="Y43" s="900">
        <f>VLOOKUP(年度マスタ!$K$4&amp;"_"&amp;Y$33,データシート1!$A:$BT,MATCH("aa_"&amp;$S43,データシート1!$A$1:$BT$1,0),0)</f>
        <v>11.211453361730261</v>
      </c>
      <c r="Z43" s="900">
        <f>VLOOKUP(年度マスタ!$K$4&amp;"_"&amp;Z$33,データシート1!$A:$BT,MATCH("aa_"&amp;$S43,データシート1!$A$1:$BT$1,0),0)</f>
        <v>11.17155769752533</v>
      </c>
      <c r="AA43" s="900">
        <f>VLOOKUP(年度マスタ!$K$4&amp;"_"&amp;AA$33,データシート1!$A:$BT,MATCH("aa_"&amp;$S43,データシート1!$A$1:$BT$1,0),0)</f>
        <v>11.498542875543619</v>
      </c>
      <c r="AB43" s="900">
        <f>VLOOKUP(年度マスタ!$K$4&amp;"_"&amp;AB$33,データシート1!$A:$BT,MATCH("aa_"&amp;$S43,データシート1!$A$1:$BT$1,0),0)</f>
        <v>11.376805898395075</v>
      </c>
      <c r="AC43" s="900">
        <f>VLOOKUP(年度マスタ!$K$4&amp;"_"&amp;AC$33,データシート1!$A:$BT,MATCH("aa_"&amp;$S43,データシート1!$A$1:$BT$1,0),0)</f>
        <v>10.972201441932352</v>
      </c>
      <c r="AD43" s="900">
        <f>VLOOKUP(年度マスタ!$K$4&amp;"_"&amp;AD$33,データシート1!$A:$BT,MATCH("aa_"&amp;$S43,データシート1!$A$1:$BT$1,0),0)</f>
        <v>11.105137078342029</v>
      </c>
      <c r="AE43" s="900">
        <f>VLOOKUP(年度マスタ!$K$4&amp;"_"&amp;AE$33,データシート1!$A:$BT,MATCH("aa_"&amp;$S43,データシート1!$A$1:$BT$1,0),0)</f>
        <v>11.196420851862602</v>
      </c>
      <c r="AF43" s="900">
        <f>VLOOKUP(年度マスタ!$K$4&amp;"_"&amp;AF$33,データシート1!$A:$BT,MATCH("aa_"&amp;$S43,データシート1!$A$1:$BT$1,0),0)</f>
        <v>11.266276537542049</v>
      </c>
      <c r="AG43" s="900">
        <f>VLOOKUP(年度マスタ!$K$4&amp;"_"&amp;AG$33,データシート1!$A:$BT,MATCH("aa_"&amp;$S43,データシート1!$A$1:$BT$1,0),0)</f>
        <v>11.223643508283427</v>
      </c>
      <c r="AH43" s="900">
        <f>VLOOKUP(年度マスタ!$K$4&amp;"_"&amp;AH$33,データシート1!$A:$BT,MATCH("aa_"&amp;$S43,データシート1!$A$1:$BT$1,0),0)</f>
        <v>10.997225283217627</v>
      </c>
      <c r="AI43" s="900">
        <f>VLOOKUP(年度マスタ!$K$4&amp;"_"&amp;AI$33,データシート1!$A:$BT,MATCH("aa_"&amp;$S43,データシート1!$A$1:$BT$1,0),0)</f>
        <v>9.7778667489259341</v>
      </c>
      <c r="AJ43" s="900">
        <f>VLOOKUP(年度マスタ!$K$4&amp;"_"&amp;AJ$33,データシート1!$A:$BT,MATCH("aa_"&amp;$S43,データシート1!$A$1:$BT$1,0),0)</f>
        <v>9.5982160821028906</v>
      </c>
      <c r="AK43" s="901">
        <f>VLOOKUP(年度マスタ!$K$4&amp;"_"&amp;AK$33,データシート1!$A:$BT,MATCH("aa_"&amp;$S43,データシート1!$A$1:$BT$1,0),0)</f>
        <v>10.179485718002507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12.0733502144609</v>
      </c>
      <c r="Y44" s="900">
        <f>VLOOKUP(年度マスタ!$K$4&amp;"_"&amp;Y$33,データシート1!$A:$BT,MATCH("aa_"&amp;$S44,データシート1!$A$1:$BT$1,0),0)</f>
        <v>12.18385623889764</v>
      </c>
      <c r="Z44" s="900">
        <f>VLOOKUP(年度マスタ!$K$4&amp;"_"&amp;Z$33,データシート1!$A:$BT,MATCH("aa_"&amp;$S44,データシート1!$A$1:$BT$1,0),0)</f>
        <v>11.747638670470629</v>
      </c>
      <c r="AA44" s="900">
        <f>VLOOKUP(年度マスタ!$K$4&amp;"_"&amp;AA$33,データシート1!$A:$BT,MATCH("aa_"&amp;$S44,データシート1!$A$1:$BT$1,0),0)</f>
        <v>11.864243031230352</v>
      </c>
      <c r="AB44" s="900">
        <f>VLOOKUP(年度マスタ!$K$4&amp;"_"&amp;AB$33,データシート1!$A:$BT,MATCH("aa_"&amp;$S44,データシート1!$A$1:$BT$1,0),0)</f>
        <v>11.714128392135791</v>
      </c>
      <c r="AC44" s="900">
        <f>VLOOKUP(年度マスタ!$K$4&amp;"_"&amp;AC$33,データシート1!$A:$BT,MATCH("aa_"&amp;$S44,データシート1!$A$1:$BT$1,0),0)</f>
        <v>11.785059300547605</v>
      </c>
      <c r="AD44" s="900">
        <f>VLOOKUP(年度マスタ!$K$4&amp;"_"&amp;AD$33,データシート1!$A:$BT,MATCH("aa_"&amp;$S44,データシート1!$A$1:$BT$1,0),0)</f>
        <v>11.849648444290752</v>
      </c>
      <c r="AE44" s="900">
        <f>VLOOKUP(年度マスタ!$K$4&amp;"_"&amp;AE$33,データシート1!$A:$BT,MATCH("aa_"&amp;$S44,データシート1!$A$1:$BT$1,0),0)</f>
        <v>11.563758203064511</v>
      </c>
      <c r="AF44" s="900">
        <f>VLOOKUP(年度マスタ!$K$4&amp;"_"&amp;AF$33,データシート1!$A:$BT,MATCH("aa_"&amp;$S44,データシート1!$A$1:$BT$1,0),0)</f>
        <v>11.736731051062288</v>
      </c>
      <c r="AG44" s="900">
        <f>VLOOKUP(年度マスタ!$K$4&amp;"_"&amp;AG$33,データシート1!$A:$BT,MATCH("aa_"&amp;$S44,データシート1!$A$1:$BT$1,0),0)</f>
        <v>11.83977556213245</v>
      </c>
      <c r="AH44" s="900">
        <f>VLOOKUP(年度マスタ!$K$4&amp;"_"&amp;AH$33,データシート1!$A:$BT,MATCH("aa_"&amp;$S44,データシート1!$A$1:$BT$1,0),0)</f>
        <v>11.803851201249824</v>
      </c>
      <c r="AI44" s="900">
        <f>VLOOKUP(年度マスタ!$K$4&amp;"_"&amp;AI$33,データシート1!$A:$BT,MATCH("aa_"&amp;$S44,データシート1!$A$1:$BT$1,0),0)</f>
        <v>11.223186831192617</v>
      </c>
      <c r="AJ44" s="900">
        <f>VLOOKUP(年度マスタ!$K$4&amp;"_"&amp;AJ$33,データシート1!$A:$BT,MATCH("aa_"&amp;$S44,データシート1!$A$1:$BT$1,0),0)</f>
        <v>11.728043391708937</v>
      </c>
      <c r="AK44" s="901">
        <f>VLOOKUP(年度マスタ!$K$4&amp;"_"&amp;AK$33,データシート1!$A:$BT,MATCH("aa_"&amp;$S44,データシート1!$A$1:$BT$1,0),0)</f>
        <v>11.698399577609074</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0.65118149284315996</v>
      </c>
      <c r="Y45" s="900">
        <f>VLOOKUP(年度マスタ!$K$4&amp;"_"&amp;Y$33,データシート1!$A:$BT,MATCH("aa_"&amp;$S45,データシート1!$A$1:$BT$1,0),0)</f>
        <v>0.68230900594465005</v>
      </c>
      <c r="Z45" s="900">
        <f>VLOOKUP(年度マスタ!$K$4&amp;"_"&amp;Z$33,データシート1!$A:$BT,MATCH("aa_"&amp;$S45,データシート1!$A$1:$BT$1,0),0)</f>
        <v>0.78928118916559897</v>
      </c>
      <c r="AA45" s="900">
        <f>VLOOKUP(年度マスタ!$K$4&amp;"_"&amp;AA$33,データシート1!$A:$BT,MATCH("aa_"&amp;$S45,データシート1!$A$1:$BT$1,0),0)</f>
        <v>0.86836503176392499</v>
      </c>
      <c r="AB45" s="900">
        <f>VLOOKUP(年度マスタ!$K$4&amp;"_"&amp;AB$33,データシート1!$A:$BT,MATCH("aa_"&amp;$S45,データシート1!$A$1:$BT$1,0),0)</f>
        <v>0.88362495185457102</v>
      </c>
      <c r="AC45" s="900">
        <f>VLOOKUP(年度マスタ!$K$4&amp;"_"&amp;AC$33,データシート1!$A:$BT,MATCH("aa_"&amp;$S45,データシート1!$A$1:$BT$1,0),0)</f>
        <v>0.85127372809743496</v>
      </c>
      <c r="AD45" s="900">
        <f>VLOOKUP(年度マスタ!$K$4&amp;"_"&amp;AD$33,データシート1!$A:$BT,MATCH("aa_"&amp;$S45,データシート1!$A$1:$BT$1,0),0)</f>
        <v>0.83515846782020697</v>
      </c>
      <c r="AE45" s="900">
        <f>VLOOKUP(年度マスタ!$K$4&amp;"_"&amp;AE$33,データシート1!$A:$BT,MATCH("aa_"&amp;$S45,データシート1!$A$1:$BT$1,0),0)</f>
        <v>0.80894861498100856</v>
      </c>
      <c r="AF45" s="900">
        <f>VLOOKUP(年度マスタ!$K$4&amp;"_"&amp;AF$33,データシート1!$A:$BT,MATCH("aa_"&amp;$S45,データシート1!$A$1:$BT$1,0),0)</f>
        <v>0.787120811832699</v>
      </c>
      <c r="AG45" s="900">
        <f>VLOOKUP(年度マスタ!$K$4&amp;"_"&amp;AG$33,データシート1!$A:$BT,MATCH("aa_"&amp;$S45,データシート1!$A$1:$BT$1,0),0)</f>
        <v>0.73350638470904495</v>
      </c>
      <c r="AH45" s="900">
        <f>VLOOKUP(年度マスタ!$K$4&amp;"_"&amp;AH$33,データシート1!$A:$BT,MATCH("aa_"&amp;$S45,データシート1!$A$1:$BT$1,0),0)</f>
        <v>0.70689056487622604</v>
      </c>
      <c r="AI45" s="900">
        <f>VLOOKUP(年度マスタ!$K$4&amp;"_"&amp;AI$33,データシート1!$A:$BT,MATCH("aa_"&amp;$S45,データシート1!$A$1:$BT$1,0),0)</f>
        <v>0.67510028291763302</v>
      </c>
      <c r="AJ45" s="900">
        <f>VLOOKUP(年度マスタ!$K$4&amp;"_"&amp;AJ$33,データシート1!$A:$BT,MATCH("aa_"&amp;$S45,データシート1!$A$1:$BT$1,0),0)</f>
        <v>0.670692702674348</v>
      </c>
      <c r="AK45" s="901">
        <f>VLOOKUP(年度マスタ!$K$4&amp;"_"&amp;AK$33,データシート1!$A:$BT,MATCH("aa_"&amp;$S45,データシート1!$A$1:$BT$1,0),0)</f>
        <v>0.6741185665486219</v>
      </c>
      <c r="AL45" s="330"/>
      <c r="AW45" s="17" t="str">
        <f>AW48</f>
        <v>金武町</v>
      </c>
      <c r="AX45" s="1010">
        <f t="shared" ref="AX45:BB45" si="15">AX48/$BC48</f>
        <v>8.8909129151946362E-2</v>
      </c>
      <c r="AY45" s="1010">
        <f t="shared" si="15"/>
        <v>0.27276980419960584</v>
      </c>
      <c r="AZ45" s="1010">
        <f t="shared" si="15"/>
        <v>0.24484565012306359</v>
      </c>
      <c r="BA45" s="1010">
        <f t="shared" si="15"/>
        <v>0.36208690713572517</v>
      </c>
      <c r="BB45" s="1010">
        <f t="shared" si="15"/>
        <v>3.1388509389659043E-2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3.016035906877613</v>
      </c>
      <c r="Y46" s="900">
        <f>VLOOKUP(年度マスタ!$K$4&amp;"_"&amp;Y$33,データシート1!$A:$BT,MATCH("aa_"&amp;$S46,データシート1!$A$1:$BT$1,0),0)</f>
        <v>3.447843695694583</v>
      </c>
      <c r="Z46" s="900">
        <f>VLOOKUP(年度マスタ!$K$4&amp;"_"&amp;Z$33,データシート1!$A:$BT,MATCH("aa_"&amp;$S46,データシート1!$A$1:$BT$1,0),0)</f>
        <v>2.6627719430100578</v>
      </c>
      <c r="AA46" s="900">
        <f>VLOOKUP(年度マスタ!$K$4&amp;"_"&amp;AA$33,データシート1!$A:$BT,MATCH("aa_"&amp;$S46,データシート1!$A$1:$BT$1,0),0)</f>
        <v>2.0692828813136659</v>
      </c>
      <c r="AB46" s="900">
        <f>VLOOKUP(年度マスタ!$K$4&amp;"_"&amp;AB$33,データシート1!$A:$BT,MATCH("aa_"&amp;$S46,データシート1!$A$1:$BT$1,0),0)</f>
        <v>2.2172044849125099</v>
      </c>
      <c r="AC46" s="900">
        <f>VLOOKUP(年度マスタ!$K$4&amp;"_"&amp;AC$33,データシート1!$A:$BT,MATCH("aa_"&amp;$S46,データシート1!$A$1:$BT$1,0),0)</f>
        <v>2.8478238224409371</v>
      </c>
      <c r="AD46" s="900">
        <f>VLOOKUP(年度マスタ!$K$4&amp;"_"&amp;AD$33,データシート1!$A:$BT,MATCH("aa_"&amp;$S46,データシート1!$A$1:$BT$1,0),0)</f>
        <v>3.5535867214065178</v>
      </c>
      <c r="AE46" s="900">
        <f>VLOOKUP(年度マスタ!$K$4&amp;"_"&amp;AE$33,データシート1!$A:$BT,MATCH("aa_"&amp;$S46,データシート1!$A$1:$BT$1,0),0)</f>
        <v>3.5728276501786769</v>
      </c>
      <c r="AF46" s="900">
        <f>VLOOKUP(年度マスタ!$K$4&amp;"_"&amp;AF$33,データシート1!$A:$BT,MATCH("aa_"&amp;$S46,データシート1!$A$1:$BT$1,0),0)</f>
        <v>3.3405100727150168</v>
      </c>
      <c r="AG46" s="900">
        <f>VLOOKUP(年度マスタ!$K$4&amp;"_"&amp;AG$33,データシート1!$A:$BT,MATCH("aa_"&amp;$S46,データシート1!$A$1:$BT$1,0),0)</f>
        <v>2.6652548066156037</v>
      </c>
      <c r="AH46" s="900">
        <f>VLOOKUP(年度マスタ!$K$4&amp;"_"&amp;AH$33,データシート1!$A:$BT,MATCH("aa_"&amp;$S46,データシート1!$A$1:$BT$1,0),0)</f>
        <v>3.0811014649234827</v>
      </c>
      <c r="AI46" s="900">
        <f>VLOOKUP(年度マスタ!$K$4&amp;"_"&amp;AI$33,データシート1!$A:$BT,MATCH("aa_"&amp;$S46,データシート1!$A$1:$BT$1,0),0)</f>
        <v>2.3524804857974337</v>
      </c>
      <c r="AJ46" s="900">
        <f>VLOOKUP(年度マスタ!$K$4&amp;"_"&amp;AJ$33,データシート1!$A:$BT,MATCH("aa_"&amp;$S46,データシート1!$A$1:$BT$1,0),0)</f>
        <v>2.4073078616479657</v>
      </c>
      <c r="AK46" s="901">
        <f>VLOOKUP(年度マスタ!$K$4&amp;"_"&amp;AK$33,データシート1!$A:$BT,MATCH("aa_"&amp;$S46,データシート1!$A$1:$BT$1,0),0)</f>
        <v>4.8280040891771003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1.3723547912927441</v>
      </c>
      <c r="Y47" s="903">
        <f>VLOOKUP(年度マスタ!$K$4&amp;"_"&amp;Y$33,データシート1!$A:$BT,MATCH("aa_"&amp;$S47,データシート1!$A$1:$BT$1,0),0)</f>
        <v>1.324193579406213</v>
      </c>
      <c r="Z47" s="903">
        <f>VLOOKUP(年度マスタ!$K$4&amp;"_"&amp;Z$33,データシート1!$A:$BT,MATCH("aa_"&amp;$S47,データシート1!$A$1:$BT$1,0),0)</f>
        <v>1.6352437830019819</v>
      </c>
      <c r="AA47" s="903">
        <f>VLOOKUP(年度マスタ!$K$4&amp;"_"&amp;AA$33,データシート1!$A:$BT,MATCH("aa_"&amp;$S47,データシート1!$A$1:$BT$1,0),0)</f>
        <v>1.584498092810088</v>
      </c>
      <c r="AB47" s="903">
        <f>VLOOKUP(年度マスタ!$K$4&amp;"_"&amp;AB$33,データシート1!$A:$BT,MATCH("aa_"&amp;$S47,データシート1!$A$1:$BT$1,0),0)</f>
        <v>1.458886829362039</v>
      </c>
      <c r="AC47" s="903">
        <f>VLOOKUP(年度マスタ!$K$4&amp;"_"&amp;AC$33,データシート1!$A:$BT,MATCH("aa_"&amp;$S47,データシート1!$A$1:$BT$1,0),0)</f>
        <v>1.505556828209319</v>
      </c>
      <c r="AD47" s="903">
        <f>VLOOKUP(年度マスタ!$K$4&amp;"_"&amp;AD$33,データシート1!$A:$BT,MATCH("aa_"&amp;$S47,データシート1!$A$1:$BT$1,0),0)</f>
        <v>1.1454843569003701</v>
      </c>
      <c r="AE47" s="903">
        <f>VLOOKUP(年度マスタ!$K$4&amp;"_"&amp;AE$33,データシート1!$A:$BT,MATCH("aa_"&amp;$S47,データシート1!$A$1:$BT$1,0),0)</f>
        <v>1.5999157639098878</v>
      </c>
      <c r="AF47" s="903">
        <f>VLOOKUP(年度マスタ!$K$4&amp;"_"&amp;AF$33,データシート1!$A:$BT,MATCH("aa_"&amp;$S47,データシート1!$A$1:$BT$1,0),0)</f>
        <v>1.8536395669720436</v>
      </c>
      <c r="AG47" s="903">
        <f>VLOOKUP(年度マスタ!$K$4&amp;"_"&amp;AG$33,データシート1!$A:$BT,MATCH("aa_"&amp;$S47,データシート1!$A$1:$BT$1,0),0)</f>
        <v>1.3873844414718366</v>
      </c>
      <c r="AH47" s="903">
        <f>VLOOKUP(年度マスタ!$K$4&amp;"_"&amp;AH$33,データシート1!$A:$BT,MATCH("aa_"&amp;$S47,データシート1!$A$1:$BT$1,0),0)</f>
        <v>1.5579313158707384</v>
      </c>
      <c r="AI47" s="903">
        <f>VLOOKUP(年度マスタ!$K$4&amp;"_"&amp;AI$33,データシート1!$A:$BT,MATCH("aa_"&amp;$S47,データシート1!$A$1:$BT$1,0),0)</f>
        <v>2.3200313249087841</v>
      </c>
      <c r="AJ47" s="903">
        <f>VLOOKUP(年度マスタ!$K$4&amp;"_"&amp;AJ$33,データシート1!$A:$BT,MATCH("aa_"&amp;$S47,データシート1!$A$1:$BT$1,0),0)</f>
        <v>2.6448277611683548</v>
      </c>
      <c r="AK47" s="904">
        <f>VLOOKUP(年度マスタ!$K$4&amp;"_"&amp;AK$33,データシート1!$A:$BT,MATCH("aa_"&amp;$S47,データシート1!$A$1:$BT$1,0),0)</f>
        <v>2.373512048441301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金武町</v>
      </c>
      <c r="AX48" s="1011">
        <f>SUM(AY39:BA39)</f>
        <v>6.7230618261882578</v>
      </c>
      <c r="AY48" s="1011">
        <f>BB39</f>
        <v>20.626096278787696</v>
      </c>
      <c r="AZ48" s="1011">
        <f>BC39</f>
        <v>18.514549173430737</v>
      </c>
      <c r="BA48" s="1011">
        <f>SUM(BD39:BG39)</f>
        <v>27.380007951337301</v>
      </c>
      <c r="BB48" s="1011">
        <f>BH39</f>
        <v>2.373512048441301</v>
      </c>
      <c r="BC48" s="1011">
        <f>SUM(AX48:BB48)</f>
        <v>75.617227278185297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75.617227278185297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6.7230618261882578</v>
      </c>
      <c r="P52" s="453">
        <f t="shared" ref="P52:P64" si="18">O52/$O$51</f>
        <v>8.8909129151946362E-2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1.8119325898872101</v>
      </c>
      <c r="P53" s="454">
        <f t="shared" si="18"/>
        <v>2.3961902004438238E-2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1.5285231269186628</v>
      </c>
      <c r="P54" s="454">
        <f t="shared" si="18"/>
        <v>2.0213953644391616E-2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3.3826061093823849</v>
      </c>
      <c r="P55" s="454">
        <f t="shared" si="18"/>
        <v>4.4733273503116504E-2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20.626096278787696</v>
      </c>
      <c r="P56" s="453">
        <f t="shared" si="18"/>
        <v>0.27276980419960584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18.514549173430737</v>
      </c>
      <c r="P57" s="453">
        <f t="shared" si="18"/>
        <v>0.24484565012306359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27.380007951337301</v>
      </c>
      <c r="P58" s="453">
        <f t="shared" si="18"/>
        <v>0.36208690713572517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21.877885295611581</v>
      </c>
      <c r="P59" s="454">
        <f t="shared" si="18"/>
        <v>0.28932408768607548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10.179485718002507</v>
      </c>
      <c r="P60" s="454">
        <f t="shared" si="18"/>
        <v>0.13461860589721955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11.698399577609074</v>
      </c>
      <c r="P61" s="454">
        <f t="shared" si="18"/>
        <v>0.1547054817888559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0.6741185665486219</v>
      </c>
      <c r="P62" s="454">
        <f t="shared" si="18"/>
        <v>8.9148807859435672E-3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4.8280040891771003</v>
      </c>
      <c r="P63" s="454">
        <f t="shared" si="18"/>
        <v>6.3847938663706125E-2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2.373512048441301</v>
      </c>
      <c r="P64" s="612">
        <f t="shared" si="18"/>
        <v>3.1388509389659043E-2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金武町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17.192599999999999</v>
      </c>
      <c r="AI7" s="78">
        <f>VLOOKUP(年度マスタ!$K$4&amp;"_"&amp;$AG7,データシート1!$A:$BT,MATCH("ab_"&amp;AI$2,データシート1!$A$1:$BT$1,0),0)</f>
        <v>501</v>
      </c>
      <c r="AJ7" s="78">
        <f>VLOOKUP(年度マスタ!$K$4&amp;"_"&amp;$AG7,データシート1!$A:$BT,MATCH("ab_"&amp;AJ$2,データシート1!$A$1:$BT$1,0),0)</f>
        <v>51</v>
      </c>
      <c r="AK7" s="78">
        <f>VLOOKUP(年度マスタ!$K$4&amp;"_"&amp;$AG7,データシート1!$A:$BT,MATCH("ab_"&amp;AK$2,データシート1!$A$1:$BT$1,0),0)</f>
        <v>2898</v>
      </c>
      <c r="AL7" s="78">
        <f>VLOOKUP(年度マスタ!$K$4&amp;"_"&amp;$AG7,データシート1!$A:$BT,MATCH("ab_"&amp;AL$2,データシート1!$A$1:$BT$1,0),0)</f>
        <v>4848</v>
      </c>
      <c r="AM7" s="78">
        <f>VLOOKUP(年度マスタ!$K$4&amp;"_"&amp;$AG7,データシート1!$A:$BT,MATCH("ab_"&amp;AM$2,データシート1!$A$1:$BT$1,0),0)</f>
        <v>5556</v>
      </c>
      <c r="AN7" s="78">
        <f>VLOOKUP(年度マスタ!$K$4&amp;"_"&amp;$AG7,データシート1!$A:$BT,MATCH("ab_"&amp;AN$2,データシート1!$A$1:$BT$1,0),0)</f>
        <v>2430</v>
      </c>
      <c r="AO7" s="78">
        <f>VLOOKUP(年度マスタ!$K$4&amp;"_"&amp;$AG7,データシート1!$A:$BT,MATCH("ab_"&amp;AO$2,データシート1!$A$1:$BT$1,0),0)</f>
        <v>11170</v>
      </c>
      <c r="AP7" s="78">
        <f>VLOOKUP(年度マスタ!$K$4&amp;"_"&amp;$AG7,データシート1!$A:$BT,MATCH("ab_"&amp;AP$2,データシート1!$A$1:$BT$1,0),0)</f>
        <v>555776</v>
      </c>
      <c r="AQ7" s="954">
        <f>VLOOKUP(年度マスタ!$K$4&amp;"_"&amp;$AG7,データシート1!$A:$BT,MATCH("ab_"&amp;AQ$2,データシート1!$A$1:$BT$1,0),0)</f>
        <v>1.3723547912927441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14.1248</v>
      </c>
      <c r="AI8" s="78">
        <f>VLOOKUP(年度マスタ!$K$4&amp;"_"&amp;$AG8,データシート1!$A:$BT,MATCH("ab_"&amp;AI$2,データシート1!$A$1:$BT$1,0),0)</f>
        <v>501</v>
      </c>
      <c r="AJ8" s="78">
        <f>VLOOKUP(年度マスタ!$K$4&amp;"_"&amp;$AG8,データシート1!$A:$BT,MATCH("ab_"&amp;AJ$2,データシート1!$A$1:$BT$1,0),0)</f>
        <v>51</v>
      </c>
      <c r="AK8" s="78">
        <f>VLOOKUP(年度マスタ!$K$4&amp;"_"&amp;$AG8,データシート1!$A:$BT,MATCH("ab_"&amp;AK$2,データシート1!$A$1:$BT$1,0),0)</f>
        <v>2898</v>
      </c>
      <c r="AL8" s="78">
        <f>VLOOKUP(年度マスタ!$K$4&amp;"_"&amp;$AG8,データシート1!$A:$BT,MATCH("ab_"&amp;AL$2,データシート1!$A$1:$BT$1,0),0)</f>
        <v>4919</v>
      </c>
      <c r="AM8" s="78">
        <f>VLOOKUP(年度マスタ!$K$4&amp;"_"&amp;$AG8,データシート1!$A:$BT,MATCH("ab_"&amp;AM$2,データシート1!$A$1:$BT$1,0),0)</f>
        <v>5694</v>
      </c>
      <c r="AN8" s="78">
        <f>VLOOKUP(年度マスタ!$K$4&amp;"_"&amp;$AG8,データシート1!$A:$BT,MATCH("ab_"&amp;AN$2,データシート1!$A$1:$BT$1,0),0)</f>
        <v>2391</v>
      </c>
      <c r="AO8" s="78">
        <f>VLOOKUP(年度マスタ!$K$4&amp;"_"&amp;$AG8,データシート1!$A:$BT,MATCH("ab_"&amp;AO$2,データシート1!$A$1:$BT$1,0),0)</f>
        <v>11215</v>
      </c>
      <c r="AP8" s="78">
        <f>VLOOKUP(年度マスタ!$K$4&amp;"_"&amp;$AG8,データシート1!$A:$BT,MATCH("ab_"&amp;AP$2,データシート1!$A$1:$BT$1,0),0)</f>
        <v>602092</v>
      </c>
      <c r="AQ8" s="954">
        <f>VLOOKUP(年度マスタ!$K$4&amp;"_"&amp;$AG8,データシート1!$A:$BT,MATCH("ab_"&amp;AQ$2,データシート1!$A$1:$BT$1,0),0)</f>
        <v>1.324193579406213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16.988700000000001</v>
      </c>
      <c r="AI9" s="78">
        <f>VLOOKUP(年度マスタ!$K$4&amp;"_"&amp;$AG9,データシート1!$A:$BT,MATCH("ab_"&amp;AI$2,データシート1!$A$1:$BT$1,0),0)</f>
        <v>501</v>
      </c>
      <c r="AJ9" s="78">
        <f>VLOOKUP(年度マスタ!$K$4&amp;"_"&amp;$AG9,データシート1!$A:$BT,MATCH("ab_"&amp;AJ$2,データシート1!$A$1:$BT$1,0),0)</f>
        <v>51</v>
      </c>
      <c r="AK9" s="78">
        <f>VLOOKUP(年度マスタ!$K$4&amp;"_"&amp;$AG9,データシート1!$A:$BT,MATCH("ab_"&amp;AK$2,データシート1!$A$1:$BT$1,0),0)</f>
        <v>2898</v>
      </c>
      <c r="AL9" s="78">
        <f>VLOOKUP(年度マスタ!$K$4&amp;"_"&amp;$AG9,データシート1!$A:$BT,MATCH("ab_"&amp;AL$2,データシート1!$A$1:$BT$1,0),0)</f>
        <v>4979</v>
      </c>
      <c r="AM9" s="78">
        <f>VLOOKUP(年度マスタ!$K$4&amp;"_"&amp;$AG9,データシート1!$A:$BT,MATCH("ab_"&amp;AM$2,データシート1!$A$1:$BT$1,0),0)</f>
        <v>5797</v>
      </c>
      <c r="AN9" s="78">
        <f>VLOOKUP(年度マスタ!$K$4&amp;"_"&amp;$AG9,データシート1!$A:$BT,MATCH("ab_"&amp;AN$2,データシート1!$A$1:$BT$1,0),0)</f>
        <v>2374</v>
      </c>
      <c r="AO9" s="78">
        <f>VLOOKUP(年度マスタ!$K$4&amp;"_"&amp;$AG9,データシート1!$A:$BT,MATCH("ab_"&amp;AO$2,データシート1!$A$1:$BT$1,0),0)</f>
        <v>11247</v>
      </c>
      <c r="AP9" s="78">
        <f>VLOOKUP(年度マスタ!$K$4&amp;"_"&amp;$AG9,データシート1!$A:$BT,MATCH("ab_"&amp;AP$2,データシート1!$A$1:$BT$1,0),0)</f>
        <v>464227</v>
      </c>
      <c r="AQ9" s="954">
        <f>VLOOKUP(年度マスタ!$K$4&amp;"_"&amp;$AG9,データシート1!$A:$BT,MATCH("ab_"&amp;AQ$2,データシート1!$A$1:$BT$1,0),0)</f>
        <v>1.6352437830019819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17.414100000000001</v>
      </c>
      <c r="AI10" s="78">
        <f>VLOOKUP(年度マスタ!$K$4&amp;"_"&amp;$AG10,データシート1!$A:$BT,MATCH("ab_"&amp;AI$2,データシート1!$A$1:$BT$1,0),0)</f>
        <v>501</v>
      </c>
      <c r="AJ10" s="78">
        <f>VLOOKUP(年度マスタ!$K$4&amp;"_"&amp;$AG10,データシート1!$A:$BT,MATCH("ab_"&amp;AJ$2,データシート1!$A$1:$BT$1,0),0)</f>
        <v>51</v>
      </c>
      <c r="AK10" s="78">
        <f>VLOOKUP(年度マスタ!$K$4&amp;"_"&amp;$AG10,データシート1!$A:$BT,MATCH("ab_"&amp;AK$2,データシート1!$A$1:$BT$1,0),0)</f>
        <v>2898</v>
      </c>
      <c r="AL10" s="78">
        <f>VLOOKUP(年度マスタ!$K$4&amp;"_"&amp;$AG10,データシート1!$A:$BT,MATCH("ab_"&amp;AL$2,データシート1!$A$1:$BT$1,0),0)</f>
        <v>5063</v>
      </c>
      <c r="AM10" s="78">
        <f>VLOOKUP(年度マスタ!$K$4&amp;"_"&amp;$AG10,データシート1!$A:$BT,MATCH("ab_"&amp;AM$2,データシート1!$A$1:$BT$1,0),0)</f>
        <v>6014</v>
      </c>
      <c r="AN10" s="78">
        <f>VLOOKUP(年度マスタ!$K$4&amp;"_"&amp;$AG10,データシート1!$A:$BT,MATCH("ab_"&amp;AN$2,データシート1!$A$1:$BT$1,0),0)</f>
        <v>2384</v>
      </c>
      <c r="AO10" s="78">
        <f>VLOOKUP(年度マスタ!$K$4&amp;"_"&amp;$AG10,データシート1!$A:$BT,MATCH("ab_"&amp;AO$2,データシート1!$A$1:$BT$1,0),0)</f>
        <v>11389</v>
      </c>
      <c r="AP10" s="78">
        <f>VLOOKUP(年度マスタ!$K$4&amp;"_"&amp;$AG10,データシート1!$A:$BT,MATCH("ab_"&amp;AP$2,データシート1!$A$1:$BT$1,0),0)</f>
        <v>351414.33333333331</v>
      </c>
      <c r="AQ10" s="954">
        <f>VLOOKUP(年度マスタ!$K$4&amp;"_"&amp;$AG10,データシート1!$A:$BT,MATCH("ab_"&amp;AQ$2,データシート1!$A$1:$BT$1,0),0)</f>
        <v>1.584498092810088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16.715499999999999</v>
      </c>
      <c r="AI11" s="78">
        <f>VLOOKUP(年度マスタ!$K$4&amp;"_"&amp;$AG11,データシート1!$A:$BT,MATCH("ab_"&amp;AI$2,データシート1!$A$1:$BT$1,0),0)</f>
        <v>501</v>
      </c>
      <c r="AJ11" s="78">
        <f>VLOOKUP(年度マスタ!$K$4&amp;"_"&amp;$AG11,データシート1!$A:$BT,MATCH("ab_"&amp;AJ$2,データシート1!$A$1:$BT$1,0),0)</f>
        <v>51</v>
      </c>
      <c r="AK11" s="78">
        <f>VLOOKUP(年度マスタ!$K$4&amp;"_"&amp;$AG11,データシート1!$A:$BT,MATCH("ab_"&amp;AK$2,データシート1!$A$1:$BT$1,0),0)</f>
        <v>2898</v>
      </c>
      <c r="AL11" s="78">
        <f>VLOOKUP(年度マスタ!$K$4&amp;"_"&amp;$AG11,データシート1!$A:$BT,MATCH("ab_"&amp;AL$2,データシート1!$A$1:$BT$1,0),0)</f>
        <v>5101</v>
      </c>
      <c r="AM11" s="78">
        <f>VLOOKUP(年度マスタ!$K$4&amp;"_"&amp;$AG11,データシート1!$A:$BT,MATCH("ab_"&amp;AM$2,データシート1!$A$1:$BT$1,0),0)</f>
        <v>6216</v>
      </c>
      <c r="AN11" s="78">
        <f>VLOOKUP(年度マスタ!$K$4&amp;"_"&amp;$AG11,データシート1!$A:$BT,MATCH("ab_"&amp;AN$2,データシート1!$A$1:$BT$1,0),0)</f>
        <v>2345</v>
      </c>
      <c r="AO11" s="78">
        <f>VLOOKUP(年度マスタ!$K$4&amp;"_"&amp;$AG11,データシート1!$A:$BT,MATCH("ab_"&amp;AO$2,データシート1!$A$1:$BT$1,0),0)</f>
        <v>11423</v>
      </c>
      <c r="AP11" s="78">
        <f>VLOOKUP(年度マスタ!$K$4&amp;"_"&amp;$AG11,データシート1!$A:$BT,MATCH("ab_"&amp;AP$2,データシート1!$A$1:$BT$1,0),0)</f>
        <v>367550</v>
      </c>
      <c r="AQ11" s="954">
        <f>VLOOKUP(年度マスタ!$K$4&amp;"_"&amp;$AG11,データシート1!$A:$BT,MATCH("ab_"&amp;AQ$2,データシート1!$A$1:$BT$1,0),0)</f>
        <v>1.458886829362039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12.4711</v>
      </c>
      <c r="AI12" s="78">
        <f>VLOOKUP(年度マスタ!$K$4&amp;"_"&amp;$AG12,データシート1!$A:$BT,MATCH("ab_"&amp;AI$2,データシート1!$A$1:$BT$1,0),0)</f>
        <v>589</v>
      </c>
      <c r="AJ12" s="78">
        <f>VLOOKUP(年度マスタ!$K$4&amp;"_"&amp;$AG12,データシート1!$A:$BT,MATCH("ab_"&amp;AJ$2,データシート1!$A$1:$BT$1,0),0)</f>
        <v>43</v>
      </c>
      <c r="AK12" s="78">
        <f>VLOOKUP(年度マスタ!$K$4&amp;"_"&amp;$AG12,データシート1!$A:$BT,MATCH("ab_"&amp;AK$2,データシート1!$A$1:$BT$1,0),0)</f>
        <v>3110</v>
      </c>
      <c r="AL12" s="78">
        <f>VLOOKUP(年度マスタ!$K$4&amp;"_"&amp;$AG12,データシート1!$A:$BT,MATCH("ab_"&amp;AL$2,データシート1!$A$1:$BT$1,0),0)</f>
        <v>5154</v>
      </c>
      <c r="AM12" s="78">
        <f>VLOOKUP(年度マスタ!$K$4&amp;"_"&amp;$AG12,データシート1!$A:$BT,MATCH("ab_"&amp;AM$2,データシート1!$A$1:$BT$1,0),0)</f>
        <v>6314</v>
      </c>
      <c r="AN12" s="78">
        <f>VLOOKUP(年度マスタ!$K$4&amp;"_"&amp;$AG12,データシート1!$A:$BT,MATCH("ab_"&amp;AN$2,データシート1!$A$1:$BT$1,0),0)</f>
        <v>2347</v>
      </c>
      <c r="AO12" s="78">
        <f>VLOOKUP(年度マスタ!$K$4&amp;"_"&amp;$AG12,データシート1!$A:$BT,MATCH("ab_"&amp;AO$2,データシート1!$A$1:$BT$1,0),0)</f>
        <v>11470</v>
      </c>
      <c r="AP12" s="78">
        <f>VLOOKUP(年度マスタ!$K$4&amp;"_"&amp;$AG12,データシート1!$A:$BT,MATCH("ab_"&amp;AP$2,データシート1!$A$1:$BT$1,0),0)</f>
        <v>473573.33333333331</v>
      </c>
      <c r="AQ12" s="954">
        <f>VLOOKUP(年度マスタ!$K$4&amp;"_"&amp;$AG12,データシート1!$A:$BT,MATCH("ab_"&amp;AQ$2,データシート1!$A$1:$BT$1,0),0)</f>
        <v>1.505556828209319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11.7218</v>
      </c>
      <c r="AI13" s="78">
        <f>VLOOKUP(年度マスタ!$K$4&amp;"_"&amp;$AG13,データシート1!$A:$BT,MATCH("ab_"&amp;AI$2,データシート1!$A$1:$BT$1,0),0)</f>
        <v>589</v>
      </c>
      <c r="AJ13" s="78">
        <f>VLOOKUP(年度マスタ!$K$4&amp;"_"&amp;$AG13,データシート1!$A:$BT,MATCH("ab_"&amp;AJ$2,データシート1!$A$1:$BT$1,0),0)</f>
        <v>43</v>
      </c>
      <c r="AK13" s="78">
        <f>VLOOKUP(年度マスタ!$K$4&amp;"_"&amp;$AG13,データシート1!$A:$BT,MATCH("ab_"&amp;AK$2,データシート1!$A$1:$BT$1,0),0)</f>
        <v>3110</v>
      </c>
      <c r="AL13" s="78">
        <f>VLOOKUP(年度マスタ!$K$4&amp;"_"&amp;$AG13,データシート1!$A:$BT,MATCH("ab_"&amp;AL$2,データシート1!$A$1:$BT$1,0),0)</f>
        <v>5193</v>
      </c>
      <c r="AM13" s="78">
        <f>VLOOKUP(年度マスタ!$K$4&amp;"_"&amp;$AG13,データシート1!$A:$BT,MATCH("ab_"&amp;AM$2,データシート1!$A$1:$BT$1,0),0)</f>
        <v>6452</v>
      </c>
      <c r="AN13" s="78">
        <f>VLOOKUP(年度マスタ!$K$4&amp;"_"&amp;$AG13,データシート1!$A:$BT,MATCH("ab_"&amp;AN$2,データシート1!$A$1:$BT$1,0),0)</f>
        <v>2358</v>
      </c>
      <c r="AO13" s="78">
        <f>VLOOKUP(年度マスタ!$K$4&amp;"_"&amp;$AG13,データシート1!$A:$BT,MATCH("ab_"&amp;AO$2,データシート1!$A$1:$BT$1,0),0)</f>
        <v>11495</v>
      </c>
      <c r="AP13" s="78">
        <f>VLOOKUP(年度マスタ!$K$4&amp;"_"&amp;$AG13,データシート1!$A:$BT,MATCH("ab_"&amp;AP$2,データシート1!$A$1:$BT$1,0),0)</f>
        <v>607427.66666666663</v>
      </c>
      <c r="AQ13" s="954">
        <f>VLOOKUP(年度マスタ!$K$4&amp;"_"&amp;$AG13,データシート1!$A:$BT,MATCH("ab_"&amp;AQ$2,データシート1!$A$1:$BT$1,0),0)</f>
        <v>1.1454843569003701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14.785</v>
      </c>
      <c r="AI14" s="78">
        <f>VLOOKUP(年度マスタ!$K$4&amp;"_"&amp;$AG14,データシート1!$A:$BT,MATCH("ab_"&amp;AI$2,データシート1!$A$1:$BT$1,0),0)</f>
        <v>589</v>
      </c>
      <c r="AJ14" s="78">
        <f>VLOOKUP(年度マスタ!$K$4&amp;"_"&amp;$AG14,データシート1!$A:$BT,MATCH("ab_"&amp;AJ$2,データシート1!$A$1:$BT$1,0),0)</f>
        <v>43</v>
      </c>
      <c r="AK14" s="78">
        <f>VLOOKUP(年度マスタ!$K$4&amp;"_"&amp;$AG14,データシート1!$A:$BT,MATCH("ab_"&amp;AK$2,データシート1!$A$1:$BT$1,0),0)</f>
        <v>3110</v>
      </c>
      <c r="AL14" s="78">
        <f>VLOOKUP(年度マスタ!$K$4&amp;"_"&amp;$AG14,データシート1!$A:$BT,MATCH("ab_"&amp;AL$2,データシート1!$A$1:$BT$1,0),0)</f>
        <v>5236</v>
      </c>
      <c r="AM14" s="78">
        <f>VLOOKUP(年度マスタ!$K$4&amp;"_"&amp;$AG14,データシート1!$A:$BT,MATCH("ab_"&amp;AM$2,データシート1!$A$1:$BT$1,0),0)</f>
        <v>6585</v>
      </c>
      <c r="AN14" s="78">
        <f>VLOOKUP(年度マスタ!$K$4&amp;"_"&amp;$AG14,データシート1!$A:$BT,MATCH("ab_"&amp;AN$2,データシート1!$A$1:$BT$1,0),0)</f>
        <v>2380</v>
      </c>
      <c r="AO14" s="78">
        <f>VLOOKUP(年度マスタ!$K$4&amp;"_"&amp;$AG14,データシート1!$A:$BT,MATCH("ab_"&amp;AO$2,データシート1!$A$1:$BT$1,0),0)</f>
        <v>11453</v>
      </c>
      <c r="AP14" s="78">
        <f>VLOOKUP(年度マスタ!$K$4&amp;"_"&amp;$AG14,データシート1!$A:$BT,MATCH("ab_"&amp;AP$2,データシート1!$A$1:$BT$1,0),0)</f>
        <v>610203.79359283065</v>
      </c>
      <c r="AQ14" s="954">
        <f>VLOOKUP(年度マスタ!$K$4&amp;"_"&amp;$AG14,データシート1!$A:$BT,MATCH("ab_"&amp;AQ$2,データシート1!$A$1:$BT$1,0),0)</f>
        <v>1.599915763909888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13.619300000000001</v>
      </c>
      <c r="AI15" s="78">
        <f>VLOOKUP(年度マスタ!$K$4&amp;"_"&amp;$AG15,データシート1!$A:$BT,MATCH("ab_"&amp;AI$2,データシート1!$A$1:$BT$1,0),0)</f>
        <v>589</v>
      </c>
      <c r="AJ15" s="78">
        <f>VLOOKUP(年度マスタ!$K$4&amp;"_"&amp;$AG15,データシート1!$A:$BT,MATCH("ab_"&amp;AJ$2,データシート1!$A$1:$BT$1,0),0)</f>
        <v>43</v>
      </c>
      <c r="AK15" s="78">
        <f>VLOOKUP(年度マスタ!$K$4&amp;"_"&amp;$AG15,データシート1!$A:$BT,MATCH("ab_"&amp;AK$2,データシート1!$A$1:$BT$1,0),0)</f>
        <v>3110</v>
      </c>
      <c r="AL15" s="78">
        <f>VLOOKUP(年度マスタ!$K$4&amp;"_"&amp;$AG15,データシート1!$A:$BT,MATCH("ab_"&amp;AL$2,データシート1!$A$1:$BT$1,0),0)</f>
        <v>5315</v>
      </c>
      <c r="AM15" s="78">
        <f>VLOOKUP(年度マスタ!$K$4&amp;"_"&amp;$AG15,データシート1!$A:$BT,MATCH("ab_"&amp;AM$2,データシート1!$A$1:$BT$1,0),0)</f>
        <v>6736</v>
      </c>
      <c r="AN15" s="78">
        <f>VLOOKUP(年度マスタ!$K$4&amp;"_"&amp;$AG15,データシート1!$A:$BT,MATCH("ab_"&amp;AN$2,データシート1!$A$1:$BT$1,0),0)</f>
        <v>2431</v>
      </c>
      <c r="AO15" s="78">
        <f>VLOOKUP(年度マスタ!$K$4&amp;"_"&amp;$AG15,データシート1!$A:$BT,MATCH("ab_"&amp;AO$2,データシート1!$A$1:$BT$1,0),0)</f>
        <v>11524</v>
      </c>
      <c r="AP15" s="78">
        <f>VLOOKUP(年度マスタ!$K$4&amp;"_"&amp;$AG15,データシート1!$A:$BT,MATCH("ab_"&amp;AP$2,データシート1!$A$1:$BT$1,0),0)</f>
        <v>581846.66666666663</v>
      </c>
      <c r="AQ15" s="954">
        <f>VLOOKUP(年度マスタ!$K$4&amp;"_"&amp;$AG15,データシート1!$A:$BT,MATCH("ab_"&amp;AQ$2,データシート1!$A$1:$BT$1,0),0)</f>
        <v>1.853639566972044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28.909099999999999</v>
      </c>
      <c r="AI16" s="78">
        <f>VLOOKUP(年度マスタ!$K$4&amp;"_"&amp;$AG16,データシート1!$A:$BT,MATCH("ab_"&amp;AI$2,データシート1!$A$1:$BT$1,0),0)</f>
        <v>589</v>
      </c>
      <c r="AJ16" s="78">
        <f>VLOOKUP(年度マスタ!$K$4&amp;"_"&amp;$AG16,データシート1!$A:$BT,MATCH("ab_"&amp;AJ$2,データシート1!$A$1:$BT$1,0),0)</f>
        <v>43</v>
      </c>
      <c r="AK16" s="78">
        <f>VLOOKUP(年度マスタ!$K$4&amp;"_"&amp;$AG16,データシート1!$A:$BT,MATCH("ab_"&amp;AK$2,データシート1!$A$1:$BT$1,0),0)</f>
        <v>3110</v>
      </c>
      <c r="AL16" s="78">
        <f>VLOOKUP(年度マスタ!$K$4&amp;"_"&amp;$AG16,データシート1!$A:$BT,MATCH("ab_"&amp;AL$2,データシート1!$A$1:$BT$1,0),0)</f>
        <v>5364</v>
      </c>
      <c r="AM16" s="78">
        <f>VLOOKUP(年度マスタ!$K$4&amp;"_"&amp;$AG16,データシート1!$A:$BT,MATCH("ab_"&amp;AM$2,データシート1!$A$1:$BT$1,0),0)</f>
        <v>6839</v>
      </c>
      <c r="AN16" s="78">
        <f>VLOOKUP(年度マスタ!$K$4&amp;"_"&amp;$AG16,データシート1!$A:$BT,MATCH("ab_"&amp;AN$2,データシート1!$A$1:$BT$1,0),0)</f>
        <v>2477</v>
      </c>
      <c r="AO16" s="78">
        <f>VLOOKUP(年度マスタ!$K$4&amp;"_"&amp;$AG16,データシート1!$A:$BT,MATCH("ab_"&amp;AO$2,データシート1!$A$1:$BT$1,0),0)</f>
        <v>11573</v>
      </c>
      <c r="AP16" s="78">
        <f>VLOOKUP(年度マスタ!$K$4&amp;"_"&amp;$AG16,データシート1!$A:$BT,MATCH("ab_"&amp;AP$2,データシート1!$A$1:$BT$1,0),0)</f>
        <v>462412</v>
      </c>
      <c r="AQ16" s="954">
        <f>VLOOKUP(年度マスタ!$K$4&amp;"_"&amp;$AG16,データシート1!$A:$BT,MATCH("ab_"&amp;AQ$2,データシート1!$A$1:$BT$1,0),0)</f>
        <v>1.387384441471837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14.2593</v>
      </c>
      <c r="AI17" s="151">
        <f>VLOOKUP(年度マスタ!$K$4&amp;"_"&amp;$AG17,データシート1!$A:$BT,MATCH("ab_"&amp;AI$2,データシート1!$A$1:$BT$1,0),0)</f>
        <v>589</v>
      </c>
      <c r="AJ17" s="151">
        <f>VLOOKUP(年度マスタ!$K$4&amp;"_"&amp;$AG17,データシート1!$A:$BT,MATCH("ab_"&amp;AJ$2,データシート1!$A$1:$BT$1,0),0)</f>
        <v>43</v>
      </c>
      <c r="AK17" s="151">
        <f>VLOOKUP(年度マスタ!$K$4&amp;"_"&amp;$AG17,データシート1!$A:$BT,MATCH("ab_"&amp;AK$2,データシート1!$A$1:$BT$1,0),0)</f>
        <v>3110</v>
      </c>
      <c r="AL17" s="151">
        <f>VLOOKUP(年度マスタ!$K$4&amp;"_"&amp;$AG17,データシート1!$A:$BT,MATCH("ab_"&amp;AL$2,データシート1!$A$1:$BT$1,0),0)</f>
        <v>5406</v>
      </c>
      <c r="AM17" s="151">
        <f>VLOOKUP(年度マスタ!$K$4&amp;"_"&amp;$AG17,データシート1!$A:$BT,MATCH("ab_"&amp;AM$2,データシート1!$A$1:$BT$1,0),0)</f>
        <v>6885</v>
      </c>
      <c r="AN17" s="151">
        <f>VLOOKUP(年度マスタ!$K$4&amp;"_"&amp;$AG17,データシート1!$A:$BT,MATCH("ab_"&amp;AN$2,データシート1!$A$1:$BT$1,0),0)</f>
        <v>2451</v>
      </c>
      <c r="AO17" s="151">
        <f>VLOOKUP(年度マスタ!$K$4&amp;"_"&amp;$AG17,データシート1!$A:$BT,MATCH("ab_"&amp;AO$2,データシート1!$A$1:$BT$1,0),0)</f>
        <v>11455</v>
      </c>
      <c r="AP17" s="151">
        <f>VLOOKUP(年度マスタ!$K$4&amp;"_"&amp;$AG17,データシート1!$A:$BT,MATCH("ab_"&amp;AP$2,データシート1!$A$1:$BT$1,0),0)</f>
        <v>543315.33333333326</v>
      </c>
      <c r="AQ17" s="955">
        <f>VLOOKUP(年度マスタ!$K$4&amp;"_"&amp;$AG17,データシート1!$A:$BT,MATCH("ab_"&amp;AQ$2,データシート1!$A$1:$BT$1,0),0)</f>
        <v>1.557931315870738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12.9886</v>
      </c>
      <c r="AI18" s="78">
        <f>VLOOKUP(年度マスタ!$K$4&amp;"_"&amp;$AG18,データシート1!$A:$BT,MATCH("ab_"&amp;AI$2,データシート1!$A$1:$BT$1,0),0)</f>
        <v>554</v>
      </c>
      <c r="AJ18" s="78">
        <f>VLOOKUP(年度マスタ!$K$4&amp;"_"&amp;$AG18,データシート1!$A:$BT,MATCH("ab_"&amp;AJ$2,データシート1!$A$1:$BT$1,0),0)</f>
        <v>97</v>
      </c>
      <c r="AK18" s="78">
        <f>VLOOKUP(年度マスタ!$K$4&amp;"_"&amp;$AG18,データシート1!$A:$BT,MATCH("ab_"&amp;AK$2,データシート1!$A$1:$BT$1,0),0)</f>
        <v>3254</v>
      </c>
      <c r="AL18" s="78">
        <f>VLOOKUP(年度マスタ!$K$4&amp;"_"&amp;$AG18,データシート1!$A:$BT,MATCH("ab_"&amp;AL$2,データシート1!$A$1:$BT$1,0),0)</f>
        <v>5482</v>
      </c>
      <c r="AM18" s="78">
        <f>VLOOKUP(年度マスタ!$K$4&amp;"_"&amp;$AG18,データシート1!$A:$BT,MATCH("ab_"&amp;AM$2,データシート1!$A$1:$BT$1,0),0)</f>
        <v>6987</v>
      </c>
      <c r="AN18" s="78">
        <f>VLOOKUP(年度マスタ!$K$4&amp;"_"&amp;$AG18,データシート1!$A:$BT,MATCH("ab_"&amp;AN$2,データシート1!$A$1:$BT$1,0),0)</f>
        <v>2477</v>
      </c>
      <c r="AO18" s="78">
        <f>VLOOKUP(年度マスタ!$K$4&amp;"_"&amp;$AG18,データシート1!$A:$BT,MATCH("ab_"&amp;AO$2,データシート1!$A$1:$BT$1,0),0)</f>
        <v>11450</v>
      </c>
      <c r="AP18" s="78">
        <f>VLOOKUP(年度マスタ!$K$4&amp;"_"&amp;$AG18,データシート1!$A:$BT,MATCH("ab_"&amp;AP$2,データシート1!$A$1:$BT$1,0),0)</f>
        <v>417023.66666666663</v>
      </c>
      <c r="AQ18" s="954">
        <f>VLOOKUP(年度マスタ!$K$4&amp;"_"&amp;$AG18,データシート1!$A:$BT,MATCH("ab_"&amp;AQ$2,データシート1!$A$1:$BT$1,0),0)</f>
        <v>2.3200313249087841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14.160399999999999</v>
      </c>
      <c r="AI19" s="78">
        <f>VLOOKUP(年度マスタ!$K$4&amp;"_"&amp;$AG19,データシート1!$A:$BT,MATCH("ab_"&amp;AI$2,データシート1!$A$1:$BT$1,0),0)</f>
        <v>554</v>
      </c>
      <c r="AJ19" s="78">
        <f>VLOOKUP(年度マスタ!$K$4&amp;"_"&amp;$AG19,データシート1!$A:$BT,MATCH("ab_"&amp;AJ$2,データシート1!$A$1:$BT$1,0),0)</f>
        <v>97</v>
      </c>
      <c r="AK19" s="78">
        <f>VLOOKUP(年度マスタ!$K$4&amp;"_"&amp;$AG19,データシート1!$A:$BT,MATCH("ab_"&amp;AK$2,データシート1!$A$1:$BT$1,0),0)</f>
        <v>3254</v>
      </c>
      <c r="AL19" s="78">
        <f>VLOOKUP(年度マスタ!$K$4&amp;"_"&amp;$AG19,データシート1!$A:$BT,MATCH("ab_"&amp;AL$2,データシート1!$A$1:$BT$1,0),0)</f>
        <v>5602</v>
      </c>
      <c r="AM19" s="78">
        <f>VLOOKUP(年度マスタ!$K$4&amp;"_"&amp;$AG19,データシート1!$A:$BT,MATCH("ab_"&amp;AM$2,データシート1!$A$1:$BT$1,0),0)</f>
        <v>7062</v>
      </c>
      <c r="AN19" s="78">
        <f>VLOOKUP(年度マスタ!$K$4&amp;"_"&amp;$AG19,データシート1!$A:$BT,MATCH("ab_"&amp;AN$2,データシート1!$A$1:$BT$1,0),0)</f>
        <v>2524</v>
      </c>
      <c r="AO19" s="78">
        <f>VLOOKUP(年度マスタ!$K$4&amp;"_"&amp;$AG19,データシート1!$A:$BT,MATCH("ab_"&amp;AO$2,データシート1!$A$1:$BT$1,0),0)</f>
        <v>11487</v>
      </c>
      <c r="AP19" s="78">
        <f>VLOOKUP(年度マスタ!$K$4&amp;"_"&amp;$AG19,データシート1!$A:$BT,MATCH("ab_"&amp;AP$2,データシート1!$A$1:$BT$1,0),0)</f>
        <v>413990.66666666663</v>
      </c>
      <c r="AQ19" s="954">
        <f>VLOOKUP(年度マスタ!$K$4&amp;"_"&amp;$AG19,データシート1!$A:$BT,MATCH("ab_"&amp;AQ$2,データシート1!$A$1:$BT$1,0),0)</f>
        <v>2.6448277611683548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12.4541</v>
      </c>
      <c r="AI20" s="78">
        <f>VLOOKUP(年度マスタ!$K$4&amp;"_"&amp;$AG20,データシート1!$A:$BT,MATCH("ab_"&amp;AI$2,データシート1!$A$1:$BT$1,0),0)</f>
        <v>554</v>
      </c>
      <c r="AJ20" s="78">
        <f>VLOOKUP(年度マスタ!$K$4&amp;"_"&amp;$AG20,データシート1!$A:$BT,MATCH("ab_"&amp;AJ$2,データシート1!$A$1:$BT$1,0),0)</f>
        <v>97</v>
      </c>
      <c r="AK20" s="78">
        <f>VLOOKUP(年度マスタ!$K$4&amp;"_"&amp;$AG20,データシート1!$A:$BT,MATCH("ab_"&amp;AK$2,データシート1!$A$1:$BT$1,0),0)</f>
        <v>3254</v>
      </c>
      <c r="AL20" s="78">
        <f>VLOOKUP(年度マスタ!$K$4&amp;"_"&amp;$AG20,データシート1!$A:$BT,MATCH("ab_"&amp;AL$2,データシート1!$A$1:$BT$1,0),0)</f>
        <v>5625</v>
      </c>
      <c r="AM20" s="78">
        <f>VLOOKUP(年度マスタ!$K$4&amp;"_"&amp;$AG20,データシート1!$A:$BT,MATCH("ab_"&amp;AM$2,データシート1!$A$1:$BT$1,0),0)</f>
        <v>7116</v>
      </c>
      <c r="AN20" s="78">
        <f>VLOOKUP(年度マスタ!$K$4&amp;"_"&amp;$AG20,データシート1!$A:$BT,MATCH("ab_"&amp;AN$2,データシート1!$A$1:$BT$1,0),0)</f>
        <v>2556</v>
      </c>
      <c r="AO20" s="78">
        <f>VLOOKUP(年度マスタ!$K$4&amp;"_"&amp;$AG20,データシート1!$A:$BT,MATCH("ab_"&amp;AO$2,データシート1!$A$1:$BT$1,0),0)</f>
        <v>11451</v>
      </c>
      <c r="AP20" s="78">
        <f>VLOOKUP(年度マスタ!$K$4&amp;"_"&amp;$AG20,データシート1!$A:$BT,MATCH("ab_"&amp;AP$2,データシート1!$A$1:$BT$1,0),0)</f>
        <v>840711.66666666651</v>
      </c>
      <c r="AQ20" s="954">
        <f>VLOOKUP(年度マスタ!$K$4&amp;"_"&amp;$AG20,データシート1!$A:$BT,MATCH("ab_"&amp;AQ$2,データシート1!$A$1:$BT$1,0),0)</f>
        <v>2.373512048441301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金武町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47314</v>
      </c>
      <c r="BF13" s="70" t="str">
        <f>年度マスタ!K4</f>
        <v>47314</v>
      </c>
      <c r="BG13" s="70" t="str">
        <f>年度マスタ!K4</f>
        <v>47314</v>
      </c>
      <c r="BH13" s="278" t="s">
        <v>195</v>
      </c>
      <c r="BI13" s="278" t="s">
        <v>195</v>
      </c>
      <c r="BJ13" s="278" t="s">
        <v>195</v>
      </c>
      <c r="BK13" s="278" t="str">
        <f>年度マスタ!K4</f>
        <v>47314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金武町</v>
      </c>
      <c r="BF14" s="70" t="str">
        <f>AP2</f>
        <v>金武町</v>
      </c>
      <c r="BG14" s="70" t="str">
        <f>AP2</f>
        <v>金武町</v>
      </c>
      <c r="BH14" s="70" t="s">
        <v>205</v>
      </c>
      <c r="BI14" s="70" t="s">
        <v>205</v>
      </c>
      <c r="BJ14" s="70" t="s">
        <v>205</v>
      </c>
      <c r="BK14" s="70" t="str">
        <f>AP2</f>
        <v>金武町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197.24</v>
      </c>
      <c r="AY18" s="165">
        <f>AX18</f>
        <v>197.24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232.24199999999999</v>
      </c>
      <c r="G21" s="877">
        <f t="shared" ref="G21:O21" si="5">SUM(G22,G26,G27,G28)</f>
        <v>243.92599999999999</v>
      </c>
      <c r="H21" s="877">
        <f t="shared" si="5"/>
        <v>206.51400000000001</v>
      </c>
      <c r="I21" s="877">
        <f t="shared" si="5"/>
        <v>241.40299999999999</v>
      </c>
      <c r="J21" s="877">
        <f t="shared" si="5"/>
        <v>198.23400000000001</v>
      </c>
      <c r="K21" s="877">
        <f t="shared" si="5"/>
        <v>242.619</v>
      </c>
      <c r="L21" s="877">
        <f t="shared" si="5"/>
        <v>221.74799999999999</v>
      </c>
      <c r="M21" s="877">
        <f t="shared" si="5"/>
        <v>188.04900000000001</v>
      </c>
      <c r="N21" s="877">
        <f t="shared" si="5"/>
        <v>195.84200000000001</v>
      </c>
      <c r="O21" s="877">
        <f t="shared" si="5"/>
        <v>234.191</v>
      </c>
      <c r="P21" s="878">
        <f>SUM(P22,P26,P27,P28)</f>
        <v>197.24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193.916</v>
      </c>
      <c r="AY22" s="165">
        <f>AX22</f>
        <v>193.916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29.91678575908406</v>
      </c>
      <c r="AG24" s="877">
        <f t="shared" ref="AG24:AP24" si="11">AG25+AG29</f>
        <v>30.183409798711697</v>
      </c>
      <c r="AH24" s="877">
        <f t="shared" si="11"/>
        <v>30.562631886572611</v>
      </c>
      <c r="AI24" s="877">
        <f t="shared" si="11"/>
        <v>28.926464434499817</v>
      </c>
      <c r="AJ24" s="877">
        <f t="shared" si="11"/>
        <v>26.984056008513818</v>
      </c>
      <c r="AK24" s="877">
        <f t="shared" si="11"/>
        <v>28.60968297241098</v>
      </c>
      <c r="AL24" s="877">
        <f t="shared" si="11"/>
        <v>27.823847670021458</v>
      </c>
      <c r="AM24" s="877">
        <f t="shared" si="11"/>
        <v>33.75823572062896</v>
      </c>
      <c r="AN24" s="877">
        <f t="shared" si="11"/>
        <v>26.543309473808247</v>
      </c>
      <c r="AO24" s="877">
        <f t="shared" si="11"/>
        <v>23.858105459647998</v>
      </c>
      <c r="AP24" s="878">
        <f t="shared" si="11"/>
        <v>25.669080103529701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7.2859213608085192</v>
      </c>
      <c r="AG25" s="879">
        <f>①CO2排出量の現状把握!AA35</f>
        <v>6.7258557747770871</v>
      </c>
      <c r="AH25" s="879">
        <f>①CO2排出量の現状把握!AB35</f>
        <v>6.3495323624193585</v>
      </c>
      <c r="AI25" s="879">
        <f>①CO2排出量の現状把握!AC35</f>
        <v>5.9681276341706164</v>
      </c>
      <c r="AJ25" s="879">
        <f>①CO2排出量の現状把握!AD35</f>
        <v>6.1991539656720462</v>
      </c>
      <c r="AK25" s="879">
        <f>①CO2排出量の現状把握!AE35</f>
        <v>7.0675437385539794</v>
      </c>
      <c r="AL25" s="879">
        <f>①CO2排出量の現状把握!AF35</f>
        <v>6.192831689058881</v>
      </c>
      <c r="AM25" s="879">
        <f>①CO2排出量の現状把握!AG35</f>
        <v>8.7307646878766114</v>
      </c>
      <c r="AN25" s="879">
        <f>①CO2排出量の現状把握!AH35</f>
        <v>5.9453840759193852</v>
      </c>
      <c r="AO25" s="879">
        <f>①CO2排出量の現状把握!AI35</f>
        <v>7.203286876730858</v>
      </c>
      <c r="AP25" s="880">
        <f>①CO2排出量の現状把握!AJ35</f>
        <v>7.6410301108680461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3.0379548190355501</v>
      </c>
      <c r="AG26" s="881">
        <f>①CO2排出量の現状把握!AA36</f>
        <v>2.7654838207717551</v>
      </c>
      <c r="AH26" s="881">
        <f>①CO2排出量の現状把握!AB36</f>
        <v>2.7496327799465141</v>
      </c>
      <c r="AI26" s="881">
        <f>①CO2排出量の現状把握!AC36</f>
        <v>2.0799456172829962</v>
      </c>
      <c r="AJ26" s="881">
        <f>①CO2排出量の現状把握!AD36</f>
        <v>2.014502521227242</v>
      </c>
      <c r="AK26" s="881">
        <f>①CO2排出量の現状把握!AE36</f>
        <v>3.0752842034368468</v>
      </c>
      <c r="AL26" s="881">
        <f>①CO2排出量の現状把握!AF36</f>
        <v>2.5737358591528108</v>
      </c>
      <c r="AM26" s="881">
        <f>①CO2排出量の現状把握!AG36</f>
        <v>5.3001705976053515</v>
      </c>
      <c r="AN26" s="881">
        <f>①CO2排出量の現状把握!AH36</f>
        <v>2.6011463395452479</v>
      </c>
      <c r="AO26" s="881">
        <f>①CO2排出量の現状把握!AI36</f>
        <v>2.027605145789992</v>
      </c>
      <c r="AP26" s="882">
        <f>①CO2排出量の現状把握!AJ36</f>
        <v>2.0869765248860594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232.24199999999999</v>
      </c>
      <c r="G27" s="879">
        <f>IFERROR(VLOOKUP(年度マスタ!$K$4&amp;"_"&amp;G$20,データシート1!$A:$BU,MATCH("ba_"&amp;$D27,データシート1!$A$1:$BU$1,0),0),0)</f>
        <v>243.92599999999999</v>
      </c>
      <c r="H27" s="879">
        <f>IFERROR(VLOOKUP(年度マスタ!$K$4&amp;"_"&amp;H$20,データシート1!$A:$BU,MATCH("ba_"&amp;$D27,データシート1!$A$1:$BU$1,0),0),0)</f>
        <v>206.51400000000001</v>
      </c>
      <c r="I27" s="879">
        <f>IFERROR(VLOOKUP(年度マスタ!$K$4&amp;"_"&amp;I$20,データシート1!$A:$BU,MATCH("ba_"&amp;$D27,データシート1!$A$1:$BU$1,0),0),0)</f>
        <v>241.40299999999999</v>
      </c>
      <c r="J27" s="879">
        <f>IFERROR(VLOOKUP(年度マスタ!$K$4&amp;"_"&amp;J$20,データシート1!$A:$BU,MATCH("ba_"&amp;$D27,データシート1!$A$1:$BU$1,0),0),0)</f>
        <v>198.23400000000001</v>
      </c>
      <c r="K27" s="879">
        <f>IFERROR(VLOOKUP(年度マスタ!$K$4&amp;"_"&amp;K$20,データシート1!$A:$BU,MATCH("ba_"&amp;$D27,データシート1!$A$1:$BU$1,0),0),0)</f>
        <v>242.619</v>
      </c>
      <c r="L27" s="879">
        <f>IFERROR(VLOOKUP(年度マスタ!$K$4&amp;"_"&amp;L$20,データシート1!$A:$BU,MATCH("ba_"&amp;$D27,データシート1!$A$1:$BU$1,0),0),0)</f>
        <v>221.74799999999999</v>
      </c>
      <c r="M27" s="879">
        <f>IFERROR(VLOOKUP(年度マスタ!$K$4&amp;"_"&amp;M$20,データシート1!$A:$BU,MATCH("ba_"&amp;$D27,データシート1!$A$1:$BU$1,0),0),0)</f>
        <v>188.04900000000001</v>
      </c>
      <c r="N27" s="879">
        <f>IFERROR(VLOOKUP(年度マスタ!$K$4&amp;"_"&amp;N$20,データシート1!$A:$BU,MATCH("ba_"&amp;$D27,データシート1!$A$1:$BU$1,0),0),0)</f>
        <v>195.84200000000001</v>
      </c>
      <c r="O27" s="879">
        <f>IFERROR(VLOOKUP(年度マスタ!$K$4&amp;"_"&amp;O$20,データシート1!$A:$BU,MATCH("ba_"&amp;$D27,データシート1!$A$1:$BU$1,0),0),0)</f>
        <v>234.191</v>
      </c>
      <c r="P27" s="880">
        <f>IFERROR(VLOOKUP(年度マスタ!$K$4&amp;"_"&amp;P$20,データシート1!$A:$BU,MATCH("ba_"&amp;$D27,データシート1!$A$1:$BU$1,0),0),0)</f>
        <v>197.24</v>
      </c>
      <c r="Z27" s="273"/>
      <c r="AB27" s="272"/>
      <c r="AC27" s="522"/>
      <c r="AD27" s="410"/>
      <c r="AE27" s="409" t="s">
        <v>194</v>
      </c>
      <c r="AF27" s="881">
        <f>①CO2排出量の現状把握!Z37</f>
        <v>1.731607252514749</v>
      </c>
      <c r="AG27" s="881">
        <f>①CO2排出量の現状把握!AA37</f>
        <v>1.5325229066062871</v>
      </c>
      <c r="AH27" s="881">
        <f>①CO2排出量の現状把握!AB37</f>
        <v>1.423802940422032</v>
      </c>
      <c r="AI27" s="881">
        <f>①CO2排出量の現状把握!AC37</f>
        <v>1.825249475903741</v>
      </c>
      <c r="AJ27" s="881">
        <f>①CO2排出量の現状把握!AD37</f>
        <v>1.815280053682873</v>
      </c>
      <c r="AK27" s="881">
        <f>①CO2排出量の現状把握!AE37</f>
        <v>1.7310081651983917</v>
      </c>
      <c r="AL27" s="881">
        <f>①CO2排出量の現状把握!AF37</f>
        <v>1.8634806327686959</v>
      </c>
      <c r="AM27" s="881">
        <f>①CO2排出量の現状把握!AG37</f>
        <v>1.7779003976464545</v>
      </c>
      <c r="AN27" s="881">
        <f>①CO2排出量の現状把握!AH37</f>
        <v>1.663541660691932</v>
      </c>
      <c r="AO27" s="881">
        <f>①CO2排出量の現状把握!AI37</f>
        <v>1.3256260074884889</v>
      </c>
      <c r="AP27" s="882">
        <f>①CO2排出量の現状把握!AJ37</f>
        <v>1.4037998298839667</v>
      </c>
      <c r="AQ27" s="273"/>
      <c r="AV27" s="70" t="str">
        <f t="shared" ref="AV27:AV31" si="14">AW27</f>
        <v>N2O</v>
      </c>
      <c r="AW27" s="70" t="str">
        <f t="shared" si="13"/>
        <v>N2O</v>
      </c>
      <c r="AX27" s="287">
        <f t="shared" si="12"/>
        <v>3.3239999999999998</v>
      </c>
      <c r="AY27" s="287">
        <f t="shared" ref="AY27:AY31" si="15">AX27</f>
        <v>3.3239999999999998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2.5163592892582201</v>
      </c>
      <c r="AG28" s="881">
        <f>①CO2排出量の現状把握!AA38</f>
        <v>2.4278490473990448</v>
      </c>
      <c r="AH28" s="881">
        <f>①CO2排出量の現状把握!AB38</f>
        <v>2.1760966420508119</v>
      </c>
      <c r="AI28" s="881">
        <f>①CO2排出量の現状把握!AC38</f>
        <v>2.062932540983879</v>
      </c>
      <c r="AJ28" s="881">
        <f>①CO2排出量の現状把握!AD38</f>
        <v>2.3693713907619318</v>
      </c>
      <c r="AK28" s="881">
        <f>①CO2排出量の現状把握!AE38</f>
        <v>2.2612513699187411</v>
      </c>
      <c r="AL28" s="881">
        <f>①CO2排出量の現状把握!AF38</f>
        <v>1.7556151971373744</v>
      </c>
      <c r="AM28" s="881">
        <f>①CO2排出量の現状把握!AG38</f>
        <v>1.6526936926248061</v>
      </c>
      <c r="AN28" s="881">
        <f>①CO2排出量の現状把握!AH38</f>
        <v>1.6806960756822051</v>
      </c>
      <c r="AO28" s="881">
        <f>①CO2排出量の現状把握!AI38</f>
        <v>3.8500557234523773</v>
      </c>
      <c r="AP28" s="882">
        <f>①CO2排出量の現状把握!AJ38</f>
        <v>4.1502537560980199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22.630864398275541</v>
      </c>
      <c r="AG29" s="883">
        <f>①CO2排出量の現状把握!AA39</f>
        <v>23.457554023934609</v>
      </c>
      <c r="AH29" s="883">
        <f>①CO2排出量の現状把握!AB39</f>
        <v>24.21309952415325</v>
      </c>
      <c r="AI29" s="883">
        <f>①CO2排出量の現状把握!AC39</f>
        <v>22.958336800329199</v>
      </c>
      <c r="AJ29" s="883">
        <f>①CO2排出量の現状把握!AD39</f>
        <v>20.784902042841772</v>
      </c>
      <c r="AK29" s="883">
        <f>①CO2排出量の現状把握!AE39</f>
        <v>21.542139233857</v>
      </c>
      <c r="AL29" s="883">
        <f>①CO2排出量の現状把握!AF39</f>
        <v>21.631015980962577</v>
      </c>
      <c r="AM29" s="883">
        <f>①CO2排出量の現状把握!AG39</f>
        <v>25.027471032752352</v>
      </c>
      <c r="AN29" s="883">
        <f>①CO2排出量の現状把握!AH39</f>
        <v>20.597925397888861</v>
      </c>
      <c r="AO29" s="883">
        <f>①CO2排出量の現状把握!AI39</f>
        <v>16.654818582917141</v>
      </c>
      <c r="AP29" s="884">
        <f>①CO2排出量の現状把握!AJ39</f>
        <v>18.028049992661657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232.24200000000002</v>
      </c>
      <c r="G55" s="885">
        <f t="shared" ref="G55:P55" si="32">SUM(G56,G57,G60,G61,G62,G63,G64,G65,)</f>
        <v>243.92599999999999</v>
      </c>
      <c r="H55" s="885">
        <f t="shared" si="32"/>
        <v>206.51399999999998</v>
      </c>
      <c r="I55" s="885">
        <f t="shared" si="32"/>
        <v>241.40300000000002</v>
      </c>
      <c r="J55" s="885">
        <f t="shared" si="32"/>
        <v>198.23400000000001</v>
      </c>
      <c r="K55" s="885">
        <f t="shared" si="32"/>
        <v>242.619</v>
      </c>
      <c r="L55" s="885">
        <f t="shared" si="32"/>
        <v>221.74799999999999</v>
      </c>
      <c r="M55" s="885">
        <f t="shared" si="32"/>
        <v>188.04900000000001</v>
      </c>
      <c r="N55" s="885">
        <f t="shared" si="32"/>
        <v>195.84199999999998</v>
      </c>
      <c r="O55" s="885">
        <f t="shared" si="32"/>
        <v>234.191</v>
      </c>
      <c r="P55" s="886">
        <f t="shared" si="32"/>
        <v>197.24</v>
      </c>
      <c r="Z55" s="273"/>
      <c r="AB55" s="272"/>
      <c r="AQ55" s="273"/>
      <c r="BA55" s="70" t="s">
        <v>341</v>
      </c>
      <c r="BB55" s="70"/>
      <c r="BC55" s="70" t="s">
        <v>342</v>
      </c>
      <c r="BD55" s="70" t="str">
        <f t="shared" ref="BD55:BD57" si="33">BC55&amp;"(N="&amp;BE55&amp;")"</f>
        <v>発電所・変電所(N=1)</v>
      </c>
      <c r="BE55" s="845">
        <f>BE60+BE61</f>
        <v>1</v>
      </c>
      <c r="BF55" s="952">
        <f>BF60+BF61</f>
        <v>197.24</v>
      </c>
      <c r="BG55" s="952">
        <f t="shared" si="29"/>
        <v>197.24</v>
      </c>
      <c r="BH55" s="845">
        <f>BH60+BH61</f>
        <v>231</v>
      </c>
      <c r="BI55" s="845">
        <f>BI60+BI61</f>
        <v>22952.601999999999</v>
      </c>
      <c r="BJ55" s="845">
        <f t="shared" si="30"/>
        <v>99.361913419913421</v>
      </c>
      <c r="BK55" s="279">
        <f t="shared" si="31"/>
        <v>1.9850664425758788</v>
      </c>
    </row>
    <row r="56" spans="2:63" ht="15.95" customHeight="1" thickBot="1">
      <c r="B56" s="272"/>
      <c r="C56" s="613" t="str">
        <f>D56</f>
        <v>エネルギー起源CO2</v>
      </c>
      <c r="D56" s="412" t="s">
        <v>344</v>
      </c>
      <c r="E56" s="409"/>
      <c r="F56" s="880">
        <f>IFERROR(VLOOKUP(年度マスタ!$K$4&amp;"_"&amp;F$54,データシート1!$A:$CE,MATCH("bc_"&amp;$C56,データシート1!$A$1:$CE$1,0),0),0)</f>
        <v>227.83</v>
      </c>
      <c r="G56" s="887">
        <f>IFERROR(VLOOKUP(年度マスタ!$K$4&amp;"_"&amp;G$54,データシート1!$A:$CE,MATCH("bc_"&amp;$C56,データシート1!$A$1:$CE$1,0),0),0)</f>
        <v>239.45</v>
      </c>
      <c r="H56" s="887">
        <f>IFERROR(VLOOKUP(年度マスタ!$K$4&amp;"_"&amp;H$54,データシート1!$A:$CE,MATCH("bc_"&amp;$C56,データシート1!$A$1:$CE$1,0),0),0)</f>
        <v>202.67599999999999</v>
      </c>
      <c r="I56" s="887">
        <f>IFERROR(VLOOKUP(年度マスタ!$K$4&amp;"_"&amp;I$54,データシート1!$A:$CE,MATCH("bc_"&amp;$C56,データシート1!$A$1:$CE$1,0),0),0)</f>
        <v>237.13900000000001</v>
      </c>
      <c r="J56" s="887">
        <f>IFERROR(VLOOKUP(年度マスタ!$K$4&amp;"_"&amp;J$54,データシート1!$A:$CE,MATCH("bc_"&amp;$C56,データシート1!$A$1:$CE$1,0),0),0)</f>
        <v>195.012</v>
      </c>
      <c r="K56" s="887">
        <f>IFERROR(VLOOKUP(年度マスタ!$K$4&amp;"_"&amp;K$54,データシート1!$A:$CE,MATCH("bc_"&amp;$C56,データシート1!$A$1:$CE$1,0),0),0)</f>
        <v>238.47</v>
      </c>
      <c r="L56" s="887">
        <f>IFERROR(VLOOKUP(年度マスタ!$K$4&amp;"_"&amp;L$54,データシート1!$A:$CE,MATCH("bc_"&amp;$C56,データシート1!$A$1:$CE$1,0),0),0)</f>
        <v>217.96199999999999</v>
      </c>
      <c r="M56" s="887">
        <f>IFERROR(VLOOKUP(年度マスタ!$K$4&amp;"_"&amp;M$54,データシート1!$A:$CE,MATCH("bc_"&amp;$C56,データシート1!$A$1:$CE$1,0),0),0)</f>
        <v>184.947</v>
      </c>
      <c r="N56" s="887">
        <f>IFERROR(VLOOKUP(年度マスタ!$K$4&amp;"_"&amp;N$54,データシート1!$A:$CE,MATCH("bc_"&amp;$C56,データシート1!$A$1:$CE$1,0),0),0)</f>
        <v>192.55699999999999</v>
      </c>
      <c r="O56" s="887">
        <f>IFERROR(VLOOKUP(年度マスタ!$K$4&amp;"_"&amp;O$54,データシート1!$A:$CE,MATCH("bc_"&amp;$C56,データシート1!$A$1:$CE$1,0),0),0)</f>
        <v>230.20500000000001</v>
      </c>
      <c r="P56" s="888">
        <f>IFERROR(VLOOKUP(年度マスタ!$K$4&amp;"_"&amp;P$54,データシート1!$A:$CE,MATCH("bc_"&amp;$C56,データシート1!$A$1:$CE$1,0),0),0)</f>
        <v>193.916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197.24</v>
      </c>
      <c r="BG60" s="953">
        <f t="shared" si="29"/>
        <v>197.24</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1.9610226283649077</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4.4119999999999999</v>
      </c>
      <c r="G61" s="887">
        <f>IFERROR(VLOOKUP(年度マスタ!$K$4&amp;"_"&amp;G$54,データシート1!$A:$CE,MATCH("bc_"&amp;$C61,データシート1!$A$1:$CE$1,0),0),0)</f>
        <v>4.476</v>
      </c>
      <c r="H61" s="887">
        <f>IFERROR(VLOOKUP(年度マスタ!$K$4&amp;"_"&amp;H$54,データシート1!$A:$CE,MATCH("bc_"&amp;$C61,データシート1!$A$1:$CE$1,0),0),0)</f>
        <v>3.8380000000000001</v>
      </c>
      <c r="I61" s="887">
        <f>IFERROR(VLOOKUP(年度マスタ!$K$4&amp;"_"&amp;I$54,データシート1!$A:$CE,MATCH("bc_"&amp;$C61,データシート1!$A$1:$CE$1,0),0),0)</f>
        <v>4.2640000000000002</v>
      </c>
      <c r="J61" s="887">
        <f>IFERROR(VLOOKUP(年度マスタ!$K$4&amp;"_"&amp;J$54,データシート1!$A:$CE,MATCH("bc_"&amp;$C61,データシート1!$A$1:$CE$1,0),0),0)</f>
        <v>3.222</v>
      </c>
      <c r="K61" s="887">
        <f>IFERROR(VLOOKUP(年度マスタ!$K$4&amp;"_"&amp;K$54,データシート1!$A:$CE,MATCH("bc_"&amp;$C61,データシート1!$A$1:$CE$1,0),0),0)</f>
        <v>4.149</v>
      </c>
      <c r="L61" s="887">
        <f>IFERROR(VLOOKUP(年度マスタ!$K$4&amp;"_"&amp;L$54,データシート1!$A:$CE,MATCH("bc_"&amp;$C61,データシート1!$A$1:$CE$1,0),0),0)</f>
        <v>3.786</v>
      </c>
      <c r="M61" s="887">
        <f>IFERROR(VLOOKUP(年度マスタ!$K$4&amp;"_"&amp;M$54,データシート1!$A:$CE,MATCH("bc_"&amp;$C61,データシート1!$A$1:$CE$1,0),0),0)</f>
        <v>3.1019999999999999</v>
      </c>
      <c r="N61" s="887">
        <f>IFERROR(VLOOKUP(年度マスタ!$K$4&amp;"_"&amp;N$54,データシート1!$A:$CE,MATCH("bc_"&amp;$C61,データシート1!$A$1:$CE$1,0),0),0)</f>
        <v>3.2850000000000001</v>
      </c>
      <c r="O61" s="887">
        <f>IFERROR(VLOOKUP(年度マスタ!$K$4&amp;"_"&amp;O$54,データシート1!$A:$CE,MATCH("bc_"&amp;$C61,データシート1!$A$1:$CE$1,0),0),0)</f>
        <v>3.9860000000000002</v>
      </c>
      <c r="P61" s="888">
        <f>IFERROR(VLOOKUP(年度マスタ!$K$4&amp;"_"&amp;P$54,データシート1!$A:$CE,MATCH("bc_"&amp;$C61,データシート1!$A$1:$CE$1,0),0),0)</f>
        <v>3.3239999999999998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金武町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497.6</v>
      </c>
      <c r="K6" s="619">
        <f>VLOOKUP(年度マスタ!$K$4&amp;"_"&amp;K$5,データシート1!$A:$BT,MATCH("cb_"&amp;$G6,データシート1!$A$1:$BT$1,0),0)</f>
        <v>543.66999999999996</v>
      </c>
      <c r="L6" s="619">
        <f>VLOOKUP(年度マスタ!$K$4&amp;"_"&amp;L$5,データシート1!$A:$BT,MATCH("cb_"&amp;$G6,データシート1!$A$1:$BT$1,0),0)</f>
        <v>639.77</v>
      </c>
      <c r="M6" s="619">
        <f>VLOOKUP(年度マスタ!$K$4&amp;"_"&amp;M$5,データシート1!$A:$BT,MATCH("cb_"&amp;$G6,データシート1!$A$1:$BT$1,0),0)</f>
        <v>756.77</v>
      </c>
      <c r="N6" s="619">
        <f>VLOOKUP(年度マスタ!$K$4&amp;"_"&amp;N$5,データシート1!$A:$BT,MATCH("cb_"&amp;$G6,データシート1!$A$1:$BT$1,0),0)</f>
        <v>819.16999999999962</v>
      </c>
      <c r="O6" s="619">
        <f>VLOOKUP(年度マスタ!$K$4&amp;"_"&amp;O$5,データシート1!$A:$BT,MATCH("cb_"&amp;$G6,データシート1!$A$1:$BT$1,0),0)</f>
        <v>881.26999999999987</v>
      </c>
      <c r="P6" s="619">
        <f>VLOOKUP(年度マスタ!$K$4&amp;"_"&amp;P$5,データシート1!$A:$BT,MATCH("cb_"&amp;$G6,データシート1!$A$1:$BT$1,0),0)</f>
        <v>969.16999999999985</v>
      </c>
      <c r="Q6" s="619">
        <f>VLOOKUP(年度マスタ!$K$4&amp;"_"&amp;Q$5,データシート1!$A:$BT,MATCH("cb_"&amp;$G6,データシート1!$A$1:$BT$1,0),0)</f>
        <v>1189.2699999999998</v>
      </c>
      <c r="R6" s="633">
        <f>VLOOKUP(年度マスタ!$K$4&amp;"_"&amp;R$5,データシート1!$A:$BT,MATCH("cb_"&amp;$G6,データシート1!$A$1:$BT$1,0),0)</f>
        <v>1299.8699999999999</v>
      </c>
      <c r="S6" s="568"/>
      <c r="T6" s="190"/>
      <c r="U6" s="581"/>
      <c r="V6" s="195"/>
      <c r="W6" s="195"/>
      <c r="X6" s="195"/>
      <c r="Y6" s="196" t="s">
        <v>372</v>
      </c>
      <c r="Z6" s="663" t="s">
        <v>373</v>
      </c>
      <c r="AA6" s="663"/>
      <c r="AB6" s="663"/>
      <c r="AC6" s="664">
        <f>SUM(AC7:AC8)</f>
        <v>128784</v>
      </c>
      <c r="AD6" s="664">
        <f>SUM(AD7:AD8)</f>
        <v>164801.20299999998</v>
      </c>
      <c r="AE6" s="665">
        <f>$AD6*3600/100000000</f>
        <v>5.9328433079999998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3796.8</v>
      </c>
      <c r="K7" s="617">
        <f>VLOOKUP(年度マスタ!$K$4&amp;"_"&amp;K$5,データシート1!$A:$BT,MATCH("cb_"&amp;$G7,データシート1!$A$1:$BT$1,0),0)</f>
        <v>4419.1000000000004</v>
      </c>
      <c r="L7" s="617">
        <f>VLOOKUP(年度マスタ!$K$4&amp;"_"&amp;L$5,データシート1!$A:$BT,MATCH("cb_"&amp;$G7,データシート1!$A$1:$BT$1,0),0)</f>
        <v>4576.5</v>
      </c>
      <c r="M7" s="617">
        <f>VLOOKUP(年度マスタ!$K$4&amp;"_"&amp;M$5,データシート1!$A:$BT,MATCH("cb_"&amp;$G7,データシート1!$A$1:$BT$1,0),0)</f>
        <v>4717</v>
      </c>
      <c r="N7" s="617">
        <f>VLOOKUP(年度マスタ!$K$4&amp;"_"&amp;N$5,データシート1!$A:$BT,MATCH("cb_"&amp;$G7,データシート1!$A$1:$BT$1,0),0)</f>
        <v>4781.8000000000011</v>
      </c>
      <c r="O7" s="617">
        <f>VLOOKUP(年度マスタ!$K$4&amp;"_"&amp;O$5,データシート1!$A:$BT,MATCH("cb_"&amp;$G7,データシート1!$A$1:$BT$1,0),0)</f>
        <v>4791.8000000000029</v>
      </c>
      <c r="P7" s="617">
        <f>VLOOKUP(年度マスタ!$K$4&amp;"_"&amp;P$5,データシート1!$A:$BT,MATCH("cb_"&amp;$G7,データシート1!$A$1:$BT$1,0),0)</f>
        <v>4791.8000000000029</v>
      </c>
      <c r="Q7" s="617">
        <f>VLOOKUP(年度マスタ!$K$4&amp;"_"&amp;Q$5,データシート1!$A:$BT,MATCH("cb_"&amp;$G7,データシート1!$A$1:$BT$1,0),0)</f>
        <v>4791.8000000000029</v>
      </c>
      <c r="R7" s="634">
        <f>VLOOKUP(年度マスタ!$K$4&amp;"_"&amp;R$5,データシート1!$A:$BT,MATCH("cb_"&amp;$G7,データシート1!$A$1:$BT$1,0),0)</f>
        <v>4791.8000000000029</v>
      </c>
      <c r="S7" s="568"/>
      <c r="T7" s="190"/>
      <c r="U7" s="581"/>
      <c r="V7" s="195"/>
      <c r="W7" s="195"/>
      <c r="X7" s="195"/>
      <c r="Y7" s="196" t="s">
        <v>375</v>
      </c>
      <c r="Z7" s="212" t="s">
        <v>376</v>
      </c>
      <c r="AA7" s="212"/>
      <c r="AB7" s="212"/>
      <c r="AC7" s="1022">
        <f>VLOOKUP(年度マスタ!$K$4&amp;"_"&amp;年度マスタ!$K$9,データシート3!A:AB,MATCH("ea_"&amp;$Y7&amp;"_設備",データシート3!$A$1:$AB$1,0),0)</f>
        <v>53592</v>
      </c>
      <c r="AD7" s="1022">
        <f>VLOOKUP(年度マスタ!$K$4&amp;"_"&amp;年度マスタ!$K$9,データシート3!A:AB,MATCH("ea_"&amp;$Y7&amp;"_年間発電",データシート3!$A$1:$AB$1,0),0)/10^3</f>
        <v>68411.729999999981</v>
      </c>
      <c r="AE7" s="554">
        <f t="shared" ref="AE7:AE16" si="0">$AD7*3600/100000000</f>
        <v>2.4628222799999993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75192</v>
      </c>
      <c r="AD8" s="1022">
        <f>VLOOKUP(年度マスタ!$K$4&amp;"_"&amp;年度マスタ!$K$9,データシート3!A:AB,MATCH("ea_"&amp;$Y8&amp;"_年間発電",データシート3!$A$1:$AB$1,0),0)/10^3</f>
        <v>96389.472999999998</v>
      </c>
      <c r="AE8" s="554">
        <f t="shared" si="0"/>
        <v>3.4700210280000001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88100</v>
      </c>
      <c r="AD9" s="666">
        <f>VLOOKUP(年度マスタ!$K$4&amp;"_"&amp;年度マスタ!$K$9,データシート3!A:AB,MATCH("ea_"&amp;$Y9&amp;"_年間発電",データシート3!$A$1:$AB$1,0),0)/10^3</f>
        <v>234347.44099999999</v>
      </c>
      <c r="AE9" s="667">
        <f t="shared" si="0"/>
        <v>8.4365078760000003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4294.4000000000005</v>
      </c>
      <c r="K12" s="651">
        <f t="shared" ref="K12:Q12" si="1">SUM(K6:K11)</f>
        <v>4962.7700000000004</v>
      </c>
      <c r="L12" s="651">
        <f t="shared" si="1"/>
        <v>5216.2700000000004</v>
      </c>
      <c r="M12" s="651">
        <f t="shared" si="1"/>
        <v>5473.77</v>
      </c>
      <c r="N12" s="651">
        <f t="shared" si="1"/>
        <v>5600.9700000000012</v>
      </c>
      <c r="O12" s="651">
        <f t="shared" si="1"/>
        <v>5673.0700000000024</v>
      </c>
      <c r="P12" s="651">
        <f t="shared" si="1"/>
        <v>5760.970000000003</v>
      </c>
      <c r="Q12" s="651">
        <f t="shared" si="1"/>
        <v>5981.0700000000024</v>
      </c>
      <c r="R12" s="652">
        <f t="shared" ref="R12" si="2">SUM(R6:R11)</f>
        <v>6091.6700000000028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0.40066085000000001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2.7395978799999998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597.17971199999999</v>
      </c>
      <c r="K19" s="615">
        <f>K6*別紙!$C5/100*別紙!$E5/10^3</f>
        <v>652.46924039999976</v>
      </c>
      <c r="L19" s="615">
        <f>L6*別紙!$C5/100*別紙!$E5/10^3</f>
        <v>767.80077240000003</v>
      </c>
      <c r="M19" s="615">
        <f>M6*別紙!$C5/100*別紙!$E5/10^3</f>
        <v>908.21481239999991</v>
      </c>
      <c r="N19" s="615">
        <f>N6*別紙!$C5/100*別紙!$E5/10^3</f>
        <v>983.10230039999954</v>
      </c>
      <c r="O19" s="615">
        <f>O6*別紙!$C5/100*別紙!$E5/10^3</f>
        <v>1057.6297523999999</v>
      </c>
      <c r="P19" s="615">
        <f>P6*別紙!$C5/100*別紙!$E5/10^3</f>
        <v>1163.1203003999997</v>
      </c>
      <c r="Q19" s="615">
        <f>Q6*別紙!$C5/100*別紙!$E5/10^3</f>
        <v>1427.2667123999997</v>
      </c>
      <c r="R19" s="639">
        <f>R6*別紙!$C5/100*別紙!$E5/10^3</f>
        <v>1559.9999843999997</v>
      </c>
      <c r="S19" s="572"/>
      <c r="T19" s="191"/>
      <c r="U19" s="588"/>
      <c r="W19" s="201"/>
      <c r="X19" s="201"/>
      <c r="Y19" s="173"/>
      <c r="Z19" s="628" t="s">
        <v>389</v>
      </c>
      <c r="AA19" s="671"/>
      <c r="AB19" s="672"/>
      <c r="AC19" s="673">
        <f>SUM($AC$6,$AC$9,$AC$10,$AC$13)</f>
        <v>216884</v>
      </c>
      <c r="AD19" s="673">
        <f>SUM($AD$6,$AD$9,$AD$10,$AD$13)</f>
        <v>399148.64399999997</v>
      </c>
      <c r="AE19" s="674">
        <f>SUM($AE$6,$AE$9,$AE$10,$AE$13,$AE$17,$AE$18)</f>
        <v>17.509609913999999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5022.2551680000006</v>
      </c>
      <c r="K20" s="617">
        <f>K7*別紙!$C6/100*別紙!$E6/10^3</f>
        <v>5845.4087160000008</v>
      </c>
      <c r="L20" s="617">
        <f>L7*別紙!$C6/100*別紙!$E6/10^3</f>
        <v>6053.61114</v>
      </c>
      <c r="M20" s="617">
        <f>M7*別紙!$C6/100*別紙!$E6/10^3</f>
        <v>6239.45892</v>
      </c>
      <c r="N20" s="617">
        <f>N7*別紙!$C6/100*別紙!$E6/10^3</f>
        <v>6325.1737680000015</v>
      </c>
      <c r="O20" s="617">
        <f>O7*別紙!$C6/100*別紙!$E6/10^3</f>
        <v>6338.4013680000035</v>
      </c>
      <c r="P20" s="617">
        <f>P7*別紙!$C6/100*別紙!$E6/10^3</f>
        <v>6338.4013680000035</v>
      </c>
      <c r="Q20" s="617">
        <f>Q7*別紙!$C6/100*別紙!$E6/10^3</f>
        <v>6338.4013680000035</v>
      </c>
      <c r="R20" s="634">
        <f>R7*別紙!$C6/100*別紙!$E6/10^3</f>
        <v>6338.4013680000035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5619.4348800000007</v>
      </c>
      <c r="K25" s="657">
        <f t="shared" si="3"/>
        <v>6497.8779564000006</v>
      </c>
      <c r="L25" s="657">
        <f t="shared" si="3"/>
        <v>6821.4119123999999</v>
      </c>
      <c r="M25" s="657">
        <f t="shared" si="3"/>
        <v>7147.6737323999996</v>
      </c>
      <c r="N25" s="657">
        <f t="shared" si="3"/>
        <v>7308.2760684000013</v>
      </c>
      <c r="O25" s="657">
        <f t="shared" si="3"/>
        <v>7396.0311204000036</v>
      </c>
      <c r="P25" s="657">
        <f t="shared" si="3"/>
        <v>7501.5216684000034</v>
      </c>
      <c r="Q25" s="657">
        <f t="shared" si="3"/>
        <v>7765.6680804000034</v>
      </c>
      <c r="R25" s="658">
        <f t="shared" ref="R25" si="4">SUM(R19:R24)</f>
        <v>7898.4013524000029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46867.977394740898</v>
      </c>
      <c r="K26" s="654">
        <f>(VLOOKUP(年度マスタ!$K$4&amp;"_"&amp;K$18,データシート1!$A:$BT,MATCH("da_合計",データシート1!$A$1:$BT$1,0),0))/10^3</f>
        <v>49596.719484978828</v>
      </c>
      <c r="L26" s="654">
        <f>(VLOOKUP(年度マスタ!$K$4&amp;"_"&amp;L$18,データシート1!$A:$BT,MATCH("da_合計",データシート1!$A$1:$BT$1,0),0))/10^3</f>
        <v>51293.933943370859</v>
      </c>
      <c r="M26" s="654">
        <f>(VLOOKUP(年度マスタ!$K$4&amp;"_"&amp;M$18,データシート1!$A:$BT,MATCH("da_合計",データシート1!$A$1:$BT$1,0),0))/10^3</f>
        <v>53166.13381151863</v>
      </c>
      <c r="N26" s="654">
        <f>(VLOOKUP(年度マスタ!$K$4&amp;"_"&amp;N$18,データシート1!$A:$BT,MATCH("da_合計",データシート1!$A$1:$BT$1,0),0))/10^3</f>
        <v>46288.363727804077</v>
      </c>
      <c r="O26" s="654">
        <f>(VLOOKUP(年度マスタ!$K$4&amp;"_"&amp;O$18,データシート1!$A:$BT,MATCH("da_合計",データシート1!$A$1:$BT$1,0),0))/10^3</f>
        <v>44804.3039800072</v>
      </c>
      <c r="P26" s="654">
        <f>(VLOOKUP(年度マスタ!$K$4&amp;"_"&amp;P$18,データシート1!$A:$BT,MATCH("da_合計",データシート1!$A$1:$BT$1,0),0))/10^3</f>
        <v>48068.213568927698</v>
      </c>
      <c r="Q26" s="654">
        <f>(VLOOKUP(年度マスタ!$K$4&amp;"_"&amp;Q$18,データシート1!$A:$BT,MATCH("da_合計",データシート1!$A$1:$BT$1,0),0))/10^3</f>
        <v>50773.395577363233</v>
      </c>
      <c r="R26" s="655">
        <f>Q26</f>
        <v>50773.395577363233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0.11989924021407766</v>
      </c>
      <c r="K27" s="839">
        <f t="shared" ref="K27:P27" si="5">K25/K26</f>
        <v>0.13101426916689496</v>
      </c>
      <c r="L27" s="839">
        <f t="shared" si="5"/>
        <v>0.13298671768733752</v>
      </c>
      <c r="M27" s="839">
        <f t="shared" si="5"/>
        <v>0.13444035177994137</v>
      </c>
      <c r="N27" s="839">
        <f t="shared" si="5"/>
        <v>0.15788581578246916</v>
      </c>
      <c r="O27" s="839">
        <f t="shared" si="5"/>
        <v>0.16507412153306292</v>
      </c>
      <c r="P27" s="839">
        <f t="shared" si="5"/>
        <v>0.15605992216962988</v>
      </c>
      <c r="Q27" s="839">
        <f>Q25/Q26</f>
        <v>0.15294758193919655</v>
      </c>
      <c r="R27" s="840">
        <f>R25/R26</f>
        <v>0.15556181071965608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0.15556181071965608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7.8613738447297399</v>
      </c>
      <c r="AA52" s="173"/>
      <c r="AB52" s="678" t="s">
        <v>413</v>
      </c>
      <c r="AC52" s="679">
        <f>$AD6</f>
        <v>164801.20299999998</v>
      </c>
      <c r="AD52" s="680">
        <f>R19+R20</f>
        <v>7898.4013524000029</v>
      </c>
      <c r="AE52" s="681">
        <f t="shared" ref="AE52:AE54" si="6">IFERROR(AD52/AC52,"-")</f>
        <v>4.7926842818010275E-2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348375.24842263677</v>
      </c>
      <c r="Z53" s="1130"/>
      <c r="AA53" s="173"/>
      <c r="AB53" s="678" t="s">
        <v>377</v>
      </c>
      <c r="AC53" s="679">
        <f>$AD9</f>
        <v>234347.44099999999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82</v>
      </c>
      <c r="AK54" s="443">
        <f>VLOOKUP(年度マスタ!$K$4&amp;"_"&amp;AK$53,データシート1!$A$1:$BT$2000,MATCH("ca_太陽光発電（10kW未満）",データシート1!$A$1:$BT$1,0),0)</f>
        <v>89</v>
      </c>
      <c r="AL54" s="443">
        <f>VLOOKUP(年度マスタ!$K$4&amp;"_"&amp;AL$53,データシート1!$A$1:$BT$2000,MATCH("ca_太陽光発電（10kW未満）",データシート1!$A$1:$BT$1,0),0)</f>
        <v>104</v>
      </c>
      <c r="AM54" s="443">
        <f>VLOOKUP(年度マスタ!$K$4&amp;"_"&amp;AM$53,データシート1!$A$1:$BT$2000,MATCH("ca_太陽光発電（10kW未満）",データシート1!$A$1:$BT$1,0),0)</f>
        <v>121</v>
      </c>
      <c r="AN54" s="443">
        <f>VLOOKUP(年度マスタ!$K$4&amp;"_"&amp;AN$53,データシート1!$A$1:$BT$2000,MATCH("ca_太陽光発電（10kW未満）",データシート1!$A$1:$BT$1,0),0)</f>
        <v>130</v>
      </c>
      <c r="AO54" s="443">
        <f>VLOOKUP(年度マスタ!$K$4&amp;"_"&amp;AO$53,データシート1!$A$1:$BT$2000,MATCH("ca_太陽光発電（10kW未満）",データシート1!$A$1:$BT$1,0),0)</f>
        <v>142</v>
      </c>
      <c r="AP54" s="443">
        <f>VLOOKUP(年度マスタ!$K$4&amp;"_"&amp;AP$53,データシート1!$A$1:$BT$2000,MATCH("ca_太陽光発電（10kW未満）",データシート1!$A$1:$BT$1,0),0)</f>
        <v>156</v>
      </c>
      <c r="AQ54" s="443">
        <f>VLOOKUP(年度マスタ!$K$4&amp;"_"&amp;AQ$53,データシート1!$A$1:$BT$2000,MATCH("ca_太陽光発電（10kW未満）",データシート1!$A$1:$BT$1,0),0)</f>
        <v>188</v>
      </c>
      <c r="AR54" s="443">
        <f>VLOOKUP(年度マスタ!$K$4&amp;"_"&amp;AR$53,データシート1!$A$1:$BT$2000,MATCH("ca_太陽光発電（10kW未満）",データシート1!$A$1:$BT$1,0),0)</f>
        <v>206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金武町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金武町</v>
      </c>
      <c r="AZ12" s="1023" t="str">
        <f>年度マスタ!$K4</f>
        <v>47314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金武町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金武町</v>
      </c>
      <c r="AZ4" s="1038" t="str">
        <f>年度マスタ!$K4</f>
        <v>47314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金武町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232.24199999999999</v>
      </c>
      <c r="S7" s="910">
        <f t="shared" si="0"/>
        <v>243.92599999999999</v>
      </c>
      <c r="T7" s="910">
        <f t="shared" si="0"/>
        <v>206.51400000000001</v>
      </c>
      <c r="U7" s="910">
        <f t="shared" si="0"/>
        <v>241.40299999999999</v>
      </c>
      <c r="V7" s="910">
        <f t="shared" si="0"/>
        <v>198.23400000000001</v>
      </c>
      <c r="W7" s="910">
        <f t="shared" si="0"/>
        <v>242.619</v>
      </c>
      <c r="X7" s="910">
        <f t="shared" si="0"/>
        <v>221.74799999999999</v>
      </c>
      <c r="Y7" s="910">
        <f t="shared" si="0"/>
        <v>188.04900000000001</v>
      </c>
      <c r="Z7" s="910">
        <f>SUM(Z8:Z13)</f>
        <v>195.84200000000001</v>
      </c>
      <c r="AA7" s="910">
        <f>SUM(AA8:AA13)</f>
        <v>234.191</v>
      </c>
      <c r="AB7" s="911">
        <f t="shared" si="0"/>
        <v>197.24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232.24199999999999</v>
      </c>
      <c r="S12" s="919">
        <f>VLOOKUP($D$3&amp;"_"&amp;S$3,データシート1!$A:$BU,MATCH($R$2&amp;"_"&amp;$C12,データシート1!$A$1:$BU$1,0),0)</f>
        <v>243.92599999999999</v>
      </c>
      <c r="T12" s="919">
        <f>VLOOKUP($D$3&amp;"_"&amp;T$3,データシート1!$A:$BU,MATCH($R$2&amp;"_"&amp;$C12,データシート1!$A$1:$BU$1,0),0)</f>
        <v>206.51400000000001</v>
      </c>
      <c r="U12" s="919">
        <f>VLOOKUP($D$3&amp;"_"&amp;U$3,データシート1!$A:$BU,MATCH($R$2&amp;"_"&amp;$C12,データシート1!$A$1:$BU$1,0),0)</f>
        <v>241.40299999999999</v>
      </c>
      <c r="V12" s="919">
        <f>VLOOKUP($D$3&amp;"_"&amp;V$3,データシート1!$A:$BU,MATCH($R$2&amp;"_"&amp;$C12,データシート1!$A$1:$BU$1,0),0)</f>
        <v>198.23400000000001</v>
      </c>
      <c r="W12" s="919">
        <f>VLOOKUP($D$3&amp;"_"&amp;W$3,データシート1!$A:$BU,MATCH($R$2&amp;"_"&amp;$C12,データシート1!$A$1:$BU$1,0),0)</f>
        <v>242.619</v>
      </c>
      <c r="X12" s="919">
        <f>VLOOKUP($D$3&amp;"_"&amp;X$3,データシート1!$A:$BU,MATCH($R$2&amp;"_"&amp;$C12,データシート1!$A$1:$BU$1,0),0)</f>
        <v>221.74799999999999</v>
      </c>
      <c r="Y12" s="919">
        <f>VLOOKUP($D$3&amp;"_"&amp;Y$3,データシート1!$A:$BU,MATCH($R$2&amp;"_"&amp;$C12,データシート1!$A$1:$BU$1,0),0)</f>
        <v>188.04900000000001</v>
      </c>
      <c r="Z12" s="919">
        <f>VLOOKUP($D$3&amp;"_"&amp;Z$3,データシート1!$A:$BU,MATCH($R$2&amp;"_"&amp;$C12,データシート1!$A$1:$BU$1,0),0)</f>
        <v>195.84200000000001</v>
      </c>
      <c r="AA12" s="919">
        <f>VLOOKUP($D$3&amp;"_"&amp;AA$3,データシート1!$A:$BU,MATCH($R$2&amp;"_"&amp;$C12,データシート1!$A$1:$BU$1,0),0)</f>
        <v>234.191</v>
      </c>
      <c r="AB12" s="920">
        <f>VLOOKUP($D$3&amp;"_"&amp;AB$3,データシート1!$A:$BU,MATCH($R$2&amp;"_"&amp;$C12,データシート1!$A$1:$BU$1,0),0)</f>
        <v>197.24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232.24199999999999</v>
      </c>
      <c r="S53" s="925">
        <f>VLOOKUP($D$3&amp;"_"&amp;S$3,データシート2!$A:$SI,MATCH($R$2&amp;"_"&amp;$B53,データシート2!$A$1:$SI$1,0),0)</f>
        <v>243.92599999999999</v>
      </c>
      <c r="T53" s="925">
        <f>VLOOKUP($D$3&amp;"_"&amp;T$3,データシート2!$A:$SI,MATCH($R$2&amp;"_"&amp;$B53,データシート2!$A$1:$SI$1,0),0)</f>
        <v>206.51400000000001</v>
      </c>
      <c r="U53" s="925">
        <f>VLOOKUP($D$3&amp;"_"&amp;U$3,データシート2!$A:$SI,MATCH($R$2&amp;"_"&amp;$B53,データシート2!$A$1:$SI$1,0),0)</f>
        <v>241.40299999999999</v>
      </c>
      <c r="V53" s="925">
        <f>VLOOKUP($D$3&amp;"_"&amp;V$3,データシート2!$A:$SI,MATCH($R$2&amp;"_"&amp;$B53,データシート2!$A$1:$SI$1,0),0)</f>
        <v>198.23400000000001</v>
      </c>
      <c r="W53" s="925">
        <f>VLOOKUP($D$3&amp;"_"&amp;W$3,データシート2!$A:$SI,MATCH($R$2&amp;"_"&amp;$B53,データシート2!$A$1:$SI$1,0),0)</f>
        <v>242.619</v>
      </c>
      <c r="X53" s="925">
        <f>VLOOKUP($D$3&amp;"_"&amp;X$3,データシート2!$A:$SI,MATCH($R$2&amp;"_"&amp;$B53,データシート2!$A$1:$SI$1,0),0)</f>
        <v>221.74799999999999</v>
      </c>
      <c r="Y53" s="925">
        <f>VLOOKUP($D$3&amp;"_"&amp;Y$3,データシート2!$A:$SI,MATCH($R$2&amp;"_"&amp;$B53,データシート2!$A$1:$SI$1,0),0)</f>
        <v>188.04900000000001</v>
      </c>
      <c r="Z53" s="925">
        <f>VLOOKUP($D$3&amp;"_"&amp;Z$3,データシート2!$A:$SI,MATCH($R$2&amp;"_"&amp;$B53,データシート2!$A$1:$SI$1,0),0)</f>
        <v>195.84200000000001</v>
      </c>
      <c r="AA53" s="925">
        <f>VLOOKUP($D$3&amp;"_"&amp;AA$3,データシート2!$A:$SI,MATCH($R$2&amp;"_"&amp;$B53,データシート2!$A$1:$SI$1,0),0)</f>
        <v>234.191</v>
      </c>
      <c r="AB53" s="926">
        <f>VLOOKUP($D$3&amp;"_"&amp;AB$3,データシート2!$A:$SI,MATCH($R$2&amp;"_"&amp;$B53,データシート2!$A$1:$SI$1,0),0)</f>
        <v>197.24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232.24199999999999</v>
      </c>
      <c r="S54" s="928">
        <f>VLOOKUP($D$3&amp;"_"&amp;S$3,データシート2!$A:$SI,MATCH($R$2&amp;"_"&amp;$C54,データシート2!$A$1:$SI$1,0),0)</f>
        <v>243.92599999999999</v>
      </c>
      <c r="T54" s="928">
        <f>VLOOKUP($D$3&amp;"_"&amp;T$3,データシート2!$A:$SI,MATCH($R$2&amp;"_"&amp;$C54,データシート2!$A$1:$SI$1,0),0)</f>
        <v>206.51400000000001</v>
      </c>
      <c r="U54" s="928">
        <f>VLOOKUP($D$3&amp;"_"&amp;U$3,データシート2!$A:$SI,MATCH($R$2&amp;"_"&amp;$C54,データシート2!$A$1:$SI$1,0),0)</f>
        <v>241.40299999999999</v>
      </c>
      <c r="V54" s="928">
        <f>VLOOKUP($D$3&amp;"_"&amp;V$3,データシート2!$A:$SI,MATCH($R$2&amp;"_"&amp;$C54,データシート2!$A$1:$SI$1,0),0)</f>
        <v>198.23400000000001</v>
      </c>
      <c r="W54" s="928">
        <f>VLOOKUP($D$3&amp;"_"&amp;W$3,データシート2!$A:$SI,MATCH($R$2&amp;"_"&amp;$C54,データシート2!$A$1:$SI$1,0),0)</f>
        <v>242.619</v>
      </c>
      <c r="X54" s="928">
        <f>VLOOKUP($D$3&amp;"_"&amp;X$3,データシート2!$A:$SI,MATCH($R$2&amp;"_"&amp;$C54,データシート2!$A$1:$SI$1,0),0)</f>
        <v>221.74799999999999</v>
      </c>
      <c r="Y54" s="928">
        <f>VLOOKUP($D$3&amp;"_"&amp;Y$3,データシート2!$A:$SI,MATCH($R$2&amp;"_"&amp;$C54,データシート2!$A$1:$SI$1,0),0)</f>
        <v>188.04900000000001</v>
      </c>
      <c r="Z54" s="928">
        <f>VLOOKUP($D$3&amp;"_"&amp;Z$3,データシート2!$A:$SI,MATCH($R$2&amp;"_"&amp;$C54,データシート2!$A$1:$SI$1,0),0)</f>
        <v>195.84200000000001</v>
      </c>
      <c r="AA54" s="928">
        <f>VLOOKUP($D$3&amp;"_"&amp;AA$3,データシート2!$A:$SI,MATCH($R$2&amp;"_"&amp;$C54,データシート2!$A$1:$SI$1,0),0)</f>
        <v>234.191</v>
      </c>
      <c r="AB54" s="929">
        <f>VLOOKUP($D$3&amp;"_"&amp;AB$3,データシート2!$A:$SI,MATCH($R$2&amp;"_"&amp;$C54,データシート2!$A$1:$SI$1,0),0)</f>
        <v>197.24</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232.24199999999999</v>
      </c>
      <c r="S55" s="979">
        <f>VLOOKUP($D$3&amp;"_"&amp;S$3,データシート2!$A:$SI,MATCH($R$2&amp;"_"&amp;$E55,データシート2!$A$1:$SI$1,0),0)</f>
        <v>243.92599999999999</v>
      </c>
      <c r="T55" s="979">
        <f>VLOOKUP($D$3&amp;"_"&amp;T$3,データシート2!$A:$SI,MATCH($R$2&amp;"_"&amp;$E55,データシート2!$A$1:$SI$1,0),0)</f>
        <v>206.51400000000001</v>
      </c>
      <c r="U55" s="979">
        <f>VLOOKUP($D$3&amp;"_"&amp;U$3,データシート2!$A:$SI,MATCH($R$2&amp;"_"&amp;$E55,データシート2!$A$1:$SI$1,0),0)</f>
        <v>241.40299999999999</v>
      </c>
      <c r="V55" s="979">
        <f>VLOOKUP($D$3&amp;"_"&amp;V$3,データシート2!$A:$SI,MATCH($R$2&amp;"_"&amp;$E55,データシート2!$A$1:$SI$1,0),0)</f>
        <v>198.23400000000001</v>
      </c>
      <c r="W55" s="979">
        <f>VLOOKUP($D$3&amp;"_"&amp;W$3,データシート2!$A:$SI,MATCH($R$2&amp;"_"&amp;$E55,データシート2!$A$1:$SI$1,0),0)</f>
        <v>242.619</v>
      </c>
      <c r="X55" s="979">
        <f>VLOOKUP($D$3&amp;"_"&amp;X$3,データシート2!$A:$SI,MATCH($R$2&amp;"_"&amp;$E55,データシート2!$A$1:$SI$1,0),0)</f>
        <v>221.74799999999999</v>
      </c>
      <c r="Y55" s="979">
        <f>VLOOKUP($D$3&amp;"_"&amp;Y$3,データシート2!$A:$SI,MATCH($R$2&amp;"_"&amp;$E55,データシート2!$A$1:$SI$1,0),0)</f>
        <v>188.04900000000001</v>
      </c>
      <c r="Z55" s="979">
        <f>VLOOKUP($D$3&amp;"_"&amp;Z$3,データシート2!$A:$SI,MATCH($R$2&amp;"_"&amp;$E55,データシート2!$A$1:$SI$1,0),0)</f>
        <v>195.84200000000001</v>
      </c>
      <c r="AA55" s="979">
        <f>VLOOKUP($D$3&amp;"_"&amp;AA$3,データシート2!$A:$SI,MATCH($R$2&amp;"_"&amp;$E55,データシート2!$A$1:$SI$1,0),0)</f>
        <v>234.191</v>
      </c>
      <c r="AB55" s="980">
        <f>VLOOKUP($D$3&amp;"_"&amp;AB$3,データシート2!$A:$SI,MATCH($R$2&amp;"_"&amp;$E55,データシート2!$A$1:$SI$1,0),0)</f>
        <v>197.24</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2025-03-04T10:13:22Z</dcterms:created>
  <dcterms:modified xsi:type="dcterms:W3CDTF">2025-03-04T10:13:22Z</dcterms:modified>
  <cp:category/>
  <cp:contentStatus/>
</cp:coreProperties>
</file>