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946813A-265F-4D0C-AFA1-B83A8A97FA4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<sst xmlns="http://schemas.openxmlformats.org/spreadsheetml/2006/main" count="16262" uniqueCount="2484">
  <si>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</si>
  <si>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</si>
  <si>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</si>
  <si>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</si>
  <si>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</si>
  <si>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</si>
  <si>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</si>
  <si>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</si>
  <si>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</si>
  <si>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</si>
  <si>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</si>
  <si>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</si>
  <si>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</si>
  <si>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</si>
  <si>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</si>
  <si>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</si>
  <si>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</si>
  <si>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</si>
  <si>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</si>
  <si>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</si>
  <si>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</si>
  <si>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</si>
  <si>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</si>
  <si>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</si>
  <si>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</si>
  <si>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</si>
  <si>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</si>
  <si>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</si>
  <si>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</si>
  <si>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</si>
  <si>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</si>
  <si>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</si>
  <si>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</si>
  <si>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</si>
  <si>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</si>
  <si>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</si>
  <si>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</si>
  <si>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</si>
  <si>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</si>
  <si>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</si>
  <si>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</si>
  <si>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</si>
  <si>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</si>
  <si>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</si>
  <si>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</si>
  <si>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</si>
  <si>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</si>
  <si>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</si>
  <si>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</si>
  <si>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</si>
  <si>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</si>
  <si>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</si>
  <si>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</si>
  <si>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</si>
  <si>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</si>
  <si>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</si>
  <si>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</si>
  <si>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</si>
  <si>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</si>
  <si>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</si>
  <si>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</si>
  <si>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</si>
  <si>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</si>
  <si>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</si>
  <si>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</si>
  <si>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</si>
  <si>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</si>
  <si>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</si>
  <si>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</si>
  <si>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</si>
  <si>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</si>
  <si>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</si>
  <si>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</si>
  <si>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</si>
  <si>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</si>
  <si>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</si>
  <si>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</si>
  <si>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</si>
  <si>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</si>
  <si>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</si>
  <si>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</si>
  <si>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</si>
  <si>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</si>
  <si>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</si>
  <si>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</si>
  <si>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</si>
  <si>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</si>
  <si>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</si>
  <si>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</si>
  <si>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</si>
  <si>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</si>
  <si>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</si>
  <si>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</si>
  <si>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</si>
  <si>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</si>
  <si>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</si>
  <si>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</si>
  <si>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</si>
  <si>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</si>
  <si>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</si>
  <si>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</si>
  <si>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</si>
  <si>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</si>
  <si>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</si>
  <si>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</si>
  <si>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</si>
  <si>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</si>
  <si>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</si>
  <si>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</si>
  <si>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</si>
  <si>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</si>
  <si>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</si>
  <si>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</si>
  <si>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</si>
  <si>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</si>
  <si>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</si>
  <si>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</si>
  <si>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</si>
  <si>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</si>
  <si>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</si>
  <si>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</si>
  <si>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</si>
  <si>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</si>
  <si>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</si>
  <si>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</si>
  <si>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</si>
  <si>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</si>
  <si>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</si>
  <si>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</si>
  <si>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</si>
  <si>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</si>
  <si>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</si>
  <si>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</si>
  <si>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</si>
  <si>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</si>
  <si>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</si>
  <si>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</si>
  <si>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</si>
  <si>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</si>
  <si>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</si>
  <si>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</si>
  <si>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</si>
  <si>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</si>
  <si>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</si>
  <si>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</si>
  <si>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</si>
  <si>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</si>
  <si>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</si>
  <si>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</si>
  <si>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</si>
  <si>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</si>
  <si>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</si>
  <si>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</si>
  <si>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</si>
  <si>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</si>
  <si>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</si>
  <si>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</si>
  <si>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</si>
  <si>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</si>
  <si>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</si>
  <si>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</si>
  <si>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</si>
  <si>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</si>
  <si>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</si>
  <si>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</si>
  <si>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</si>
  <si>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</si>
  <si>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</si>
  <si>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</si>
  <si>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</si>
  <si>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</si>
  <si>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</si>
  <si>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</si>
  <si>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</si>
  <si>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</si>
  <si>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</si>
  <si>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</si>
  <si>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</si>
  <si>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</si>
  <si>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</si>
  <si>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</si>
  <si>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</si>
  <si>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</si>
  <si>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</si>
  <si>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</si>
  <si>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</si>
  <si>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</si>
  <si>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</si>
  <si>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</si>
  <si>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</si>
  <si>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</si>
  <si>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</si>
  <si>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</si>
  <si>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</si>
  <si>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</si>
  <si>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</si>
  <si>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</si>
  <si>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</si>
  <si>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</si>
  <si>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</si>
  <si>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</si>
  <si>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</si>
  <si>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</si>
  <si>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</si>
  <si>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</si>
  <si>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</si>
  <si>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</si>
  <si>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</si>
  <si>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</si>
  <si>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</si>
  <si>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</si>
  <si>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</si>
  <si>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</si>
  <si>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</si>
  <si>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</si>
  <si>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</si>
  <si>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</si>
  <si>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</si>
  <si>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</si>
  <si>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</si>
  <si>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</si>
  <si>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</si>
  <si>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</si>
  <si>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</si>
  <si>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</si>
  <si>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</si>
  <si>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</si>
  <si>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</si>
  <si>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</si>
  <si>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</si>
  <si>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</si>
  <si>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</si>
  <si>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</si>
  <si>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</si>
  <si>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</si>
  <si>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</si>
  <si>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</si>
  <si>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</si>
  <si>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</si>
  <si>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</si>
  <si>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</si>
  <si>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</si>
  <si>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</si>
  <si>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</si>
  <si>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</si>
  <si>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</si>
  <si>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</si>
  <si>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</si>
  <si>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</si>
  <si>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</si>
  <si>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</si>
  <si>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</si>
  <si>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</si>
  <si>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</si>
  <si>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</si>
  <si>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</si>
  <si>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</si>
  <si>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</si>
  <si>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</si>
  <si>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</si>
  <si>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</si>
  <si>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</si>
  <si>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</si>
  <si>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</si>
  <si>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</si>
  <si>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</si>
  <si>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</si>
  <si>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</si>
  <si>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</si>
  <si>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</si>
  <si>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</si>
  <si>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</si>
  <si>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</si>
  <si>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</si>
  <si>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</si>
  <si>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</si>
  <si>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</si>
  <si>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</si>
  <si>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</si>
  <si>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</si>
  <si>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</si>
  <si>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</si>
  <si>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</si>
  <si>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</si>
  <si>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</si>
  <si>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</si>
  <si>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</si>
  <si>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</si>
  <si>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</si>
  <si>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</si>
  <si>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</si>
  <si>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</si>
  <si>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</si>
  <si>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</si>
  <si>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</si>
  <si>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</si>
  <si>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</si>
  <si>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</si>
  <si>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</si>
  <si>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</si>
  <si>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</si>
  <si>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</si>
  <si>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</si>
  <si>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</si>
  <si>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</si>
  <si>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</si>
  <si>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</si>
  <si>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</si>
  <si>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</si>
  <si>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</si>
  <si>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</si>
  <si>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</si>
  <si>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</si>
  <si>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</si>
  <si>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</si>
  <si>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</si>
  <si>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</si>
  <si>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</si>
  <si>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</si>
  <si>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</si>
  <si>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</si>
  <si>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</si>
  <si>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</si>
  <si>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</si>
  <si>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</si>
  <si>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</si>
  <si>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</si>
  <si>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</si>
  <si>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</si>
  <si>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</si>
  <si>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</si>
  <si>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</si>
  <si>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</si>
  <si>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</si>
  <si>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</si>
  <si>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</si>
  <si>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</si>
  <si>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</si>
  <si>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</si>
  <si>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</si>
  <si>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</si>
  <si>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</si>
  <si>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</si>
  <si>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</si>
  <si>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</si>
  <si>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</si>
  <si>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</si>
  <si>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</si>
  <si>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</si>
  <si>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</si>
  <si>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</si>
  <si>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</si>
  <si>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</si>
  <si>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</si>
  <si>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</si>
  <si>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</si>
  <si>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</si>
  <si>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</si>
  <si>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</si>
  <si>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</si>
  <si>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</si>
  <si>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</si>
  <si>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</si>
  <si>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</si>
  <si>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</si>
  <si>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</si>
  <si>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</si>
  <si>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</si>
  <si>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</si>
  <si>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</si>
  <si>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</si>
  <si>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</si>
  <si>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</si>
  <si>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</si>
  <si>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</si>
  <si>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</si>
  <si>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</si>
  <si>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</si>
  <si>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</si>
  <si>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</si>
  <si>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</si>
  <si>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</si>
  <si>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</si>
  <si>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</si>
  <si>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</si>
  <si>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</si>
  <si>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</si>
  <si>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</si>
  <si>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</si>
  <si>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</si>
  <si>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</si>
  <si>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</si>
  <si>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</si>
  <si>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</si>
  <si>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</si>
  <si>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</si>
  <si>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</si>
  <si>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</si>
  <si>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</si>
  <si>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</si>
  <si>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</si>
  <si>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</si>
  <si>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</si>
  <si>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</si>
  <si>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</si>
  <si>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</si>
  <si>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</si>
  <si>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</si>
  <si>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</si>
  <si>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</si>
  <si>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</si>
  <si>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</si>
  <si>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</si>
  <si>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</si>
  <si>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</si>
  <si>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</si>
  <si>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</si>
  <si>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</si>
  <si>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</si>
  <si>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</si>
  <si>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</si>
  <si>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</si>
  <si>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</si>
  <si>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</si>
  <si>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</si>
  <si>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</si>
  <si>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</si>
  <si>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</si>
  <si>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</si>
  <si>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</si>
  <si>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</si>
  <si>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</si>
  <si>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</si>
  <si>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</si>
  <si>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</si>
  <si>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</si>
  <si>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</si>
  <si>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</si>
  <si>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</si>
  <si>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</si>
  <si>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</si>
  <si>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</si>
  <si>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</si>
  <si>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</si>
  <si>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</si>
  <si>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</si>
  <si>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</si>
  <si>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</si>
  <si>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</si>
  <si>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</si>
  <si>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</si>
  <si>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</si>
  <si>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</si>
  <si>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</si>
  <si>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</si>
  <si>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</si>
  <si>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</si>
  <si>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</si>
  <si>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</si>
  <si>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</si>
  <si>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</si>
  <si>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</si>
  <si>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</si>
  <si>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</si>
  <si>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</si>
  <si>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</si>
  <si>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</si>
  <si>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</si>
  <si>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</si>
  <si>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</si>
  <si>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</si>
  <si>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</si>
  <si>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</si>
  <si>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</si>
  <si>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</si>
  <si>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</si>
  <si>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</si>
  <si>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</si>
  <si>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</si>
  <si>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</si>
  <si>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</si>
  <si>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</si>
  <si>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</si>
  <si>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</si>
  <si>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</si>
  <si>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</si>
  <si>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</si>
  <si>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</si>
  <si>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</si>
  <si>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</si>
  <si>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</si>
  <si>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</si>
  <si>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</si>
  <si>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</si>
  <si>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</si>
  <si>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</si>
  <si>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</si>
  <si>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</si>
  <si>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</si>
  <si>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</si>
  <si>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</si>
  <si>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</si>
  <si>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</si>
  <si>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</si>
  <si>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</si>
  <si>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</si>
  <si>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</si>
  <si>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</si>
  <si>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</si>
  <si>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</si>
  <si>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</si>
  <si>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</si>
  <si>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</si>
  <si>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</si>
  <si>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</si>
  <si>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</si>
  <si>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</si>
  <si>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</si>
  <si>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</si>
  <si>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</si>
  <si>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</si>
  <si>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</si>
  <si>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</si>
  <si>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</si>
  <si>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</si>
  <si>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</si>
  <si>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</si>
  <si>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</si>
  <si>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</si>
  <si>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</si>
  <si>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</si>
  <si>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</si>
  <si>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</si>
  <si>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</si>
  <si>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</si>
  <si>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</si>
  <si>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</si>
  <si>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</si>
  <si>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</si>
  <si>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</si>
  <si>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</si>
  <si>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</si>
  <si>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</si>
  <si>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</si>
  <si>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</si>
  <si>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</si>
  <si>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</si>
  <si>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</si>
  <si>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</si>
  <si>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</si>
  <si>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</si>
  <si>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</si>
  <si>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</si>
  <si>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</si>
  <si>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</si>
  <si>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</si>
  <si>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</si>
  <si>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</si>
  <si>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</si>
  <si>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</si>
  <si>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</si>
  <si>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</si>
  <si>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</si>
  <si>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</si>
  <si>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</si>
  <si>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</si>
  <si>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</si>
  <si>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</si>
  <si>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</si>
  <si>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</si>
  <si>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</si>
  <si>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</si>
  <si>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</si>
  <si>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</si>
  <si>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</si>
  <si>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</si>
  <si>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</si>
  <si>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</si>
  <si>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</si>
  <si>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</si>
  <si>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</si>
  <si>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</si>
  <si>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</si>
  <si>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</si>
  <si>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</si>
  <si>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</si>
  <si>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</si>
  <si>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</si>
  <si>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</si>
  <si>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</si>
  <si>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</si>
  <si>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</si>
  <si>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</si>
  <si>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</si>
  <si>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</si>
  <si>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</si>
  <si>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</si>
  <si>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</si>
  <si>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</si>
  <si>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</si>
  <si>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</si>
  <si>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</si>
  <si>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</si>
  <si>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</si>
  <si>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</si>
  <si>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</si>
  <si>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</si>
  <si>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</si>
  <si>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</si>
  <si>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</si>
  <si>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</si>
  <si>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</si>
  <si>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</si>
  <si>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</si>
  <si>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</si>
  <si>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</si>
  <si>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</si>
  <si>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</si>
  <si>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</si>
  <si>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</si>
  <si>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</si>
  <si>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</si>
  <si>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</si>
  <si>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</si>
  <si>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</si>
  <si>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</si>
  <si>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</si>
  <si>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</si>
  <si>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</si>
  <si>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</si>
  <si>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</si>
  <si>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</si>
  <si>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</si>
  <si>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</si>
  <si>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</si>
  <si>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</si>
  <si>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</si>
  <si>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</si>
  <si>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</si>
  <si>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</si>
  <si>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</si>
  <si>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</si>
  <si>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</si>
  <si>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</si>
  <si>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</si>
  <si>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</si>
  <si>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</si>
  <si>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</si>
  <si>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</si>
  <si>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</si>
  <si>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</si>
  <si>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</si>
  <si>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</si>
  <si>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</si>
  <si>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</si>
  <si>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</si>
  <si>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</si>
  <si>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</si>
  <si>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</si>
  <si>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</si>
  <si>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</si>
  <si>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</si>
  <si>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</si>
  <si>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</si>
  <si>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</si>
  <si>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</si>
  <si>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</si>
  <si>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</si>
  <si>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</si>
  <si>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</si>
  <si>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</si>
  <si>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</si>
  <si>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</si>
  <si>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</si>
  <si>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</si>
  <si>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</si>
  <si>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</si>
  <si>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</si>
  <si>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</si>
  <si>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</si>
  <si>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</si>
  <si>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</si>
  <si>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</si>
  <si>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</si>
  <si>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</si>
  <si>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</si>
  <si>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</si>
  <si>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</si>
  <si>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</si>
  <si>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</si>
  <si>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</si>
  <si>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</si>
  <si>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</si>
  <si>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</si>
  <si>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</si>
  <si>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</si>
  <si>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</si>
  <si>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</si>
  <si>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</si>
  <si>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</si>
  <si>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</si>
  <si>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</si>
  <si>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</si>
  <si>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</si>
  <si>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</si>
  <si>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</si>
  <si>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</si>
  <si>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</si>
  <si>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</si>
  <si>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</si>
  <si>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</si>
  <si>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</si>
  <si>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</si>
  <si>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</si>
  <si>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</si>
  <si>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</si>
  <si>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</si>
  <si>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</si>
  <si>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</si>
  <si>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</si>
  <si>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</si>
  <si>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</si>
  <si>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</si>
  <si>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</si>
  <si>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</si>
  <si>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</si>
  <si>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</si>
  <si>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</si>
  <si>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</si>
  <si>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</si>
  <si>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</si>
  <si>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</si>
  <si>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</si>
  <si>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</si>
  <si>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</si>
  <si>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</si>
  <si>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</si>
  <si>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</si>
  <si>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</si>
  <si>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</si>
  <si>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</si>
  <si>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</si>
  <si>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</si>
  <si>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</si>
  <si>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</si>
  <si>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</si>
  <si>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</si>
  <si>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</si>
  <si>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</si>
  <si>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</si>
  <si>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</si>
  <si>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</si>
  <si>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</si>
  <si>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</si>
  <si>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</si>
  <si>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</si>
  <si>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</si>
  <si>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</si>
  <si>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</si>
  <si>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</si>
  <si>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</si>
  <si>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</si>
  <si>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</si>
  <si>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</si>
  <si>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</si>
  <si>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</si>
  <si>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</si>
  <si>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</si>
  <si>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</si>
  <si>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</si>
  <si>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</si>
  <si>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</si>
  <si>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</si>
  <si>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</si>
  <si>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</si>
  <si>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</si>
  <si>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</si>
  <si>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</si>
  <si>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</si>
  <si>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</si>
  <si>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</si>
  <si>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</si>
  <si>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</si>
  <si>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</si>
  <si>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</si>
  <si>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</si>
  <si>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</si>
  <si>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</si>
  <si>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</si>
  <si>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</si>
  <si>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</si>
  <si>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</si>
  <si>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</si>
  <si>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</si>
  <si>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</si>
  <si>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</si>
  <si>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</si>
  <si>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</si>
  <si>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</si>
  <si>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</si>
  <si>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</si>
  <si>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</si>
  <si>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</si>
  <si>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</si>
  <si>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</si>
  <si>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</si>
  <si>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</si>
  <si>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</si>
  <si>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</si>
  <si>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</si>
  <si>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</si>
  <si>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</si>
  <si>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</si>
  <si>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</si>
  <si>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</si>
  <si>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</si>
  <si>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</si>
  <si>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</si>
  <si>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</si>
  <si>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</si>
  <si>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</si>
  <si>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</si>
  <si>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</si>
  <si>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</si>
  <si>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</si>
  <si>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</si>
  <si>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</si>
  <si>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</si>
  <si>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</si>
  <si>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</si>
  <si>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</si>
  <si>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</si>
  <si>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</si>
  <si>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</si>
  <si>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</si>
  <si>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</si>
  <si>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</si>
  <si>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</si>
  <si>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</si>
  <si>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</si>
  <si>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</si>
  <si>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</si>
  <si>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</si>
  <si>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</si>
  <si>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</si>
  <si>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</si>
  <si>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</si>
  <si>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</si>
  <si>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</si>
  <si>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</si>
  <si>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</si>
  <si>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</si>
  <si>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</si>
  <si>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</si>
  <si>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</si>
  <si>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</si>
  <si>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</si>
  <si>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</si>
  <si>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</si>
  <si>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</si>
  <si>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</si>
  <si>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</si>
  <si>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</si>
  <si>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</si>
  <si>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</si>
  <si>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</si>
  <si>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</si>
  <si>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</si>
  <si>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</si>
  <si>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</si>
  <si>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</si>
  <si>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</si>
  <si>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</si>
  <si>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</si>
  <si>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</si>
  <si>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</si>
  <si>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</si>
  <si>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</si>
  <si>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</si>
  <si>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</si>
  <si>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</si>
  <si>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</si>
  <si>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</si>
  <si>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</si>
  <si>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</si>
  <si>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</si>
  <si>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</si>
  <si>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</si>
  <si>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</si>
  <si>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</si>
  <si>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</si>
  <si>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</si>
  <si>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</si>
  <si>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</si>
  <si>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</si>
  <si>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</si>
  <si>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</si>
  <si>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</si>
  <si>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</si>
  <si>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</si>
  <si>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</si>
  <si>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</si>
  <si>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</si>
  <si>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</si>
  <si>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</si>
  <si>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</si>
  <si>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</si>
  <si>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</si>
  <si>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</si>
  <si>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</si>
  <si>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</si>
  <si>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</si>
  <si>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</si>
  <si>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</si>
  <si>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</si>
  <si>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</si>
  <si>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</si>
  <si>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</si>
  <si>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</si>
  <si>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</si>
  <si>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</si>
  <si>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</si>
  <si>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</si>
  <si>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</si>
  <si>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</si>
  <si>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</si>
  <si>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</si>
  <si>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</si>
  <si>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</si>
  <si>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</si>
  <si>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</si>
  <si>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</si>
  <si>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</si>
  <si>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</si>
  <si>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</si>
  <si>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</si>
  <si>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</si>
  <si>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</si>
  <si>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</si>
  <si>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</si>
  <si>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</si>
  <si>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</si>
  <si>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</si>
  <si>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</si>
  <si>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</si>
  <si>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</si>
  <si>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</si>
  <si>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</si>
  <si>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</si>
  <si>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</si>
  <si>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</si>
  <si>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</si>
  <si>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</si>
  <si>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</si>
  <si>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</si>
  <si>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</si>
  <si>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</si>
  <si>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</si>
  <si>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</si>
  <si>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</si>
  <si>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</si>
  <si>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</si>
  <si>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</si>
  <si>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</si>
  <si>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</si>
  <si>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</si>
  <si>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</si>
  <si>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</si>
  <si>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</si>
  <si>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</si>
  <si>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</si>
  <si>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</si>
  <si>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</si>
  <si>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</si>
  <si>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</si>
  <si>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</si>
  <si>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</si>
  <si>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</si>
  <si>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</si>
  <si>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</si>
  <si>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</si>
  <si>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</si>
  <si>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</si>
  <si>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</si>
  <si>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</si>
  <si>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</si>
  <si>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</si>
  <si>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</si>
  <si>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</si>
  <si>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</si>
  <si>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</si>
  <si>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</si>
  <si>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</si>
  <si>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</si>
  <si>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</si>
  <si>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</si>
  <si>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</si>
  <si>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</si>
  <si>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</si>
  <si>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</si>
  <si>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</si>
  <si>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</si>
  <si>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</si>
  <si>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</si>
  <si>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</si>
  <si>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</si>
  <si>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</si>
  <si>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</si>
  <si>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</si>
  <si>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</si>
  <si>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</si>
  <si>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</si>
  <si>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</si>
  <si>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</si>
  <si>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</si>
  <si>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</si>
  <si>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</si>
  <si>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</si>
  <si>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</si>
  <si>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</si>
  <si>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</si>
  <si>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</si>
  <si>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</si>
  <si>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</si>
  <si>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</si>
  <si>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</si>
  <si>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</si>
  <si>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</si>
  <si>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</si>
  <si>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</si>
  <si>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</si>
  <si>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</si>
  <si>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</si>
  <si>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</si>
  <si>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</si>
  <si>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</si>
  <si>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</si>
  <si>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</si>
  <si>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</si>
  <si>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</si>
  <si>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</si>
  <si>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</si>
  <si>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</si>
  <si>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</si>
  <si>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</si>
  <si>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</si>
  <si>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</si>
  <si>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</si>
  <si>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</si>
  <si>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</si>
  <si>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</si>
  <si>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</si>
  <si>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</si>
  <si>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</si>
  <si>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</si>
  <si>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</si>
  <si>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</si>
  <si>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</si>
  <si>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</si>
  <si>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</si>
  <si>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</si>
  <si>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</si>
  <si>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</si>
  <si>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</si>
  <si>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</si>
  <si>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</si>
  <si>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</si>
  <si>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</si>
  <si>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</si>
  <si>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</si>
  <si>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</si>
  <si>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</si>
  <si>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</si>
  <si>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</si>
  <si>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</si>
  <si>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</si>
  <si>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</si>
  <si>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</si>
  <si>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</si>
  <si>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</si>
  <si>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</si>
  <si>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</si>
  <si>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</si>
  <si>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</si>
  <si>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</si>
  <si>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</si>
  <si>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</si>
  <si>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</si>
  <si>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</si>
  <si>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</si>
  <si>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</si>
  <si>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</si>
  <si>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</si>
  <si>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</si>
  <si>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</si>
  <si>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</si>
  <si>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</si>
  <si>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</si>
  <si>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</si>
  <si>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</si>
  <si>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</si>
  <si>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</si>
  <si>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</si>
  <si>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</si>
  <si>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</si>
  <si>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</si>
  <si>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</si>
  <si>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</si>
  <si>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</si>
  <si>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</si>
  <si>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</si>
  <si>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</si>
  <si>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</si>
  <si>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</si>
  <si>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</si>
  <si>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</si>
  <si>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</si>
  <si>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</si>
  <si>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</si>
  <si>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</si>
  <si>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</si>
  <si>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</si>
  <si>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</si>
  <si>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</si>
  <si>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</si>
  <si>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</si>
  <si>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</si>
  <si>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</si>
  <si>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</si>
  <si>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</si>
  <si>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</si>
  <si>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</si>
  <si>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</si>
  <si>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</si>
  <si>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</si>
  <si>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</si>
  <si>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</si>
  <si>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</si>
  <si>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</si>
  <si>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</si>
  <si>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</si>
  <si>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</si>
  <si>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</si>
  <si>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</si>
  <si>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</si>
  <si>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</si>
  <si>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</si>
  <si>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</si>
  <si>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</si>
  <si>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</si>
  <si>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</si>
  <si>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</si>
  <si>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</si>
  <si>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</si>
  <si>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</si>
  <si>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</si>
  <si>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</si>
  <si>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</si>
  <si>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</si>
  <si>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</si>
  <si>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</si>
  <si>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</si>
  <si>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</si>
  <si>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</si>
  <si>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</si>
  <si>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</si>
  <si>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</si>
  <si>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</si>
  <si>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</si>
  <si>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</si>
  <si>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</si>
  <si>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</si>
  <si>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</si>
  <si>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</si>
  <si>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</si>
  <si>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</si>
  <si>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</si>
  <si>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</si>
  <si>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</si>
  <si>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</si>
  <si>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</si>
  <si>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</si>
  <si>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</si>
  <si>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</si>
  <si>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</si>
  <si>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</si>
  <si>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</si>
  <si>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</si>
  <si>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</si>
  <si>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</si>
  <si>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</si>
  <si>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</si>
  <si>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</si>
  <si>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</si>
  <si>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</si>
  <si>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</si>
  <si>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</si>
  <si>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</si>
  <si>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</si>
  <si>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</si>
  <si>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</si>
  <si>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</si>
  <si>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</si>
  <si>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</si>
  <si>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</si>
  <si>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</si>
  <si>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</si>
  <si>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</si>
  <si>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</si>
  <si>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</si>
  <si>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</si>
  <si>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</si>
  <si>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</si>
  <si>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</si>
  <si>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</si>
  <si>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</si>
  <si>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</si>
  <si>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</si>
  <si>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</si>
  <si>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</si>
  <si>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</si>
  <si>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</si>
  <si>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</si>
  <si>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</si>
  <si>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</si>
  <si>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</si>
  <si>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</si>
  <si>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</si>
  <si>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</si>
  <si>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</si>
  <si>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</si>
  <si>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</si>
  <si>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</si>
  <si>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</si>
  <si>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</si>
  <si>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</si>
  <si>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</si>
  <si>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</si>
  <si>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</si>
  <si>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</si>
  <si>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</si>
  <si>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</si>
  <si>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</si>
  <si>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</si>
  <si>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</si>
  <si>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</si>
  <si>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</si>
  <si>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</si>
  <si>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</si>
  <si>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</si>
  <si>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</si>
  <si>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</si>
  <si>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</si>
  <si>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</si>
  <si>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</si>
  <si>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</si>
  <si>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</si>
  <si>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</si>
  <si>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</si>
  <si>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</si>
  <si>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</si>
  <si>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</si>
  <si>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</si>
  <si>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</si>
  <si>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</si>
  <si>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</si>
  <si>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</si>
  <si>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</si>
  <si>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</si>
  <si>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</si>
  <si>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</si>
  <si>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</si>
  <si>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</si>
  <si>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</si>
  <si>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</si>
  <si>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</si>
  <si>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</si>
  <si>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</si>
  <si>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</si>
  <si>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</si>
  <si>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</si>
  <si>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</si>
  <si>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</si>
  <si>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</si>
  <si>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</si>
  <si>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</si>
  <si>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</si>
  <si>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</si>
  <si>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</si>
  <si>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</si>
  <si>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</si>
  <si>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</si>
  <si>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</si>
  <si>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</si>
  <si>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</si>
  <si>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</si>
  <si>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</si>
  <si>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</si>
  <si>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</si>
  <si>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</si>
  <si>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</si>
  <si>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</si>
  <si>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</si>
  <si>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</si>
  <si>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</si>
  <si>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</si>
  <si>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</si>
  <si>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</si>
  <si>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</si>
  <si>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</si>
  <si>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</si>
  <si>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</si>
  <si>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</si>
  <si>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</si>
  <si>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</si>
  <si>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</si>
  <si>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</si>
  <si>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</si>
  <si>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</si>
  <si>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</si>
  <si>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</si>
  <si>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</si>
  <si>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</si>
  <si>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</si>
  <si>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</si>
  <si>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</si>
  <si>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</si>
  <si>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</si>
  <si>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</si>
  <si>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</si>
  <si>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</si>
  <si>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</si>
  <si>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</si>
  <si>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</si>
  <si>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</si>
  <si>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</si>
  <si>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</si>
  <si>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</si>
  <si>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</si>
  <si>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</si>
  <si>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</si>
  <si>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</si>
  <si>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</si>
  <si>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</si>
  <si>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</si>
  <si>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</si>
  <si>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</si>
  <si>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</si>
  <si>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</si>
  <si>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</si>
  <si>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</si>
  <si>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</si>
  <si>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</si>
  <si>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</si>
  <si>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</si>
  <si>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</si>
  <si>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</si>
  <si>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</si>
  <si>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</si>
  <si>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</si>
  <si>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</si>
  <si>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</si>
  <si>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</si>
  <si>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</si>
  <si>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</si>
  <si>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</si>
  <si>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</si>
  <si>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</si>
  <si>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</si>
  <si>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</si>
  <si>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</si>
  <si>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</si>
  <si>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</si>
  <si>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</si>
  <si>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</si>
  <si>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</si>
  <si>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</si>
  <si>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</si>
  <si>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</si>
  <si>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</si>
  <si>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</si>
  <si>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</si>
  <si>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</si>
  <si>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</si>
  <si>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</si>
  <si>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</si>
  <si>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</si>
  <si>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</si>
  <si>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</si>
  <si>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</si>
  <si>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</si>
  <si>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</si>
  <si>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</si>
  <si>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</si>
  <si>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</si>
  <si>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</si>
  <si>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</si>
  <si>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</si>
  <si>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</si>
  <si>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</si>
  <si>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</si>
  <si>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</si>
  <si>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</si>
  <si>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</si>
  <si>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</si>
  <si>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</si>
  <si>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</si>
  <si>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</si>
  <si>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</si>
  <si>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</si>
  <si>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</si>
  <si>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</si>
  <si>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</si>
  <si>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</si>
  <si>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</si>
  <si>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</si>
  <si>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</si>
  <si>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</si>
  <si>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</si>
  <si>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</si>
  <si>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</si>
  <si>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</si>
  <si>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</si>
  <si>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</si>
  <si>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</si>
  <si>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</si>
  <si>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</si>
  <si>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</si>
  <si>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</si>
  <si>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</si>
  <si>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</si>
  <si>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</si>
  <si>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</si>
  <si>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</si>
  <si>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</si>
  <si>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</si>
  <si>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</si>
  <si>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</si>
  <si>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</si>
  <si>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</si>
  <si>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</si>
  <si>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</si>
  <si>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</si>
  <si>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</si>
  <si>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</si>
  <si>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</si>
  <si>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</si>
  <si>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</si>
  <si>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</si>
  <si>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</si>
  <si>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</si>
  <si>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</si>
  <si>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</si>
  <si>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</si>
  <si>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</si>
  <si>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</si>
  <si>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</si>
  <si>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</si>
  <si>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</si>
  <si>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</si>
  <si>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</si>
  <si>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</si>
  <si>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</si>
  <si>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</si>
  <si>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</si>
  <si>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</si>
  <si>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</si>
  <si>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</si>
  <si>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</si>
  <si>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</si>
  <si>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</si>
  <si>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</si>
  <si>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</si>
  <si>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</si>
  <si>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</si>
  <si>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</si>
  <si>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</si>
  <si>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</si>
  <si>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</si>
  <si>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</si>
  <si>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</si>
  <si>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</si>
  <si>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</si>
  <si>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</si>
  <si>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</si>
  <si>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</si>
  <si>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</si>
  <si>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</si>
  <si>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</si>
  <si>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</si>
  <si>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</si>
  <si>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</si>
  <si>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</si>
  <si>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</si>
  <si>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</si>
  <si>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</si>
  <si>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</si>
  <si>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</si>
  <si>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</si>
  <si>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</si>
  <si>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</si>
  <si>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</si>
  <si>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</si>
  <si>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</si>
  <si>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</si>
  <si>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</si>
  <si>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</si>
  <si>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</si>
  <si>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</si>
  <si>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</si>
  <si>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</si>
  <si>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</si>
  <si>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</si>
  <si>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</si>
  <si>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</si>
  <si>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</si>
  <si>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</si>
  <si>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</si>
  <si>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</si>
  <si>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</si>
  <si>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</si>
  <si>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</si>
  <si>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</si>
  <si>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</si>
  <si>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</si>
  <si>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</si>
  <si>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</si>
  <si>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</si>
  <si>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</si>
  <si>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</si>
  <si>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</si>
  <si>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</si>
  <si>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</si>
  <si>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</si>
  <si>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</si>
  <si>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</si>
  <si>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</si>
  <si>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</si>
  <si>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</si>
  <si>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</si>
  <si>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</si>
  <si>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</si>
  <si>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</si>
  <si>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</si>
  <si>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</si>
  <si>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</si>
  <si>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</si>
  <si>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</si>
  <si>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</si>
  <si>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</si>
  <si>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</si>
  <si>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</si>
  <si>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</si>
  <si>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</si>
  <si>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</si>
  <si>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</si>
  <si>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</si>
  <si>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</si>
  <si>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</si>
  <si>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</si>
  <si>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</si>
  <si>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</si>
  <si>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</si>
  <si>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</si>
  <si>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</si>
  <si>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</si>
  <si>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</si>
  <si>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</si>
  <si>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</si>
  <si>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</si>
  <si>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</si>
  <si>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</si>
  <si>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</si>
  <si>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</si>
  <si>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</si>
  <si>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</si>
  <si>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</si>
  <si>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</si>
  <si>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</si>
  <si>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</si>
  <si>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</si>
  <si>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</si>
  <si>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</si>
  <si>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</si>
  <si>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</si>
  <si>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</si>
  <si>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</si>
  <si>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</si>
  <si>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</si>
  <si>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</si>
  <si>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</si>
  <si>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</si>
  <si>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</si>
  <si>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</si>
  <si>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</si>
  <si>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</si>
  <si>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</si>
  <si>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</si>
  <si>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</si>
  <si>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</si>
  <si>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</si>
  <si>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</si>
  <si>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</si>
  <si>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</si>
  <si>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</si>
  <si>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</si>
  <si>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</si>
  <si>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</si>
  <si>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</si>
  <si>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</si>
  <si>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</si>
  <si>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</si>
  <si>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</si>
  <si>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</si>
  <si>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</si>
  <si>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</si>
  <si>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</si>
  <si>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</si>
  <si>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</si>
  <si>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</si>
  <si>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</si>
  <si>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</si>
  <si>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</si>
  <si>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</si>
  <si>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</si>
  <si>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</si>
  <si>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</si>
  <si>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</si>
  <si>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</si>
  <si>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</si>
  <si>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</si>
  <si>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</si>
  <si>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</si>
  <si>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</si>
  <si>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</si>
  <si>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</si>
  <si>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</si>
  <si>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</si>
  <si>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</si>
  <si>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</si>
  <si>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</si>
  <si>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</si>
  <si>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</si>
  <si>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</si>
  <si>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</si>
  <si>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</si>
  <si>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</si>
  <si>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</si>
  <si>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</si>
  <si>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</si>
  <si>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</si>
  <si>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</si>
  <si>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</si>
  <si>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</si>
  <si>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</si>
  <si>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</si>
  <si>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</si>
  <si>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</si>
  <si>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</si>
  <si>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</si>
  <si>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</si>
  <si>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</si>
  <si>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</si>
  <si>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</si>
  <si>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</si>
  <si>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</si>
  <si>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</si>
  <si>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</si>
  <si>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</si>
  <si>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</si>
  <si>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</si>
  <si>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</si>
  <si>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</si>
  <si>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</si>
  <si>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</si>
  <si>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</si>
  <si>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</si>
  <si>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</si>
  <si>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</si>
  <si>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</si>
  <si>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</si>
  <si>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</si>
  <si>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</si>
  <si>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</si>
  <si>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</si>
  <si>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</si>
  <si>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</si>
  <si>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</si>
  <si>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</si>
  <si>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</si>
  <si>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</si>
  <si>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</si>
  <si>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</si>
  <si>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</si>
  <si>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</si>
  <si>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</si>
  <si>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</si>
  <si>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</si>
  <si>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</si>
  <si>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</si>
  <si>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</si>
  <si>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</si>
  <si>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</si>
  <si>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</si>
  <si>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</si>
  <si>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</si>
  <si>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</si>
  <si>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</si>
  <si>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</si>
  <si>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</si>
  <si>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</si>
  <si>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</si>
  <si>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</si>
  <si>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</si>
  <si>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</si>
  <si>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</si>
  <si>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</si>
  <si>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</si>
  <si>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</si>
  <si>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</si>
  <si>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</si>
  <si>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</si>
  <si>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</si>
  <si>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</si>
  <si>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</si>
  <si>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</si>
  <si>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</si>
  <si>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</si>
  <si>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</si>
  <si>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</si>
  <si>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</si>
  <si>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</si>
  <si>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</si>
  <si>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</si>
  <si>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</si>
  <si>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</si>
  <si>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</si>
  <si>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</si>
  <si>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</si>
  <si>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</si>
  <si>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</si>
  <si>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</si>
  <si>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</si>
  <si>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</si>
  <si>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</si>
  <si>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</si>
  <si>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</si>
  <si>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</si>
  <si>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</si>
  <si>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</si>
  <si>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</si>
  <si>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</si>
  <si>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</si>
  <si>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</si>
  <si>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</si>
  <si>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</si>
  <si>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</si>
  <si>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</si>
  <si>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</si>
  <si>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</si>
  <si>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</si>
  <si>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</si>
  <si>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</si>
  <si>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</si>
  <si>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</si>
  <si>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</si>
  <si>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</si>
  <si>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</si>
  <si>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</si>
  <si>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</si>
  <si>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</si>
  <si>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</si>
  <si>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</si>
  <si>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</si>
  <si>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</si>
  <si>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</si>
  <si>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</si>
  <si>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</si>
  <si>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</si>
  <si>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</si>
  <si>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</si>
  <si>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</si>
  <si>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</si>
  <si>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</si>
  <si>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</si>
  <si>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</si>
  <si>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</si>
  <si>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</si>
  <si>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</si>
  <si>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</si>
  <si>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</si>
  <si>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</si>
  <si>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</si>
  <si>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</si>
  <si>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</si>
  <si>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</si>
  <si>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</si>
  <si>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</si>
  <si>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</si>
  <si>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</si>
  <si>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</si>
  <si>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</si>
  <si>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</si>
  <si>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</si>
  <si>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</si>
  <si>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</si>
  <si>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</si>
  <si>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</si>
  <si>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</si>
  <si>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</si>
  <si>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</si>
  <si>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</si>
  <si>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</si>
  <si>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</si>
  <si>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</si>
  <si>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</si>
  <si>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</si>
  <si>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</si>
  <si>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</si>
  <si>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</si>
  <si>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</si>
  <si>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</si>
  <si>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</si>
  <si>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</si>
  <si>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</si>
  <si>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</si>
  <si>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</si>
  <si>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</si>
  <si>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</si>
  <si>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</si>
  <si>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</si>
  <si>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</si>
  <si>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</si>
  <si>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</si>
  <si>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</si>
  <si>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</si>
  <si>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</si>
  <si>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</si>
  <si>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</si>
  <si>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</si>
  <si>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</si>
  <si>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</si>
  <si>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</si>
  <si>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</si>
  <si>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</si>
  <si>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</si>
  <si>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</si>
  <si>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</si>
  <si>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</si>
  <si>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</si>
  <si>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</si>
  <si>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</si>
  <si>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</si>
  <si>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</si>
  <si>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</si>
  <si>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</si>
  <si>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</si>
  <si>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</si>
  <si>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</si>
  <si>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</si>
  <si>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</si>
  <si>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</si>
  <si>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</si>
  <si>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</si>
  <si>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</si>
  <si>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</si>
  <si>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</si>
  <si>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</si>
  <si>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</si>
  <si>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</si>
  <si>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</si>
  <si>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</si>
  <si>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</si>
  <si>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</si>
  <si>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</si>
  <si>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</si>
  <si>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</si>
  <si>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</si>
  <si>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</si>
  <si>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</si>
  <si>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</si>
  <si>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</si>
  <si>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</si>
  <si>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</si>
  <si>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</si>
  <si>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</si>
  <si>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</si>
  <si>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</si>
  <si>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</si>
  <si>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</si>
  <si>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</si>
  <si>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</si>
  <si>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</si>
  <si>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</si>
  <si>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</si>
  <si>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</si>
  <si>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</si>
  <si>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</si>
  <si>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</si>
  <si>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</si>
  <si>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</si>
  <si>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</si>
  <si>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</si>
  <si>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</si>
  <si>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</si>
  <si>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</si>
  <si>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</si>
  <si>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</si>
  <si>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</si>
  <si>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</si>
  <si>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</si>
  <si>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</si>
  <si>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</si>
  <si>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</si>
  <si>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</si>
  <si>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</si>
  <si>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</si>
  <si>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</si>
  <si>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</si>
  <si>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</si>
  <si>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</si>
  <si>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</si>
  <si>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</si>
  <si>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</si>
  <si>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</si>
  <si>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</si>
  <si>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</si>
  <si>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</si>
  <si>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</si>
  <si>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</si>
  <si>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</si>
  <si>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</si>
  <si>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</si>
  <si>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</si>
  <si>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</si>
  <si>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</si>
  <si>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</si>
  <si>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</si>
  <si>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</si>
  <si>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</si>
  <si>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</si>
  <si>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</si>
  <si>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</si>
  <si>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</si>
  <si>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</si>
  <si>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</si>
  <si>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</si>
  <si>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</si>
  <si>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</si>
  <si>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</si>
  <si>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</si>
  <si>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</si>
  <si>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</si>
  <si>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</si>
  <si>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</si>
  <si>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</si>
  <si>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</si>
  <si>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</si>
  <si>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</si>
  <si>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</si>
  <si>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</si>
  <si>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</si>
  <si>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</si>
  <si>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</si>
  <si>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</si>
  <si>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</si>
  <si>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</si>
  <si>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</si>
  <si>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</si>
  <si>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</si>
  <si>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</si>
  <si>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</si>
  <si>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</si>
  <si>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</si>
  <si>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</si>
  <si>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</si>
  <si>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</si>
  <si>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</si>
  <si>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</si>
  <si>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</si>
  <si>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</si>
  <si>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</si>
  <si>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</si>
  <si>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</si>
  <si>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</si>
  <si>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</si>
  <si>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</si>
  <si>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</si>
  <si>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</si>
  <si>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</si>
  <si>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</si>
  <si>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</si>
  <si>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</si>
  <si>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</si>
  <si>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</si>
  <si>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</si>
  <si>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</si>
  <si>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</si>
  <si>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</si>
  <si>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</si>
  <si>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</si>
  <si>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</si>
  <si>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</si>
  <si>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</si>
  <si>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</si>
  <si>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</si>
  <si>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</si>
  <si>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</si>
  <si>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</si>
  <si>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</si>
  <si>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</si>
  <si>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</si>
  <si>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</si>
  <si>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</si>
  <si>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</si>
  <si>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</si>
  <si>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</si>
  <si>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</si>
  <si>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</si>
  <si>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</si>
  <si>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</si>
  <si>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</si>
  <si>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</si>
  <si>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</si>
  <si>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</si>
  <si>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</si>
  <si>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</si>
  <si>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</si>
  <si>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</si>
  <si>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</si>
  <si>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</si>
  <si>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</si>
  <si>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</si>
  <si>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</si>
  <si>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</si>
  <si>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</si>
  <si>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</si>
  <si>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</si>
  <si>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</si>
  <si>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</si>
  <si>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</si>
  <si>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</si>
  <si>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</si>
  <si>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</si>
  <si>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</si>
  <si>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</si>
  <si>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</si>
  <si>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</si>
  <si>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</si>
  <si>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</si>
  <si>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</si>
  <si>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</si>
  <si>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</si>
  <si>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</si>
  <si>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</si>
  <si>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</si>
  <si>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</si>
  <si>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</si>
  <si>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</si>
  <si>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</si>
  <si>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</si>
  <si>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</si>
  <si>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</si>
  <si>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</si>
  <si>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</si>
  <si>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</si>
  <si>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</si>
  <si>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</si>
  <si>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</si>
  <si>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</si>
  <si>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</si>
  <si>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</si>
  <si>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</si>
  <si>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</si>
  <si>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</si>
  <si>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</si>
  <si>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</si>
  <si>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</si>
  <si>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</si>
  <si>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</si>
  <si>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</si>
  <si>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</si>
  <si>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</si>
  <si>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</si>
  <si>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</si>
  <si>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</si>
  <si>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</si>
  <si>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</si>
  <si>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</si>
  <si>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</si>
  <si>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</si>
  <si>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</si>
  <si>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</si>
  <si>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</si>
  <si>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</si>
  <si>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</si>
  <si>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</si>
  <si>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</si>
  <si>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</si>
  <si>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</si>
  <si>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</si>
  <si>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</si>
  <si>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</si>
  <si>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</si>
  <si>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</si>
  <si>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</si>
  <si>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</si>
  <si>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</si>
  <si>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</si>
  <si>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</si>
  <si>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</si>
  <si>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</si>
  <si>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</si>
  <si>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</si>
  <si>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</si>
  <si>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</si>
  <si>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</si>
  <si>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</si>
  <si>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</si>
  <si>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</si>
  <si>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</si>
  <si>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</si>
  <si>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</si>
  <si>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</si>
  <si>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</si>
  <si>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</si>
  <si>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</si>
  <si>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</si>
  <si>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</si>
  <si>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</si>
  <si>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</si>
  <si>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</si>
  <si>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</si>
  <si>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</si>
  <si>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</si>
  <si>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</si>
  <si>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</si>
  <si>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</si>
  <si>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</si>
  <si>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</si>
  <si>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</si>
  <si>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</si>
  <si>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</si>
  <si>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</si>
  <si>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</si>
  <si>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</si>
  <si>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</si>
  <si>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</si>
  <si>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</si>
  <si>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</si>
  <si>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</si>
  <si>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</si>
  <si>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</si>
  <si>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</si>
  <si>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</si>
  <si>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</si>
  <si>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</si>
  <si>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</si>
  <si>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</si>
  <si>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</si>
  <si>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</si>
  <si>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</si>
  <si>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</si>
  <si>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</si>
  <si>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</si>
  <si>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</si>
  <si>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</si>
  <si>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</si>
  <si>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</si>
  <si>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</si>
  <si>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</si>
  <si>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</si>
  <si>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</si>
  <si>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</si>
  <si>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</si>
  <si>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</si>
  <si>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</si>
  <si>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</si>
  <si>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</si>
  <si>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</si>
  <si>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</si>
  <si>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</si>
  <si>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</si>
  <si>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</si>
  <si>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</si>
  <si>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</si>
  <si>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</si>
  <si>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</si>
  <si>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</si>
  <si>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</si>
  <si>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</si>
  <si>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</si>
  <si>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</si>
  <si>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</si>
  <si>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</si>
  <si>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</si>
  <si>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</si>
  <si>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</si>
  <si>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</si>
  <si>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</si>
  <si>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</si>
  <si>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</si>
  <si>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</si>
  <si>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</si>
  <si>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</si>
  <si>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</si>
  <si>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</si>
  <si>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</si>
  <si>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</si>
  <si>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</si>
  <si>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</si>
  <si>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</si>
  <si>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</si>
  <si>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</si>
  <si>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</si>
  <si>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</si>
  <si>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</si>
  <si>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</si>
  <si>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</si>
  <si>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</si>
  <si>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</si>
  <si>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</si>
  <si>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</si>
  <si>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</si>
  <si>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</si>
  <si>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</si>
  <si>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</si>
  <si>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</si>
  <si>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</si>
  <si>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</si>
  <si>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</si>
  <si>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</si>
  <si>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</si>
  <si>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</si>
  <si>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</si>
  <si>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</si>
  <si>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</si>
  <si>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</si>
  <si>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</si>
  <si>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</si>
  <si>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</si>
  <si>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</si>
  <si>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</si>
  <si>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</si>
  <si>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</si>
  <si>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</si>
  <si>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</si>
  <si>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</si>
  <si>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</si>
  <si>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</si>
  <si>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</si>
  <si>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</si>
  <si>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</si>
  <si>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</si>
  <si>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</si>
  <si>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</si>
  <si>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</si>
  <si>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</si>
  <si>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</si>
  <si>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</si>
  <si>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</si>
  <si>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</si>
  <si>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</si>
  <si>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</si>
  <si>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</si>
  <si>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</si>
  <si>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</si>
  <si>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</si>
  <si>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</si>
  <si>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</si>
  <si>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</si>
  <si>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</si>
  <si>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</si>
  <si>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</si>
  <si>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</si>
  <si>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</si>
  <si>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</si>
  <si>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</si>
  <si>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</si>
  <si>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</si>
  <si>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</si>
  <si>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</si>
  <si>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</si>
  <si>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</si>
  <si>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</si>
  <si>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</si>
  <si>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</si>
  <si>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</si>
  <si>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</si>
  <si>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</si>
  <si>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</si>
  <si>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</si>
  <si>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</si>
  <si>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</si>
  <si>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</si>
  <si>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</si>
  <si>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</si>
  <si>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</si>
  <si>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</si>
  <si>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</si>
  <si>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</si>
  <si>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</si>
  <si>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</si>
  <si>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</si>
  <si>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</si>
  <si>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</si>
  <si>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</si>
  <si>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</si>
  <si>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</si>
  <si>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</si>
  <si>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</si>
  <si>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</si>
  <si>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</si>
  <si>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</si>
  <si>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</si>
  <si>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</si>
  <si>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</si>
  <si>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</si>
  <si>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</si>
  <si>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</si>
  <si>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</si>
  <si>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</si>
  <si>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</si>
  <si>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</si>
  <si>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</si>
  <si>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</si>
  <si>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</si>
  <si>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</si>
  <si>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</si>
  <si>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</si>
  <si>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</si>
  <si>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</si>
  <si>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</si>
  <si>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</si>
  <si>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</si>
  <si>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</si>
  <si>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</si>
  <si>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</si>
  <si>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</si>
  <si>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</si>
  <si>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</si>
  <si>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</si>
  <si>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</si>
  <si>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</si>
  <si>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</si>
  <si>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</si>
  <si>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</si>
  <si>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</si>
  <si>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</si>
  <si>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</si>
  <si>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</si>
  <si>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</si>
  <si>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</si>
  <si>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</si>
  <si>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</si>
  <si>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</si>
  <si>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</si>
  <si>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</si>
  <si>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</si>
  <si>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</si>
  <si>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</si>
  <si>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</si>
  <si>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</si>
  <si>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</si>
  <si>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</si>
  <si>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</si>
  <si>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</si>
  <si>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</si>
  <si>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</si>
  <si>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</si>
  <si>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</si>
  <si>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</si>
  <si>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</si>
  <si>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</si>
  <si>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</si>
  <si>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</si>
  <si>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</si>
  <si>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</si>
  <si>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</si>
  <si>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</si>
  <si>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</si>
  <si>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</si>
  <si>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</si>
  <si>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</si>
  <si>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</si>
  <si>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</si>
  <si>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</si>
  <si>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</si>
  <si>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</si>
  <si>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</si>
  <si>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</si>
  <si>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</si>
  <si>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</si>
  <si>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</si>
  <si>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</si>
  <si>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</si>
  <si>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</si>
  <si>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</si>
  <si>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</si>
  <si>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</si>
  <si>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</si>
  <si>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</si>
  <si>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</si>
  <si>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</si>
  <si>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</si>
  <si>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</si>
  <si>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</si>
  <si>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</si>
  <si>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</si>
  <si>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</si>
  <si>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</si>
  <si>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</si>
  <si>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</si>
  <si>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</si>
  <si>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</si>
  <si>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</si>
  <si>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</si>
  <si>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</si>
  <si>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</si>
  <si>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</si>
  <si>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</si>
  <si>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</si>
  <si>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</si>
  <si>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</si>
  <si>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</si>
  <si>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</si>
  <si>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</si>
  <si>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</si>
  <si>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</si>
  <si>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</si>
  <si>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</si>
  <si>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</si>
  <si>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</si>
  <si>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</si>
  <si>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</si>
  <si>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</si>
  <si>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</si>
  <si>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</si>
  <si>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</si>
  <si>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</si>
  <si>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</si>
  <si>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</si>
  <si>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</si>
  <si>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</si>
  <si>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</si>
  <si>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</si>
  <si>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</si>
  <si>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</si>
  <si>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</si>
  <si>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</si>
  <si>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</si>
  <si>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</si>
  <si>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</si>
  <si>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</si>
  <si>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</si>
  <si>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</si>
  <si>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</si>
  <si>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</si>
  <si>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</si>
  <si>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</si>
  <si>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</si>
  <si>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</si>
  <si>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</si>
  <si>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</si>
  <si>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</si>
  <si>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</si>
  <si>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</si>
  <si>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</si>
  <si>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</si>
  <si>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</si>
  <si>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</si>
  <si>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</si>
  <si>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</si>
  <si>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</si>
  <si>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</si>
  <si>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</si>
  <si>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</si>
  <si>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</si>
  <si>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47205_令和7年度</t>
  </si>
  <si>
    <t>47205_令和8年度</t>
  </si>
  <si>
    <t>47205_令和9年度</t>
  </si>
  <si>
    <t>47205_令和10年度</t>
  </si>
  <si>
    <t>47205_令和11年度</t>
  </si>
  <si>
    <t>47205_令和12年度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</si>
</sst>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10.11544561171565</c:v>
                </c:pt>
                <c:pt idx="1">
                  <c:v>12.92772500121117</c:v>
                </c:pt>
                <c:pt idx="2">
                  <c:v>11.52306692160291</c:v>
                </c:pt>
                <c:pt idx="3">
                  <c:v>13.13200163377887</c:v>
                </c:pt>
                <c:pt idx="4">
                  <c:v>12.256872671376151</c:v>
                </c:pt>
                <c:pt idx="5">
                  <c:v>14.440297194531141</c:v>
                </c:pt>
                <c:pt idx="6">
                  <c:v>13.6327760925387</c:v>
                </c:pt>
                <c:pt idx="7">
                  <c:v>11.45233334741242</c:v>
                </c:pt>
                <c:pt idx="8">
                  <c:v>14.714265089211992</c:v>
                </c:pt>
                <c:pt idx="9">
                  <c:v>14.684981802351292</c:v>
                </c:pt>
                <c:pt idx="10">
                  <c:v>16.28550805113893</c:v>
                </c:pt>
                <c:pt idx="11">
                  <c:v>14.040251084298861</c:v>
                </c:pt>
                <c:pt idx="12">
                  <c:v>12.982827338638209</c:v>
                </c:pt>
                <c:pt idx="13">
                  <c:v>10.963905254208489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159.47177479502696</c:v>
                </c:pt>
                <c:pt idx="1">
                  <c:v>162.02875424366755</c:v>
                </c:pt>
                <c:pt idx="2">
                  <c:v>160.78998235004815</c:v>
                </c:pt>
                <c:pt idx="3">
                  <c:v>162.94837119853986</c:v>
                </c:pt>
                <c:pt idx="4">
                  <c:v>161.4508429836703</c:v>
                </c:pt>
                <c:pt idx="5">
                  <c:v>158.1230174162784</c:v>
                </c:pt>
                <c:pt idx="6">
                  <c:v>158.39410069213588</c:v>
                </c:pt>
                <c:pt idx="7">
                  <c:v>157.00170980720404</c:v>
                </c:pt>
                <c:pt idx="8">
                  <c:v>155.95832674938856</c:v>
                </c:pt>
                <c:pt idx="9">
                  <c:v>154.66239005784101</c:v>
                </c:pt>
                <c:pt idx="10">
                  <c:v>153.32418924828789</c:v>
                </c:pt>
                <c:pt idx="11">
                  <c:v>140.60213358259833</c:v>
                </c:pt>
                <c:pt idx="12">
                  <c:v>141.37416582061454</c:v>
                </c:pt>
                <c:pt idx="13">
                  <c:v>146.76852728659765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157.91046997501991</c:v>
                </c:pt>
                <c:pt idx="1">
                  <c:v>168.859333661384</c:v>
                </c:pt>
                <c:pt idx="2">
                  <c:v>177.86612510132889</c:v>
                </c:pt>
                <c:pt idx="3">
                  <c:v>157.22185667923651</c:v>
                </c:pt>
                <c:pt idx="4">
                  <c:v>159.62936776530469</c:v>
                </c:pt>
                <c:pt idx="5">
                  <c:v>162.4369076849498</c:v>
                </c:pt>
                <c:pt idx="6">
                  <c:v>156.55028063204179</c:v>
                </c:pt>
                <c:pt idx="7">
                  <c:v>158.65297978405212</c:v>
                </c:pt>
                <c:pt idx="8">
                  <c:v>165.34605605891016</c:v>
                </c:pt>
                <c:pt idx="9">
                  <c:v>150.96019596097833</c:v>
                </c:pt>
                <c:pt idx="10">
                  <c:v>151.6131517447958</c:v>
                </c:pt>
                <c:pt idx="11">
                  <c:v>144.43110419774442</c:v>
                </c:pt>
                <c:pt idx="12">
                  <c:v>153.5551631853082</c:v>
                </c:pt>
                <c:pt idx="13">
                  <c:v>154.13321043438484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208.95533534136169</c:v>
                </c:pt>
                <c:pt idx="1">
                  <c:v>216.6280980638368</c:v>
                </c:pt>
                <c:pt idx="2">
                  <c:v>210.8699901127103</c:v>
                </c:pt>
                <c:pt idx="3">
                  <c:v>218.5729231567654</c:v>
                </c:pt>
                <c:pt idx="4">
                  <c:v>225.61294908582141</c:v>
                </c:pt>
                <c:pt idx="5">
                  <c:v>222.49655021283669</c:v>
                </c:pt>
                <c:pt idx="6">
                  <c:v>201.43310211294241</c:v>
                </c:pt>
                <c:pt idx="7">
                  <c:v>208.7717287808521</c:v>
                </c:pt>
                <c:pt idx="8">
                  <c:v>209.63306162900707</c:v>
                </c:pt>
                <c:pt idx="9">
                  <c:v>242.54918872255814</c:v>
                </c:pt>
                <c:pt idx="10">
                  <c:v>199.62105192680718</c:v>
                </c:pt>
                <c:pt idx="11">
                  <c:v>161.4811082639938</c:v>
                </c:pt>
                <c:pt idx="12">
                  <c:v>174.7956291544177</c:v>
                </c:pt>
                <c:pt idx="13">
                  <c:v>199.98565998640191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22.874565418301486</c:v>
                </c:pt>
                <c:pt idx="1">
                  <c:v>20.229323149287257</c:v>
                </c:pt>
                <c:pt idx="2">
                  <c:v>37.74364900160937</c:v>
                </c:pt>
                <c:pt idx="3">
                  <c:v>17.128553487944266</c:v>
                </c:pt>
                <c:pt idx="4">
                  <c:v>17.046982089833392</c:v>
                </c:pt>
                <c:pt idx="5">
                  <c:v>21.126237841499758</c:v>
                </c:pt>
                <c:pt idx="6">
                  <c:v>42.08484407753749</c:v>
                </c:pt>
                <c:pt idx="7">
                  <c:v>24.834116924250079</c:v>
                </c:pt>
                <c:pt idx="8">
                  <c:v>24.19269437653157</c:v>
                </c:pt>
                <c:pt idx="9">
                  <c:v>22.846978226801664</c:v>
                </c:pt>
                <c:pt idx="10">
                  <c:v>20.340212818723668</c:v>
                </c:pt>
                <c:pt idx="11">
                  <c:v>37.974532316137349</c:v>
                </c:pt>
                <c:pt idx="12">
                  <c:v>21.482121408415683</c:v>
                </c:pt>
                <c:pt idx="13">
                  <c:v>17.951897146295277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47844</c:v>
                </c:pt>
                <c:pt idx="1">
                  <c:v>48737</c:v>
                </c:pt>
                <c:pt idx="2">
                  <c:v>49734</c:v>
                </c:pt>
                <c:pt idx="3">
                  <c:v>51248</c:v>
                </c:pt>
                <c:pt idx="4">
                  <c:v>52938</c:v>
                </c:pt>
                <c:pt idx="5">
                  <c:v>54143</c:v>
                </c:pt>
                <c:pt idx="6">
                  <c:v>55122</c:v>
                </c:pt>
                <c:pt idx="7">
                  <c:v>56053</c:v>
                </c:pt>
                <c:pt idx="8">
                  <c:v>56665</c:v>
                </c:pt>
                <c:pt idx="9">
                  <c:v>57463</c:v>
                </c:pt>
                <c:pt idx="10">
                  <c:v>58151</c:v>
                </c:pt>
                <c:pt idx="11">
                  <c:v>59409</c:v>
                </c:pt>
                <c:pt idx="12">
                  <c:v>60245</c:v>
                </c:pt>
                <c:pt idx="13">
                  <c:v>61023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11968</c:v>
                </c:pt>
                <c:pt idx="1">
                  <c:v>11861</c:v>
                </c:pt>
                <c:pt idx="2">
                  <c:v>11795</c:v>
                </c:pt>
                <c:pt idx="3">
                  <c:v>11599</c:v>
                </c:pt>
                <c:pt idx="4">
                  <c:v>11439</c:v>
                </c:pt>
                <c:pt idx="5">
                  <c:v>11324</c:v>
                </c:pt>
                <c:pt idx="6">
                  <c:v>11230</c:v>
                </c:pt>
                <c:pt idx="7">
                  <c:v>11271</c:v>
                </c:pt>
                <c:pt idx="8">
                  <c:v>11281</c:v>
                </c:pt>
                <c:pt idx="9">
                  <c:v>11319</c:v>
                </c:pt>
                <c:pt idx="10">
                  <c:v>11273</c:v>
                </c:pt>
                <c:pt idx="11">
                  <c:v>11375</c:v>
                </c:pt>
                <c:pt idx="12">
                  <c:v>11543</c:v>
                </c:pt>
                <c:pt idx="13">
                  <c:v>11705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38067</c:v>
                </c:pt>
                <c:pt idx="1">
                  <c:v>38567</c:v>
                </c:pt>
                <c:pt idx="2">
                  <c:v>39396</c:v>
                </c:pt>
                <c:pt idx="3">
                  <c:v>40008</c:v>
                </c:pt>
                <c:pt idx="4">
                  <c:v>40603</c:v>
                </c:pt>
                <c:pt idx="5">
                  <c:v>41208</c:v>
                </c:pt>
                <c:pt idx="6">
                  <c:v>41938</c:v>
                </c:pt>
                <c:pt idx="7">
                  <c:v>42696</c:v>
                </c:pt>
                <c:pt idx="8">
                  <c:v>43266</c:v>
                </c:pt>
                <c:pt idx="9">
                  <c:v>43999</c:v>
                </c:pt>
                <c:pt idx="10">
                  <c:v>45006</c:v>
                </c:pt>
                <c:pt idx="11">
                  <c:v>45984</c:v>
                </c:pt>
                <c:pt idx="12">
                  <c:v>46347</c:v>
                </c:pt>
                <c:pt idx="13">
                  <c:v>46828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58</c:v>
                </c:pt>
                <c:pt idx="6">
                  <c:v>58</c:v>
                </c:pt>
                <c:pt idx="7">
                  <c:v>58</c:v>
                </c:pt>
                <c:pt idx="8">
                  <c:v>58</c:v>
                </c:pt>
                <c:pt idx="9">
                  <c:v>58</c:v>
                </c:pt>
                <c:pt idx="10">
                  <c:v>58</c:v>
                </c:pt>
                <c:pt idx="11">
                  <c:v>9</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2946</c:v>
                </c:pt>
                <c:pt idx="1">
                  <c:v>2946</c:v>
                </c:pt>
                <c:pt idx="2">
                  <c:v>2946</c:v>
                </c:pt>
                <c:pt idx="3">
                  <c:v>2946</c:v>
                </c:pt>
                <c:pt idx="4">
                  <c:v>2946</c:v>
                </c:pt>
                <c:pt idx="5">
                  <c:v>3023</c:v>
                </c:pt>
                <c:pt idx="6">
                  <c:v>3023</c:v>
                </c:pt>
                <c:pt idx="7">
                  <c:v>3023</c:v>
                </c:pt>
                <c:pt idx="8">
                  <c:v>3023</c:v>
                </c:pt>
                <c:pt idx="9">
                  <c:v>3023</c:v>
                </c:pt>
                <c:pt idx="10">
                  <c:v>3023</c:v>
                </c:pt>
                <c:pt idx="11">
                  <c:v>3400</c:v>
                </c:pt>
                <c:pt idx="12">
                  <c:v>3400</c:v>
                </c:pt>
                <c:pt idx="13">
                  <c:v>3400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66.806600000000003</c:v>
                </c:pt>
                <c:pt idx="1">
                  <c:v>59.115200000000002</c:v>
                </c:pt>
                <c:pt idx="2">
                  <c:v>154.12739999999999</c:v>
                </c:pt>
                <c:pt idx="3">
                  <c:v>51.112000000000002</c:v>
                </c:pt>
                <c:pt idx="4">
                  <c:v>52.734900000000003</c:v>
                </c:pt>
                <c:pt idx="5">
                  <c:v>53.817300000000003</c:v>
                </c:pt>
                <c:pt idx="6">
                  <c:v>172.07169999999999</c:v>
                </c:pt>
                <c:pt idx="7">
                  <c:v>62.018099999999997</c:v>
                </c:pt>
                <c:pt idx="8">
                  <c:v>64.878100000000003</c:v>
                </c:pt>
                <c:pt idx="9">
                  <c:v>62.686100000000003</c:v>
                </c:pt>
                <c:pt idx="10">
                  <c:v>52.2714</c:v>
                </c:pt>
                <c:pt idx="11">
                  <c:v>188.8563</c:v>
                </c:pt>
                <c:pt idx="12">
                  <c:v>84.689700000000002</c:v>
                </c:pt>
                <c:pt idx="13">
                  <c:v>56.755000000000003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37.561999999999998</c:v>
                </c:pt>
                <c:pt idx="1">
                  <c:v>28.824999999999999</c:v>
                </c:pt>
                <c:pt idx="2">
                  <c:v>38.258000000000003</c:v>
                </c:pt>
                <c:pt idx="3">
                  <c:v>33.795999999999999</c:v>
                </c:pt>
                <c:pt idx="4">
                  <c:v>33.424999999999997</c:v>
                </c:pt>
                <c:pt idx="5">
                  <c:v>33.926000000000002</c:v>
                </c:pt>
                <c:pt idx="6">
                  <c:v>33.204000000000001</c:v>
                </c:pt>
                <c:pt idx="7">
                  <c:v>45.625</c:v>
                </c:pt>
                <c:pt idx="8">
                  <c:v>32.551000000000002</c:v>
                </c:pt>
                <c:pt idx="9">
                  <c:v>30.96</c:v>
                </c:pt>
                <c:pt idx="10">
                  <c:v>28.413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28.818000000000001</c:v>
                </c:pt>
                <c:pt idx="1">
                  <c:v>19.97</c:v>
                </c:pt>
                <c:pt idx="2">
                  <c:v>29.504999999999999</c:v>
                </c:pt>
                <c:pt idx="3">
                  <c:v>25.277999999999999</c:v>
                </c:pt>
                <c:pt idx="4">
                  <c:v>24.933999999999997</c:v>
                </c:pt>
                <c:pt idx="5">
                  <c:v>25.406999999999996</c:v>
                </c:pt>
                <c:pt idx="6">
                  <c:v>24.699000000000002</c:v>
                </c:pt>
                <c:pt idx="7">
                  <c:v>37.170999999999999</c:v>
                </c:pt>
                <c:pt idx="8">
                  <c:v>23.981999999999999</c:v>
                </c:pt>
                <c:pt idx="9">
                  <c:v>22.210999999999999</c:v>
                </c:pt>
                <c:pt idx="10">
                  <c:v>20.111999999999998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8.7439999999999998</c:v>
                </c:pt>
                <c:pt idx="1">
                  <c:v>8.8550000000000004</c:v>
                </c:pt>
                <c:pt idx="2">
                  <c:v>8.7530000000000001</c:v>
                </c:pt>
                <c:pt idx="3">
                  <c:v>8.5180000000000007</c:v>
                </c:pt>
                <c:pt idx="4">
                  <c:v>8.4909999999999997</c:v>
                </c:pt>
                <c:pt idx="5">
                  <c:v>8.5190000000000001</c:v>
                </c:pt>
                <c:pt idx="6">
                  <c:v>8.5050000000000008</c:v>
                </c:pt>
                <c:pt idx="7">
                  <c:v>8.4540000000000006</c:v>
                </c:pt>
                <c:pt idx="8">
                  <c:v>8.5690000000000008</c:v>
                </c:pt>
                <c:pt idx="9">
                  <c:v>8.7490000000000006</c:v>
                </c:pt>
                <c:pt idx="10">
                  <c:v>8.3010000000000002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210.8699901127103</c:v>
                </c:pt>
                <c:pt idx="1">
                  <c:v>218.5729231567654</c:v>
                </c:pt>
                <c:pt idx="2">
                  <c:v>225.61294908582141</c:v>
                </c:pt>
                <c:pt idx="3">
                  <c:v>222.49655021283669</c:v>
                </c:pt>
                <c:pt idx="4">
                  <c:v>201.43310211294241</c:v>
                </c:pt>
                <c:pt idx="5">
                  <c:v>208.7717287808521</c:v>
                </c:pt>
                <c:pt idx="6">
                  <c:v>209.63306162900707</c:v>
                </c:pt>
                <c:pt idx="7">
                  <c:v>242.54918872255814</c:v>
                </c:pt>
                <c:pt idx="8">
                  <c:v>199.62105192680718</c:v>
                </c:pt>
                <c:pt idx="9">
                  <c:v>161.4811082639938</c:v>
                </c:pt>
                <c:pt idx="10">
                  <c:v>174.7956291544177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37.74364900160937</c:v>
                </c:pt>
                <c:pt idx="1">
                  <c:v>17.128553487944266</c:v>
                </c:pt>
                <c:pt idx="2">
                  <c:v>17.046982089833392</c:v>
                </c:pt>
                <c:pt idx="3">
                  <c:v>21.126237841499758</c:v>
                </c:pt>
                <c:pt idx="4">
                  <c:v>42.08484407753749</c:v>
                </c:pt>
                <c:pt idx="5">
                  <c:v>24.834116924250079</c:v>
                </c:pt>
                <c:pt idx="6">
                  <c:v>24.19269437653157</c:v>
                </c:pt>
                <c:pt idx="7">
                  <c:v>22.846978226801664</c:v>
                </c:pt>
                <c:pt idx="8">
                  <c:v>20.340212818723668</c:v>
                </c:pt>
                <c:pt idx="9">
                  <c:v>37.974532316137349</c:v>
                </c:pt>
                <c:pt idx="10">
                  <c:v>21.482121408415683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0.23166811453834685</c:v>
                </c:pt>
                <c:pt idx="1">
                  <c:v>0.51697301854663269</c:v>
                </c:pt>
                <c:pt idx="2">
                  <c:v>0.51346331883695595</c:v>
                </c:pt>
                <c:pt idx="3">
                  <c:v>0.40319530925981967</c:v>
                </c:pt>
                <c:pt idx="4">
                  <c:v>0.20175909370974754</c:v>
                </c:pt>
                <c:pt idx="5">
                  <c:v>0.34303615570406476</c:v>
                </c:pt>
                <c:pt idx="6">
                  <c:v>0.35155240948483951</c:v>
                </c:pt>
                <c:pt idx="7">
                  <c:v>0.37002705198373498</c:v>
                </c:pt>
                <c:pt idx="8">
                  <c:v>0.42128369434325807</c:v>
                </c:pt>
                <c:pt idx="9">
                  <c:v>0.23039125083002263</c:v>
                </c:pt>
                <c:pt idx="10">
                  <c:v>0.38641435090056142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0.13666240504206759</c:v>
                </c:pt>
                <c:pt idx="1">
                  <c:v>9.1365388317916518E-2</c:v>
                </c:pt>
                <c:pt idx="2">
                  <c:v>0.13077706806969011</c:v>
                </c:pt>
                <c:pt idx="3">
                  <c:v>0.11361075026026005</c:v>
                </c:pt>
                <c:pt idx="4">
                  <c:v>0.12378303138090802</c:v>
                </c:pt>
                <c:pt idx="5">
                  <c:v>0.1216975121505544</c:v>
                </c:pt>
                <c:pt idx="6">
                  <c:v>0.1178201558860522</c:v>
                </c:pt>
                <c:pt idx="7">
                  <c:v>0.15325138870086411</c:v>
                </c:pt>
                <c:pt idx="8">
                  <c:v>0.12013762961630525</c:v>
                </c:pt>
                <c:pt idx="9">
                  <c:v>0.13754550138266849</c:v>
                </c:pt>
                <c:pt idx="10">
                  <c:v>0.11506008529671348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8.3010000000000002</c:v>
                </c:pt>
                <c:pt idx="2">
                  <c:v>0</c:v>
                </c:pt>
                <c:pt idx="3">
                  <c:v>0</c:v>
                </c:pt>
                <c:pt idx="4">
                  <c:v>20.111999999999998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8.3010000000000002</c:v>
                </c:pt>
                <c:pt idx="4" formatCode="#,##0">
                  <c:v>20.111999999999998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8.3010000000000002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10.952</c:v>
                </c:pt>
                <c:pt idx="25">
                  <c:v>0</c:v>
                </c:pt>
                <c:pt idx="26">
                  <c:v>0</c:v>
                </c:pt>
                <c:pt idx="27">
                  <c:v>5.7160000000000002</c:v>
                </c:pt>
                <c:pt idx="28">
                  <c:v>0</c:v>
                </c:pt>
                <c:pt idx="29">
                  <c:v>0</c:v>
                </c:pt>
                <c:pt idx="30">
                  <c:v>0</c:v>
                </c:pt>
                <c:pt idx="31">
                  <c:v>3.444</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11.849880053406791</c:v>
                </c:pt>
                <c:pt idx="2">
                  <c:v>10.693816747882069</c:v>
                </c:pt>
                <c:pt idx="3">
                  <c:v>0.55201456389853243</c:v>
                </c:pt>
                <c:pt idx="4">
                  <c:v>245.34399329029691</c:v>
                </c:pt>
                <c:pt idx="5">
                  <c:v>177.264279360377</c:v>
                </c:pt>
                <c:pt idx="7">
                  <c:v>158.0138163480089</c:v>
                </c:pt>
                <c:pt idx="8">
                  <c:v>5.2476160385221498</c:v>
                </c:pt>
                <c:pt idx="9">
                  <c:v>0</c:v>
                </c:pt>
                <c:pt idx="10">
                  <c:v>7.3866570236586746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23.095711365187391</c:v>
                </c:pt>
                <c:pt idx="4" formatCode="#,##0">
                  <c:v>245.34399329029691</c:v>
                </c:pt>
                <c:pt idx="5" formatCode="#,##0">
                  <c:v>177.264279360377</c:v>
                </c:pt>
                <c:pt idx="6" formatCode="#,##0">
                  <c:v>163.26143238653106</c:v>
                </c:pt>
                <c:pt idx="10" formatCode="#,##0">
                  <c:v>7.3866570236586746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28.413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28.413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宜野湾市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8.3010000000000002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宜野湾市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10.952</c:v>
                </c:pt>
                <c:pt idx="1">
                  <c:v>0</c:v>
                </c:pt>
                <c:pt idx="2">
                  <c:v>0</c:v>
                </c:pt>
                <c:pt idx="3">
                  <c:v>5.7160000000000002</c:v>
                </c:pt>
                <c:pt idx="4">
                  <c:v>0</c:v>
                </c:pt>
                <c:pt idx="5">
                  <c:v>0</c:v>
                </c:pt>
                <c:pt idx="6">
                  <c:v>0</c:v>
                </c:pt>
                <c:pt idx="7">
                  <c:v>3.444</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宜野湾市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宜野湾市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14,617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6221.1130000000039</c:v>
                </c:pt>
                <c:pt idx="1">
                  <c:v>6936.3649999999943</c:v>
                </c:pt>
                <c:pt idx="2">
                  <c:v>0</c:v>
                </c:pt>
                <c:pt idx="3">
                  <c:v>0</c:v>
                </c:pt>
                <c:pt idx="4">
                  <c:v>0</c:v>
                </c:pt>
                <c:pt idx="5">
                  <c:v>1460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26,873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7466.0821335600049</c:v>
                </c:pt>
                <c:pt idx="1">
                  <c:v>9175.1461673999929</c:v>
                </c:pt>
                <c:pt idx="2">
                  <c:v>0</c:v>
                </c:pt>
                <c:pt idx="3">
                  <c:v>0</c:v>
                </c:pt>
                <c:pt idx="4">
                  <c:v>0</c:v>
                </c:pt>
                <c:pt idx="5">
                  <c:v>10231.68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宜野湾市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9.2680904520000009</c:v>
                </c:pt>
                <c:pt idx="1">
                  <c:v>2.1718907999999999E-2</c:v>
                </c:pt>
                <c:pt idx="2">
                  <c:v>0</c:v>
                </c:pt>
                <c:pt idx="3">
                  <c:v>0</c:v>
                </c:pt>
                <c:pt idx="4">
                  <c:v>4.9659095100000004</c:v>
                </c:pt>
                <c:pt idx="5">
                  <c:v>15.956706430000001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199,391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宜野湾市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199191</c:v>
                </c:pt>
                <c:pt idx="1">
                  <c:v>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1460</c:v>
                </c:pt>
                <c:pt idx="2">
                  <c:v>1460</c:v>
                </c:pt>
                <c:pt idx="3">
                  <c:v>1460</c:v>
                </c:pt>
                <c:pt idx="4">
                  <c:v>1460</c:v>
                </c:pt>
                <c:pt idx="5">
                  <c:v>1460</c:v>
                </c:pt>
                <c:pt idx="6">
                  <c:v>1460</c:v>
                </c:pt>
                <c:pt idx="7">
                  <c:v>1460</c:v>
                </c:pt>
                <c:pt idx="8">
                  <c:v>1460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6183.4649999999992</c:v>
                </c:pt>
                <c:pt idx="1">
                  <c:v>6478.165</c:v>
                </c:pt>
                <c:pt idx="2">
                  <c:v>6741.3650000000043</c:v>
                </c:pt>
                <c:pt idx="3">
                  <c:v>6772.5649999999996</c:v>
                </c:pt>
                <c:pt idx="4">
                  <c:v>6886.0649999999923</c:v>
                </c:pt>
                <c:pt idx="5">
                  <c:v>6903.3649999999952</c:v>
                </c:pt>
                <c:pt idx="6">
                  <c:v>6903.3649999999952</c:v>
                </c:pt>
                <c:pt idx="7">
                  <c:v>6925.3649999999952</c:v>
                </c:pt>
                <c:pt idx="8">
                  <c:v>6936.3649999999943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4591.6769999999997</c:v>
                </c:pt>
                <c:pt idx="1">
                  <c:v>4832.0770000000002</c:v>
                </c:pt>
                <c:pt idx="2">
                  <c:v>4995.027</c:v>
                </c:pt>
                <c:pt idx="3">
                  <c:v>5218.0670000000009</c:v>
                </c:pt>
                <c:pt idx="4">
                  <c:v>5380.9970000000012</c:v>
                </c:pt>
                <c:pt idx="5">
                  <c:v>5534.4630000000016</c:v>
                </c:pt>
                <c:pt idx="6">
                  <c:v>5699.6430000000009</c:v>
                </c:pt>
                <c:pt idx="7">
                  <c:v>5989.2530000000024</c:v>
                </c:pt>
                <c:pt idx="8">
                  <c:v>6221.1130000000039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3.2876531572497827E-2</c:v>
                </c:pt>
                <c:pt idx="1">
                  <c:v>5.8013627126658168E-2</c:v>
                </c:pt>
                <c:pt idx="2">
                  <c:v>5.6981540459992042E-2</c:v>
                </c:pt>
                <c:pt idx="3">
                  <c:v>5.6434043787287676E-2</c:v>
                </c:pt>
                <c:pt idx="4">
                  <c:v>6.4572169048773637E-2</c:v>
                </c:pt>
                <c:pt idx="5">
                  <c:v>6.4723382075305938E-2</c:v>
                </c:pt>
                <c:pt idx="6">
                  <c:v>6.3360001916659095E-2</c:v>
                </c:pt>
                <c:pt idx="7">
                  <c:v>6.0493680049860499E-2</c:v>
                </c:pt>
                <c:pt idx="8">
                  <c:v>6.1160087128546446E-2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8.6746797695074278</c:v>
                </c:pt>
                <c:pt idx="2">
                  <c:v>8.3723023203259643</c:v>
                </c:pt>
                <c:pt idx="3">
                  <c:v>0</c:v>
                </c:pt>
                <c:pt idx="4">
                  <c:v>225.61294908582141</c:v>
                </c:pt>
                <c:pt idx="5">
                  <c:v>159.62936776530469</c:v>
                </c:pt>
                <c:pt idx="7">
                  <c:v>154.03150305482259</c:v>
                </c:pt>
                <c:pt idx="8">
                  <c:v>7.4193399288477098</c:v>
                </c:pt>
                <c:pt idx="9">
                  <c:v>0</c:v>
                </c:pt>
                <c:pt idx="10">
                  <c:v>12.256872671376151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17.046982089833392</c:v>
                </c:pt>
                <c:pt idx="4" formatCode="#,##0">
                  <c:v>225.61294908582141</c:v>
                </c:pt>
                <c:pt idx="5" formatCode="#,##0">
                  <c:v>159.62936776530469</c:v>
                </c:pt>
                <c:pt idx="6" formatCode="#,##0">
                  <c:v>161.4508429836703</c:v>
                </c:pt>
                <c:pt idx="10" formatCode="#,##0">
                  <c:v>12.256872671376151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988</c:v>
                </c:pt>
                <c:pt idx="1">
                  <c:v>1028</c:v>
                </c:pt>
                <c:pt idx="2">
                  <c:v>1056</c:v>
                </c:pt>
                <c:pt idx="3">
                  <c:v>1096</c:v>
                </c:pt>
                <c:pt idx="4">
                  <c:v>1123</c:v>
                </c:pt>
                <c:pt idx="5">
                  <c:v>1150</c:v>
                </c:pt>
                <c:pt idx="6">
                  <c:v>1177</c:v>
                </c:pt>
                <c:pt idx="7">
                  <c:v>1227</c:v>
                </c:pt>
                <c:pt idx="8">
                  <c:v>1266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439386.36392846279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26872.90830096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258050.26000000004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257446.95700000002</c:v>
                </c:pt>
                <c:pt idx="1">
                  <c:v>603.303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16641.22830096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8.2572192401738072</c:v>
                </c:pt>
                <c:pt idx="2">
                  <c:v>9.3808278547354753</c:v>
                </c:pt>
                <c:pt idx="3">
                  <c:v>0.31385005138599448</c:v>
                </c:pt>
                <c:pt idx="4">
                  <c:v>199.98565998640191</c:v>
                </c:pt>
                <c:pt idx="5">
                  <c:v>154.13321043438484</c:v>
                </c:pt>
                <c:pt idx="7">
                  <c:v>140.86570704825482</c:v>
                </c:pt>
                <c:pt idx="8">
                  <c:v>5.9028202383428328</c:v>
                </c:pt>
                <c:pt idx="9">
                  <c:v>0</c:v>
                </c:pt>
                <c:pt idx="10">
                  <c:v>10.963905254208489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17.951897146295277</c:v>
                </c:pt>
                <c:pt idx="4">
                  <c:v>199.98565998640191</c:v>
                </c:pt>
                <c:pt idx="5">
                  <c:v>154.13321043438484</c:v>
                </c:pt>
                <c:pt idx="6">
                  <c:v>146.76852728659765</c:v>
                </c:pt>
                <c:pt idx="10">
                  <c:v>10.963905254208489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宜野湾市</c:v>
                </c:pt>
              </c:strCache>
            </c:strRef>
          </c:cat>
          <c:val>
            <c:numRef>
              <c:f>①CO2排出量の現状把握!$AX$43:$AX$45</c:f>
              <c:numCache>
                <c:formatCode>0%</c:formatCode>
                <c:ptCount val="3"/>
                <c:pt idx="0">
                  <c:v>0.42072759503743129</c:v>
                </c:pt>
                <c:pt idx="1">
                  <c:v>9.7622168045433597E-2</c:v>
                </c:pt>
                <c:pt idx="2">
                  <c:v>3.3884085907068102E-2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宜野湾市</c:v>
                </c:pt>
              </c:strCache>
            </c:strRef>
          </c:cat>
          <c:val>
            <c:numRef>
              <c:f>①CO2排出量の現状把握!$AY$43:$AY$45</c:f>
              <c:numCache>
                <c:formatCode>0%</c:formatCode>
                <c:ptCount val="3"/>
                <c:pt idx="0">
                  <c:v>0.19118662390594171</c:v>
                </c:pt>
                <c:pt idx="1">
                  <c:v>0.37304214208585529</c:v>
                </c:pt>
                <c:pt idx="2">
                  <c:v>0.37747159689801268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宜野湾市</c:v>
                </c:pt>
              </c:strCache>
            </c:strRef>
          </c:cat>
          <c:val>
            <c:numRef>
              <c:f>①CO2排出量の現状把握!$AZ$43:$AZ$45</c:f>
              <c:numCache>
                <c:formatCode>0%</c:formatCode>
                <c:ptCount val="3"/>
                <c:pt idx="0">
                  <c:v>0.18034974026133399</c:v>
                </c:pt>
                <c:pt idx="1">
                  <c:v>0.23366296858212929</c:v>
                </c:pt>
                <c:pt idx="2">
                  <c:v>0.29092540475972478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宜野湾市</c:v>
                </c:pt>
              </c:strCache>
            </c:strRef>
          </c:cat>
          <c:val>
            <c:numRef>
              <c:f>①CO2排出量の現状把握!$BA$43:$BA$45</c:f>
              <c:numCache>
                <c:formatCode>0%</c:formatCode>
                <c:ptCount val="3"/>
                <c:pt idx="0">
                  <c:v>0.19226168778726088</c:v>
                </c:pt>
                <c:pt idx="1">
                  <c:v>0.27361362090494218</c:v>
                </c:pt>
                <c:pt idx="2">
                  <c:v>0.27702461452990462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宜野湾市</c:v>
                </c:pt>
              </c:strCache>
            </c:strRef>
          </c:cat>
          <c:val>
            <c:numRef>
              <c:f>①CO2排出量の現状把握!$BB$43:$BB$45</c:f>
              <c:numCache>
                <c:formatCode>0%</c:formatCode>
                <c:ptCount val="3"/>
                <c:pt idx="0">
                  <c:v>1.5474353008032191E-2</c:v>
                </c:pt>
                <c:pt idx="1">
                  <c:v>2.2059100381639555E-2</c:v>
                </c:pt>
                <c:pt idx="2">
                  <c:v>2.0694297905289774E-2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27003</c:v>
                </c:pt>
                <c:pt idx="1">
                  <c:v>27003</c:v>
                </c:pt>
                <c:pt idx="2">
                  <c:v>27003</c:v>
                </c:pt>
                <c:pt idx="3">
                  <c:v>27003</c:v>
                </c:pt>
                <c:pt idx="4">
                  <c:v>27003</c:v>
                </c:pt>
                <c:pt idx="5">
                  <c:v>30140</c:v>
                </c:pt>
                <c:pt idx="6">
                  <c:v>30140</c:v>
                </c:pt>
                <c:pt idx="7">
                  <c:v>30140</c:v>
                </c:pt>
                <c:pt idx="8">
                  <c:v>30140</c:v>
                </c:pt>
                <c:pt idx="9">
                  <c:v>30140</c:v>
                </c:pt>
                <c:pt idx="10">
                  <c:v>30140</c:v>
                </c:pt>
                <c:pt idx="11">
                  <c:v>31550</c:v>
                </c:pt>
                <c:pt idx="12">
                  <c:v>31550</c:v>
                </c:pt>
                <c:pt idx="13">
                  <c:v>31550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10.11544561171565</c:v>
                </c:pt>
                <c:pt idx="1">
                  <c:v>12.92772500121117</c:v>
                </c:pt>
                <c:pt idx="2">
                  <c:v>11.52306692160291</c:v>
                </c:pt>
                <c:pt idx="3">
                  <c:v>13.13200163377887</c:v>
                </c:pt>
                <c:pt idx="4">
                  <c:v>12.256872671376151</c:v>
                </c:pt>
                <c:pt idx="5">
                  <c:v>14.440297194531141</c:v>
                </c:pt>
                <c:pt idx="6">
                  <c:v>13.6327760925387</c:v>
                </c:pt>
                <c:pt idx="7">
                  <c:v>11.45233334741242</c:v>
                </c:pt>
                <c:pt idx="8">
                  <c:v>14.71426508921199</c:v>
                </c:pt>
                <c:pt idx="9">
                  <c:v>14.68498180235129</c:v>
                </c:pt>
                <c:pt idx="10">
                  <c:v>16.28550805113893</c:v>
                </c:pt>
                <c:pt idx="11">
                  <c:v>14.040251084298861</c:v>
                </c:pt>
                <c:pt idx="12">
                  <c:v>12.982827338638209</c:v>
                </c:pt>
                <c:pt idx="13">
                  <c:v>10.963905254208489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92062</c:v>
                </c:pt>
                <c:pt idx="1">
                  <c:v>92467</c:v>
                </c:pt>
                <c:pt idx="2">
                  <c:v>93751</c:v>
                </c:pt>
                <c:pt idx="3">
                  <c:v>94961</c:v>
                </c:pt>
                <c:pt idx="4">
                  <c:v>95913</c:v>
                </c:pt>
                <c:pt idx="5">
                  <c:v>96663</c:v>
                </c:pt>
                <c:pt idx="6">
                  <c:v>97509</c:v>
                </c:pt>
                <c:pt idx="7">
                  <c:v>98151</c:v>
                </c:pt>
                <c:pt idx="8">
                  <c:v>98377</c:v>
                </c:pt>
                <c:pt idx="9">
                  <c:v>98689</c:v>
                </c:pt>
                <c:pt idx="10">
                  <c:v>99678</c:v>
                </c:pt>
                <c:pt idx="11">
                  <c:v>100462</c:v>
                </c:pt>
                <c:pt idx="12">
                  <c:v>100317</c:v>
                </c:pt>
                <c:pt idx="13">
                  <c:v>100269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宜野湾市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188</v>
      </c>
      <c r="C9" s="70">
        <v>1</v>
      </c>
      <c r="D9" s="70">
        <v>12</v>
      </c>
      <c r="E9" s="70">
        <v>1990</v>
      </c>
      <c r="F9" s="70" t="s">
        <v>787</v>
      </c>
      <c r="G9" s="70" t="s">
        <v>1637</v>
      </c>
      <c r="H9" s="70" t="s">
        <v>1638</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189</v>
      </c>
      <c r="C10" s="70">
        <v>2</v>
      </c>
      <c r="D10" s="70">
        <v>12</v>
      </c>
      <c r="E10" s="70">
        <v>2005</v>
      </c>
      <c r="F10" s="70" t="s">
        <v>789</v>
      </c>
      <c r="G10" s="70" t="s">
        <v>1637</v>
      </c>
      <c r="H10" s="70" t="s">
        <v>1638</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190</v>
      </c>
      <c r="C11" s="70">
        <v>3</v>
      </c>
      <c r="D11" s="70">
        <v>12</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191</v>
      </c>
      <c r="C12" s="70">
        <v>4</v>
      </c>
      <c r="D12" s="70">
        <v>12</v>
      </c>
      <c r="E12" s="70">
        <v>2007</v>
      </c>
      <c r="F12" s="70" t="s">
        <v>791</v>
      </c>
      <c r="G12" s="70" t="s">
        <v>1637</v>
      </c>
      <c r="H12" s="70" t="s">
        <v>1638</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192</v>
      </c>
      <c r="C13" s="70">
        <v>5</v>
      </c>
      <c r="D13" s="70">
        <v>12</v>
      </c>
      <c r="E13" s="70">
        <v>2008</v>
      </c>
      <c r="F13" s="70" t="s">
        <v>792</v>
      </c>
      <c r="G13" s="70" t="s">
        <v>1637</v>
      </c>
      <c r="H13" s="70" t="s">
        <v>1638</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193</v>
      </c>
      <c r="C14" s="70">
        <v>6</v>
      </c>
      <c r="D14" s="70">
        <v>12</v>
      </c>
      <c r="E14" s="70">
        <v>2009</v>
      </c>
      <c r="F14" s="70" t="s">
        <v>176</v>
      </c>
      <c r="G14" s="70" t="s">
        <v>1637</v>
      </c>
      <c r="H14" s="70" t="s">
        <v>1638</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1644</v>
      </c>
      <c r="B15" s="70">
        <v>194</v>
      </c>
      <c r="C15" s="70">
        <v>7</v>
      </c>
      <c r="D15" s="70">
        <v>12</v>
      </c>
      <c r="E15" s="70">
        <v>2010</v>
      </c>
      <c r="F15" s="70" t="s">
        <v>177</v>
      </c>
      <c r="G15" s="70" t="s">
        <v>1637</v>
      </c>
      <c r="H15" s="70" t="s">
        <v>1638</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1645</v>
      </c>
      <c r="B16" s="70">
        <v>195</v>
      </c>
      <c r="C16" s="70">
        <v>8</v>
      </c>
      <c r="D16" s="70">
        <v>12</v>
      </c>
      <c r="E16" s="70">
        <v>2011</v>
      </c>
      <c r="F16" s="70" t="s">
        <v>178</v>
      </c>
      <c r="G16" s="70" t="s">
        <v>1637</v>
      </c>
      <c r="H16" s="70" t="s">
        <v>1638</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1646</v>
      </c>
      <c r="B17" s="70">
        <v>196</v>
      </c>
      <c r="C17" s="70">
        <v>9</v>
      </c>
      <c r="D17" s="70">
        <v>12</v>
      </c>
      <c r="E17" s="70">
        <v>2012</v>
      </c>
      <c r="F17" s="70" t="s">
        <v>179</v>
      </c>
      <c r="G17" s="70" t="s">
        <v>1637</v>
      </c>
      <c r="H17" s="70" t="s">
        <v>1638</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1647</v>
      </c>
      <c r="B18" s="70">
        <v>197</v>
      </c>
      <c r="C18" s="70">
        <v>10</v>
      </c>
      <c r="D18" s="70">
        <v>12</v>
      </c>
      <c r="E18" s="70">
        <v>2013</v>
      </c>
      <c r="F18" s="70" t="s">
        <v>180</v>
      </c>
      <c r="G18" s="70" t="s">
        <v>1637</v>
      </c>
      <c r="H18" s="70" t="s">
        <v>1638</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1648</v>
      </c>
      <c r="B19" s="70">
        <v>198</v>
      </c>
      <c r="C19" s="70">
        <v>11</v>
      </c>
      <c r="D19" s="70">
        <v>12</v>
      </c>
      <c r="E19" s="70">
        <v>2014</v>
      </c>
      <c r="F19" s="70" t="s">
        <v>181</v>
      </c>
      <c r="G19" s="70" t="s">
        <v>1637</v>
      </c>
      <c r="H19" s="70" t="s">
        <v>1638</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1649</v>
      </c>
      <c r="B20" s="70">
        <v>199</v>
      </c>
      <c r="C20" s="70">
        <v>12</v>
      </c>
      <c r="D20" s="70">
        <v>12</v>
      </c>
      <c r="E20" s="70">
        <v>2015</v>
      </c>
      <c r="F20" s="70" t="s">
        <v>182</v>
      </c>
      <c r="G20" s="70" t="s">
        <v>1637</v>
      </c>
      <c r="H20" s="70" t="s">
        <v>1638</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1650</v>
      </c>
      <c r="B21" s="70">
        <v>200</v>
      </c>
      <c r="C21" s="70">
        <v>13</v>
      </c>
      <c r="D21" s="70">
        <v>12</v>
      </c>
      <c r="E21" s="70">
        <v>2016</v>
      </c>
      <c r="F21" s="70" t="s">
        <v>155</v>
      </c>
      <c r="G21" s="70" t="s">
        <v>1637</v>
      </c>
      <c r="H21" s="70" t="s">
        <v>1638</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1651</v>
      </c>
      <c r="B22" s="70">
        <v>201</v>
      </c>
      <c r="C22" s="70">
        <v>14</v>
      </c>
      <c r="D22" s="70">
        <v>12</v>
      </c>
      <c r="E22" s="70">
        <v>2017</v>
      </c>
      <c r="F22" s="70" t="s">
        <v>156</v>
      </c>
      <c r="G22" s="70" t="s">
        <v>1637</v>
      </c>
      <c r="H22" s="70" t="s">
        <v>1638</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1652</v>
      </c>
      <c r="B23" s="70">
        <v>202</v>
      </c>
      <c r="C23" s="70">
        <v>15</v>
      </c>
      <c r="D23" s="70">
        <v>12</v>
      </c>
      <c r="E23" s="70">
        <v>2018</v>
      </c>
      <c r="F23" s="70" t="s">
        <v>183</v>
      </c>
      <c r="G23" s="70" t="s">
        <v>1637</v>
      </c>
      <c r="H23" s="70" t="s">
        <v>1638</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1653</v>
      </c>
      <c r="B24" s="70">
        <v>203</v>
      </c>
      <c r="C24" s="70">
        <v>16</v>
      </c>
      <c r="D24" s="70">
        <v>12</v>
      </c>
      <c r="E24" s="70">
        <v>2019</v>
      </c>
      <c r="F24" s="70" t="s">
        <v>158</v>
      </c>
      <c r="G24" s="70" t="s">
        <v>1637</v>
      </c>
      <c r="H24" s="70" t="s">
        <v>1638</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1654</v>
      </c>
      <c r="B25" s="70">
        <v>204</v>
      </c>
      <c r="C25" s="70">
        <v>17</v>
      </c>
      <c r="D25" s="70">
        <v>12</v>
      </c>
      <c r="E25" s="70">
        <v>2020</v>
      </c>
      <c r="F25" s="70" t="s">
        <v>159</v>
      </c>
      <c r="G25" s="70" t="s">
        <v>1637</v>
      </c>
      <c r="H25" s="70" t="s">
        <v>1638</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1655</v>
      </c>
      <c r="B26" s="70">
        <v>204</v>
      </c>
      <c r="C26" s="70">
        <v>18</v>
      </c>
      <c r="D26" s="70">
        <v>12</v>
      </c>
      <c r="E26" s="70">
        <v>2021</v>
      </c>
      <c r="F26" s="70" t="s">
        <v>160</v>
      </c>
      <c r="G26" s="1064" t="s">
        <v>1637</v>
      </c>
      <c r="H26" s="70" t="s">
        <v>1638</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1656</v>
      </c>
      <c r="B27" s="70">
        <v>204</v>
      </c>
      <c r="C27" s="70">
        <v>19</v>
      </c>
      <c r="D27" s="70">
        <v>12</v>
      </c>
      <c r="E27" s="70">
        <v>2022</v>
      </c>
      <c r="F27" s="70" t="s">
        <v>161</v>
      </c>
      <c r="G27" s="1064" t="s">
        <v>1637</v>
      </c>
      <c r="H27" s="70" t="s">
        <v>1638</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204</v>
      </c>
      <c r="C28" s="70">
        <v>20</v>
      </c>
      <c r="D28" s="70">
        <v>12</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204</v>
      </c>
      <c r="C29" s="70">
        <v>21</v>
      </c>
      <c r="D29" s="70">
        <v>12</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35</v>
      </c>
      <c r="C30" s="70">
        <v>1</v>
      </c>
      <c r="D30" s="70">
        <v>3</v>
      </c>
      <c r="E30" s="70">
        <v>1990</v>
      </c>
      <c r="F30" s="70" t="s">
        <v>787</v>
      </c>
      <c r="G30" s="70" t="s">
        <v>1660</v>
      </c>
      <c r="H30" s="70" t="s">
        <v>1661</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36</v>
      </c>
      <c r="C31" s="70">
        <v>2</v>
      </c>
      <c r="D31" s="70">
        <v>3</v>
      </c>
      <c r="E31" s="70">
        <v>2005</v>
      </c>
      <c r="F31" s="70" t="s">
        <v>789</v>
      </c>
      <c r="G31" s="70" t="s">
        <v>1660</v>
      </c>
      <c r="H31" s="70" t="s">
        <v>1661</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37</v>
      </c>
      <c r="C32" s="70">
        <v>3</v>
      </c>
      <c r="D32" s="70">
        <v>3</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38</v>
      </c>
      <c r="C33" s="70">
        <v>4</v>
      </c>
      <c r="D33" s="70">
        <v>3</v>
      </c>
      <c r="E33" s="70">
        <v>2007</v>
      </c>
      <c r="F33" s="70" t="s">
        <v>791</v>
      </c>
      <c r="G33" s="70" t="s">
        <v>1660</v>
      </c>
      <c r="H33" s="70" t="s">
        <v>1661</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39</v>
      </c>
      <c r="C34" s="70">
        <v>5</v>
      </c>
      <c r="D34" s="70">
        <v>3</v>
      </c>
      <c r="E34" s="70">
        <v>2008</v>
      </c>
      <c r="F34" s="70" t="s">
        <v>792</v>
      </c>
      <c r="G34" s="70" t="s">
        <v>1660</v>
      </c>
      <c r="H34" s="70" t="s">
        <v>1661</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40</v>
      </c>
      <c r="C35" s="70">
        <v>6</v>
      </c>
      <c r="D35" s="70">
        <v>3</v>
      </c>
      <c r="E35" s="70">
        <v>2009</v>
      </c>
      <c r="F35" s="70" t="s">
        <v>176</v>
      </c>
      <c r="G35" s="70" t="s">
        <v>1660</v>
      </c>
      <c r="H35" s="70" t="s">
        <v>1661</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1667</v>
      </c>
      <c r="B36" s="70">
        <v>41</v>
      </c>
      <c r="C36" s="70">
        <v>7</v>
      </c>
      <c r="D36" s="70">
        <v>3</v>
      </c>
      <c r="E36" s="70">
        <v>2010</v>
      </c>
      <c r="F36" s="70" t="s">
        <v>177</v>
      </c>
      <c r="G36" s="70" t="s">
        <v>1660</v>
      </c>
      <c r="H36" s="70" t="s">
        <v>1661</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1668</v>
      </c>
      <c r="B37" s="70">
        <v>42</v>
      </c>
      <c r="C37" s="70">
        <v>8</v>
      </c>
      <c r="D37" s="70">
        <v>3</v>
      </c>
      <c r="E37" s="70">
        <v>2011</v>
      </c>
      <c r="F37" s="70" t="s">
        <v>178</v>
      </c>
      <c r="G37" s="70" t="s">
        <v>1660</v>
      </c>
      <c r="H37" s="70" t="s">
        <v>1661</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1669</v>
      </c>
      <c r="B38" s="70">
        <v>43</v>
      </c>
      <c r="C38" s="70">
        <v>9</v>
      </c>
      <c r="D38" s="70">
        <v>3</v>
      </c>
      <c r="E38" s="70">
        <v>2012</v>
      </c>
      <c r="F38" s="70" t="s">
        <v>179</v>
      </c>
      <c r="G38" s="70" t="s">
        <v>1660</v>
      </c>
      <c r="H38" s="70" t="s">
        <v>1661</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1670</v>
      </c>
      <c r="B39" s="70">
        <v>44</v>
      </c>
      <c r="C39" s="70">
        <v>10</v>
      </c>
      <c r="D39" s="70">
        <v>3</v>
      </c>
      <c r="E39" s="70">
        <v>2013</v>
      </c>
      <c r="F39" s="70" t="s">
        <v>180</v>
      </c>
      <c r="G39" s="70" t="s">
        <v>1660</v>
      </c>
      <c r="H39" s="70" t="s">
        <v>1661</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1671</v>
      </c>
      <c r="B40" s="70">
        <v>45</v>
      </c>
      <c r="C40" s="70">
        <v>11</v>
      </c>
      <c r="D40" s="70">
        <v>3</v>
      </c>
      <c r="E40" s="70">
        <v>2014</v>
      </c>
      <c r="F40" s="70" t="s">
        <v>181</v>
      </c>
      <c r="G40" s="70" t="s">
        <v>1660</v>
      </c>
      <c r="H40" s="70" t="s">
        <v>1661</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1672</v>
      </c>
      <c r="B41" s="70">
        <v>46</v>
      </c>
      <c r="C41" s="70">
        <v>12</v>
      </c>
      <c r="D41" s="70">
        <v>3</v>
      </c>
      <c r="E41" s="70">
        <v>2015</v>
      </c>
      <c r="F41" s="70" t="s">
        <v>182</v>
      </c>
      <c r="G41" s="70" t="s">
        <v>1660</v>
      </c>
      <c r="H41" s="70" t="s">
        <v>1661</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1673</v>
      </c>
      <c r="B42" s="70">
        <v>47</v>
      </c>
      <c r="C42" s="70">
        <v>13</v>
      </c>
      <c r="D42" s="70">
        <v>3</v>
      </c>
      <c r="E42" s="70">
        <v>2016</v>
      </c>
      <c r="F42" s="70" t="s">
        <v>155</v>
      </c>
      <c r="G42" s="70" t="s">
        <v>1660</v>
      </c>
      <c r="H42" s="70" t="s">
        <v>1661</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1674</v>
      </c>
      <c r="B43" s="70">
        <v>48</v>
      </c>
      <c r="C43" s="70">
        <v>14</v>
      </c>
      <c r="D43" s="70">
        <v>3</v>
      </c>
      <c r="E43" s="70">
        <v>2017</v>
      </c>
      <c r="F43" s="70" t="s">
        <v>156</v>
      </c>
      <c r="G43" s="70" t="s">
        <v>1660</v>
      </c>
      <c r="H43" s="70" t="s">
        <v>1661</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1675</v>
      </c>
      <c r="B44" s="70">
        <v>49</v>
      </c>
      <c r="C44" s="70">
        <v>15</v>
      </c>
      <c r="D44" s="70">
        <v>3</v>
      </c>
      <c r="E44" s="70">
        <v>2018</v>
      </c>
      <c r="F44" s="70" t="s">
        <v>183</v>
      </c>
      <c r="G44" s="70" t="s">
        <v>1660</v>
      </c>
      <c r="H44" s="70" t="s">
        <v>1661</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1676</v>
      </c>
      <c r="B45" s="70">
        <v>50</v>
      </c>
      <c r="C45" s="70">
        <v>16</v>
      </c>
      <c r="D45" s="70">
        <v>3</v>
      </c>
      <c r="E45" s="70">
        <v>2019</v>
      </c>
      <c r="F45" s="70" t="s">
        <v>158</v>
      </c>
      <c r="G45" s="1064" t="s">
        <v>1660</v>
      </c>
      <c r="H45" s="70" t="s">
        <v>1661</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1677</v>
      </c>
      <c r="B46" s="70">
        <v>51</v>
      </c>
      <c r="C46" s="70">
        <v>17</v>
      </c>
      <c r="D46" s="70">
        <v>3</v>
      </c>
      <c r="E46" s="70">
        <v>2020</v>
      </c>
      <c r="F46" s="70" t="s">
        <v>159</v>
      </c>
      <c r="G46" s="1064" t="s">
        <v>1660</v>
      </c>
      <c r="H46" s="70" t="s">
        <v>1661</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1678</v>
      </c>
      <c r="B47" s="70">
        <v>51</v>
      </c>
      <c r="C47" s="70">
        <v>18</v>
      </c>
      <c r="D47" s="70">
        <v>3</v>
      </c>
      <c r="E47" s="70">
        <v>2021</v>
      </c>
      <c r="F47" s="70" t="s">
        <v>160</v>
      </c>
      <c r="G47" s="70" t="s">
        <v>1660</v>
      </c>
      <c r="H47" s="70" t="s">
        <v>1661</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1679</v>
      </c>
      <c r="B48" s="70">
        <v>51</v>
      </c>
      <c r="C48" s="70">
        <v>19</v>
      </c>
      <c r="D48" s="70">
        <v>3</v>
      </c>
      <c r="E48" s="70">
        <v>2022</v>
      </c>
      <c r="F48" s="70" t="s">
        <v>161</v>
      </c>
      <c r="G48" s="70" t="s">
        <v>1660</v>
      </c>
      <c r="H48" s="70" t="s">
        <v>1661</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51</v>
      </c>
      <c r="C49" s="70">
        <v>20</v>
      </c>
      <c r="D49" s="70">
        <v>3</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51</v>
      </c>
      <c r="C50" s="70">
        <v>21</v>
      </c>
      <c r="D50" s="70">
        <v>3</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477</v>
      </c>
      <c r="C51" s="70">
        <v>1</v>
      </c>
      <c r="D51" s="70">
        <v>29</v>
      </c>
      <c r="E51" s="70">
        <v>1990</v>
      </c>
      <c r="F51" s="70" t="s">
        <v>787</v>
      </c>
      <c r="G51" s="70" t="s">
        <v>1683</v>
      </c>
      <c r="H51" s="70" t="s">
        <v>1684</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478</v>
      </c>
      <c r="C52" s="70">
        <v>2</v>
      </c>
      <c r="D52" s="70">
        <v>29</v>
      </c>
      <c r="E52" s="70">
        <v>2005</v>
      </c>
      <c r="F52" s="70" t="s">
        <v>789</v>
      </c>
      <c r="G52" s="70" t="s">
        <v>1683</v>
      </c>
      <c r="H52" s="70" t="s">
        <v>1684</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479</v>
      </c>
      <c r="C53" s="70">
        <v>3</v>
      </c>
      <c r="D53" s="70">
        <v>29</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480</v>
      </c>
      <c r="C54" s="70">
        <v>4</v>
      </c>
      <c r="D54" s="70">
        <v>29</v>
      </c>
      <c r="E54" s="70">
        <v>2007</v>
      </c>
      <c r="F54" s="70" t="s">
        <v>791</v>
      </c>
      <c r="G54" s="70" t="s">
        <v>1683</v>
      </c>
      <c r="H54" s="70" t="s">
        <v>1684</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481</v>
      </c>
      <c r="C55" s="70">
        <v>5</v>
      </c>
      <c r="D55" s="70">
        <v>29</v>
      </c>
      <c r="E55" s="70">
        <v>2008</v>
      </c>
      <c r="F55" s="70" t="s">
        <v>792</v>
      </c>
      <c r="G55" s="70" t="s">
        <v>1683</v>
      </c>
      <c r="H55" s="70" t="s">
        <v>1684</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482</v>
      </c>
      <c r="C56" s="70">
        <v>6</v>
      </c>
      <c r="D56" s="70">
        <v>29</v>
      </c>
      <c r="E56" s="70">
        <v>2009</v>
      </c>
      <c r="F56" s="70" t="s">
        <v>176</v>
      </c>
      <c r="G56" s="70" t="s">
        <v>1683</v>
      </c>
      <c r="H56" s="70" t="s">
        <v>1684</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1690</v>
      </c>
      <c r="B57" s="70">
        <v>483</v>
      </c>
      <c r="C57" s="70">
        <v>7</v>
      </c>
      <c r="D57" s="70">
        <v>29</v>
      </c>
      <c r="E57" s="70">
        <v>2010</v>
      </c>
      <c r="F57" s="70" t="s">
        <v>177</v>
      </c>
      <c r="G57" s="70" t="s">
        <v>1683</v>
      </c>
      <c r="H57" s="70" t="s">
        <v>1684</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1691</v>
      </c>
      <c r="B58" s="70">
        <v>484</v>
      </c>
      <c r="C58" s="70">
        <v>8</v>
      </c>
      <c r="D58" s="70">
        <v>29</v>
      </c>
      <c r="E58" s="70">
        <v>2011</v>
      </c>
      <c r="F58" s="70" t="s">
        <v>178</v>
      </c>
      <c r="G58" s="70" t="s">
        <v>1683</v>
      </c>
      <c r="H58" s="70" t="s">
        <v>1684</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1692</v>
      </c>
      <c r="B59" s="70">
        <v>485</v>
      </c>
      <c r="C59" s="70">
        <v>9</v>
      </c>
      <c r="D59" s="70">
        <v>29</v>
      </c>
      <c r="E59" s="70">
        <v>2012</v>
      </c>
      <c r="F59" s="70" t="s">
        <v>179</v>
      </c>
      <c r="G59" s="70" t="s">
        <v>1683</v>
      </c>
      <c r="H59" s="70" t="s">
        <v>1684</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1693</v>
      </c>
      <c r="B60" s="70">
        <v>486</v>
      </c>
      <c r="C60" s="70">
        <v>10</v>
      </c>
      <c r="D60" s="70">
        <v>29</v>
      </c>
      <c r="E60" s="70">
        <v>2013</v>
      </c>
      <c r="F60" s="70" t="s">
        <v>180</v>
      </c>
      <c r="G60" s="70" t="s">
        <v>1683</v>
      </c>
      <c r="H60" s="70" t="s">
        <v>1684</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1694</v>
      </c>
      <c r="B61" s="70">
        <v>487</v>
      </c>
      <c r="C61" s="70">
        <v>11</v>
      </c>
      <c r="D61" s="70">
        <v>29</v>
      </c>
      <c r="E61" s="70">
        <v>2014</v>
      </c>
      <c r="F61" s="70" t="s">
        <v>181</v>
      </c>
      <c r="G61" s="70" t="s">
        <v>1683</v>
      </c>
      <c r="H61" s="70" t="s">
        <v>1684</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1695</v>
      </c>
      <c r="B62" s="70">
        <v>488</v>
      </c>
      <c r="C62" s="70">
        <v>12</v>
      </c>
      <c r="D62" s="70">
        <v>29</v>
      </c>
      <c r="E62" s="70">
        <v>2015</v>
      </c>
      <c r="F62" s="70" t="s">
        <v>182</v>
      </c>
      <c r="G62" s="70" t="s">
        <v>1683</v>
      </c>
      <c r="H62" s="70" t="s">
        <v>1684</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1696</v>
      </c>
      <c r="B63" s="70">
        <v>489</v>
      </c>
      <c r="C63" s="70">
        <v>13</v>
      </c>
      <c r="D63" s="70">
        <v>29</v>
      </c>
      <c r="E63" s="70">
        <v>2016</v>
      </c>
      <c r="F63" s="70" t="s">
        <v>155</v>
      </c>
      <c r="G63" s="70" t="s">
        <v>1683</v>
      </c>
      <c r="H63" s="70" t="s">
        <v>1684</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1697</v>
      </c>
      <c r="B64" s="70">
        <v>490</v>
      </c>
      <c r="C64" s="70">
        <v>14</v>
      </c>
      <c r="D64" s="70">
        <v>29</v>
      </c>
      <c r="E64" s="70">
        <v>2017</v>
      </c>
      <c r="F64" s="70" t="s">
        <v>156</v>
      </c>
      <c r="G64" s="1064" t="s">
        <v>1683</v>
      </c>
      <c r="H64" s="70" t="s">
        <v>1684</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1698</v>
      </c>
      <c r="B65" s="70">
        <v>491</v>
      </c>
      <c r="C65" s="70">
        <v>15</v>
      </c>
      <c r="D65" s="70">
        <v>29</v>
      </c>
      <c r="E65" s="70">
        <v>2018</v>
      </c>
      <c r="F65" s="70" t="s">
        <v>183</v>
      </c>
      <c r="G65" s="1064" t="s">
        <v>1683</v>
      </c>
      <c r="H65" s="70" t="s">
        <v>1684</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1699</v>
      </c>
      <c r="B66" s="70">
        <v>492</v>
      </c>
      <c r="C66" s="70">
        <v>16</v>
      </c>
      <c r="D66" s="70">
        <v>29</v>
      </c>
      <c r="E66" s="70">
        <v>2019</v>
      </c>
      <c r="F66" s="70" t="s">
        <v>158</v>
      </c>
      <c r="G66" s="70" t="s">
        <v>1683</v>
      </c>
      <c r="H66" s="70" t="s">
        <v>1684</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1700</v>
      </c>
      <c r="B67" s="70">
        <v>493</v>
      </c>
      <c r="C67" s="70">
        <v>17</v>
      </c>
      <c r="D67" s="70">
        <v>29</v>
      </c>
      <c r="E67" s="70">
        <v>2020</v>
      </c>
      <c r="F67" s="70" t="s">
        <v>159</v>
      </c>
      <c r="G67" s="70" t="s">
        <v>1683</v>
      </c>
      <c r="H67" s="70" t="s">
        <v>1684</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1701</v>
      </c>
      <c r="B68" s="70">
        <v>493</v>
      </c>
      <c r="C68" s="70">
        <v>18</v>
      </c>
      <c r="D68" s="70">
        <v>29</v>
      </c>
      <c r="E68" s="70">
        <v>2021</v>
      </c>
      <c r="F68" s="70" t="s">
        <v>160</v>
      </c>
      <c r="G68" s="70" t="s">
        <v>1683</v>
      </c>
      <c r="H68" s="70" t="s">
        <v>1684</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1702</v>
      </c>
      <c r="B69" s="70">
        <v>493</v>
      </c>
      <c r="C69" s="70">
        <v>19</v>
      </c>
      <c r="D69" s="70">
        <v>29</v>
      </c>
      <c r="E69" s="70">
        <v>2022</v>
      </c>
      <c r="F69" s="70" t="s">
        <v>161</v>
      </c>
      <c r="G69" s="70" t="s">
        <v>1683</v>
      </c>
      <c r="H69" s="70" t="s">
        <v>1684</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493</v>
      </c>
      <c r="C70" s="70">
        <v>20</v>
      </c>
      <c r="D70" s="70">
        <v>29</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493</v>
      </c>
      <c r="C71" s="70">
        <v>21</v>
      </c>
      <c r="D71" s="70">
        <v>29</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290</v>
      </c>
      <c r="C72" s="70">
        <v>1</v>
      </c>
      <c r="D72" s="70">
        <v>18</v>
      </c>
      <c r="E72" s="70">
        <v>1990</v>
      </c>
      <c r="F72" s="70" t="s">
        <v>787</v>
      </c>
      <c r="G72" s="70" t="s">
        <v>1706</v>
      </c>
      <c r="H72" s="70" t="s">
        <v>1707</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291</v>
      </c>
      <c r="C73" s="70">
        <v>2</v>
      </c>
      <c r="D73" s="70">
        <v>18</v>
      </c>
      <c r="E73" s="70">
        <v>2005</v>
      </c>
      <c r="F73" s="70" t="s">
        <v>789</v>
      </c>
      <c r="G73" s="70" t="s">
        <v>1706</v>
      </c>
      <c r="H73" s="70" t="s">
        <v>1707</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292</v>
      </c>
      <c r="C74" s="70">
        <v>3</v>
      </c>
      <c r="D74" s="70">
        <v>18</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293</v>
      </c>
      <c r="C75" s="70">
        <v>4</v>
      </c>
      <c r="D75" s="70">
        <v>18</v>
      </c>
      <c r="E75" s="70">
        <v>2007</v>
      </c>
      <c r="F75" s="70" t="s">
        <v>791</v>
      </c>
      <c r="G75" s="70" t="s">
        <v>1706</v>
      </c>
      <c r="H75" s="70" t="s">
        <v>1707</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294</v>
      </c>
      <c r="C76" s="70">
        <v>5</v>
      </c>
      <c r="D76" s="70">
        <v>18</v>
      </c>
      <c r="E76" s="70">
        <v>2008</v>
      </c>
      <c r="F76" s="70" t="s">
        <v>792</v>
      </c>
      <c r="G76" s="70" t="s">
        <v>1706</v>
      </c>
      <c r="H76" s="70" t="s">
        <v>1707</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295</v>
      </c>
      <c r="C77" s="70">
        <v>6</v>
      </c>
      <c r="D77" s="70">
        <v>18</v>
      </c>
      <c r="E77" s="70">
        <v>2009</v>
      </c>
      <c r="F77" s="70" t="s">
        <v>176</v>
      </c>
      <c r="G77" s="70" t="s">
        <v>1706</v>
      </c>
      <c r="H77" s="70" t="s">
        <v>1707</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1713</v>
      </c>
      <c r="B78" s="70">
        <v>296</v>
      </c>
      <c r="C78" s="70">
        <v>7</v>
      </c>
      <c r="D78" s="70">
        <v>18</v>
      </c>
      <c r="E78" s="70">
        <v>2010</v>
      </c>
      <c r="F78" s="70" t="s">
        <v>177</v>
      </c>
      <c r="G78" s="70" t="s">
        <v>1706</v>
      </c>
      <c r="H78" s="70" t="s">
        <v>1707</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1714</v>
      </c>
      <c r="B79" s="70">
        <v>297</v>
      </c>
      <c r="C79" s="70">
        <v>8</v>
      </c>
      <c r="D79" s="70">
        <v>18</v>
      </c>
      <c r="E79" s="70">
        <v>2011</v>
      </c>
      <c r="F79" s="70" t="s">
        <v>178</v>
      </c>
      <c r="G79" s="70" t="s">
        <v>1706</v>
      </c>
      <c r="H79" s="70" t="s">
        <v>1707</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1715</v>
      </c>
      <c r="B80" s="70">
        <v>298</v>
      </c>
      <c r="C80" s="70">
        <v>9</v>
      </c>
      <c r="D80" s="70">
        <v>18</v>
      </c>
      <c r="E80" s="70">
        <v>2012</v>
      </c>
      <c r="F80" s="70" t="s">
        <v>179</v>
      </c>
      <c r="G80" s="70" t="s">
        <v>1706</v>
      </c>
      <c r="H80" s="70" t="s">
        <v>1707</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1716</v>
      </c>
      <c r="B81" s="70">
        <v>299</v>
      </c>
      <c r="C81" s="70">
        <v>10</v>
      </c>
      <c r="D81" s="70">
        <v>18</v>
      </c>
      <c r="E81" s="70">
        <v>2013</v>
      </c>
      <c r="F81" s="70" t="s">
        <v>180</v>
      </c>
      <c r="G81" s="70" t="s">
        <v>1706</v>
      </c>
      <c r="H81" s="70" t="s">
        <v>1707</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1717</v>
      </c>
      <c r="B82" s="70">
        <v>300</v>
      </c>
      <c r="C82" s="70">
        <v>11</v>
      </c>
      <c r="D82" s="70">
        <v>18</v>
      </c>
      <c r="E82" s="70">
        <v>2014</v>
      </c>
      <c r="F82" s="70" t="s">
        <v>181</v>
      </c>
      <c r="G82" s="70" t="s">
        <v>1706</v>
      </c>
      <c r="H82" s="70" t="s">
        <v>1707</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1718</v>
      </c>
      <c r="B83" s="70">
        <v>301</v>
      </c>
      <c r="C83" s="70">
        <v>12</v>
      </c>
      <c r="D83" s="70">
        <v>18</v>
      </c>
      <c r="E83" s="70">
        <v>2015</v>
      </c>
      <c r="F83" s="70" t="s">
        <v>182</v>
      </c>
      <c r="G83" s="1064" t="s">
        <v>1706</v>
      </c>
      <c r="H83" s="70" t="s">
        <v>1707</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1719</v>
      </c>
      <c r="B84" s="70">
        <v>302</v>
      </c>
      <c r="C84" s="70">
        <v>13</v>
      </c>
      <c r="D84" s="70">
        <v>18</v>
      </c>
      <c r="E84" s="70">
        <v>2016</v>
      </c>
      <c r="F84" s="70" t="s">
        <v>155</v>
      </c>
      <c r="G84" s="1064" t="s">
        <v>1706</v>
      </c>
      <c r="H84" s="70" t="s">
        <v>1707</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1720</v>
      </c>
      <c r="B85" s="70">
        <v>303</v>
      </c>
      <c r="C85" s="70">
        <v>14</v>
      </c>
      <c r="D85" s="70">
        <v>18</v>
      </c>
      <c r="E85" s="70">
        <v>2017</v>
      </c>
      <c r="F85" s="70" t="s">
        <v>156</v>
      </c>
      <c r="G85" s="70" t="s">
        <v>1706</v>
      </c>
      <c r="H85" s="70" t="s">
        <v>1707</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1721</v>
      </c>
      <c r="B86" s="70">
        <v>304</v>
      </c>
      <c r="C86" s="70">
        <v>15</v>
      </c>
      <c r="D86" s="70">
        <v>18</v>
      </c>
      <c r="E86" s="70">
        <v>2018</v>
      </c>
      <c r="F86" s="70" t="s">
        <v>183</v>
      </c>
      <c r="G86" s="70" t="s">
        <v>1706</v>
      </c>
      <c r="H86" s="70" t="s">
        <v>1707</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1722</v>
      </c>
      <c r="B87" s="70">
        <v>305</v>
      </c>
      <c r="C87" s="70">
        <v>16</v>
      </c>
      <c r="D87" s="70">
        <v>18</v>
      </c>
      <c r="E87" s="70">
        <v>2019</v>
      </c>
      <c r="F87" s="70" t="s">
        <v>158</v>
      </c>
      <c r="G87" s="70" t="s">
        <v>1706</v>
      </c>
      <c r="H87" s="70" t="s">
        <v>1707</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1723</v>
      </c>
      <c r="B88" s="70">
        <v>306</v>
      </c>
      <c r="C88" s="70">
        <v>17</v>
      </c>
      <c r="D88" s="70">
        <v>18</v>
      </c>
      <c r="E88" s="70">
        <v>2020</v>
      </c>
      <c r="F88" s="70" t="s">
        <v>159</v>
      </c>
      <c r="G88" s="70" t="s">
        <v>1706</v>
      </c>
      <c r="H88" s="70" t="s">
        <v>1707</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1724</v>
      </c>
      <c r="B89" s="70">
        <v>306</v>
      </c>
      <c r="C89" s="70">
        <v>18</v>
      </c>
      <c r="D89" s="70">
        <v>18</v>
      </c>
      <c r="E89" s="70">
        <v>2021</v>
      </c>
      <c r="F89" s="70" t="s">
        <v>160</v>
      </c>
      <c r="G89" s="70" t="s">
        <v>1706</v>
      </c>
      <c r="H89" s="70" t="s">
        <v>1707</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1725</v>
      </c>
      <c r="B90" s="70">
        <v>306</v>
      </c>
      <c r="C90" s="70">
        <v>19</v>
      </c>
      <c r="D90" s="70">
        <v>18</v>
      </c>
      <c r="E90" s="70">
        <v>2022</v>
      </c>
      <c r="F90" s="70" t="s">
        <v>161</v>
      </c>
      <c r="G90" s="70" t="s">
        <v>1706</v>
      </c>
      <c r="H90" s="70" t="s">
        <v>1707</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306</v>
      </c>
      <c r="C91" s="70">
        <v>20</v>
      </c>
      <c r="D91" s="70">
        <v>18</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306</v>
      </c>
      <c r="C92" s="70">
        <v>21</v>
      </c>
      <c r="D92" s="70">
        <v>18</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205</v>
      </c>
      <c r="C93" s="70">
        <v>1</v>
      </c>
      <c r="D93" s="70">
        <v>13</v>
      </c>
      <c r="E93" s="70">
        <v>1990</v>
      </c>
      <c r="F93" s="70" t="s">
        <v>787</v>
      </c>
      <c r="G93" s="70" t="s">
        <v>1729</v>
      </c>
      <c r="H93" s="70" t="s">
        <v>1730</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206</v>
      </c>
      <c r="C94" s="70">
        <v>2</v>
      </c>
      <c r="D94" s="70">
        <v>13</v>
      </c>
      <c r="E94" s="70">
        <v>2005</v>
      </c>
      <c r="F94" s="70" t="s">
        <v>789</v>
      </c>
      <c r="G94" s="70" t="s">
        <v>1729</v>
      </c>
      <c r="H94" s="70" t="s">
        <v>1730</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207</v>
      </c>
      <c r="C95" s="70">
        <v>3</v>
      </c>
      <c r="D95" s="70">
        <v>13</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208</v>
      </c>
      <c r="C96" s="70">
        <v>4</v>
      </c>
      <c r="D96" s="70">
        <v>13</v>
      </c>
      <c r="E96" s="70">
        <v>2007</v>
      </c>
      <c r="F96" s="70" t="s">
        <v>791</v>
      </c>
      <c r="G96" s="70" t="s">
        <v>1729</v>
      </c>
      <c r="H96" s="70" t="s">
        <v>1730</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209</v>
      </c>
      <c r="C97" s="70">
        <v>5</v>
      </c>
      <c r="D97" s="70">
        <v>13</v>
      </c>
      <c r="E97" s="70">
        <v>2008</v>
      </c>
      <c r="F97" s="70" t="s">
        <v>792</v>
      </c>
      <c r="G97" s="70" t="s">
        <v>1729</v>
      </c>
      <c r="H97" s="70" t="s">
        <v>1730</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210</v>
      </c>
      <c r="C98" s="70">
        <v>6</v>
      </c>
      <c r="D98" s="70">
        <v>13</v>
      </c>
      <c r="E98" s="70">
        <v>2009</v>
      </c>
      <c r="F98" s="70" t="s">
        <v>176</v>
      </c>
      <c r="G98" s="70" t="s">
        <v>1729</v>
      </c>
      <c r="H98" s="70" t="s">
        <v>1730</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1736</v>
      </c>
      <c r="B99" s="70">
        <v>211</v>
      </c>
      <c r="C99" s="70">
        <v>7</v>
      </c>
      <c r="D99" s="70">
        <v>13</v>
      </c>
      <c r="E99" s="70">
        <v>2010</v>
      </c>
      <c r="F99" s="70" t="s">
        <v>177</v>
      </c>
      <c r="G99" s="70" t="s">
        <v>1729</v>
      </c>
      <c r="H99" s="70" t="s">
        <v>1730</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1737</v>
      </c>
      <c r="B100" s="70">
        <v>212</v>
      </c>
      <c r="C100" s="70">
        <v>8</v>
      </c>
      <c r="D100" s="70">
        <v>13</v>
      </c>
      <c r="E100" s="70">
        <v>2011</v>
      </c>
      <c r="F100" s="70" t="s">
        <v>178</v>
      </c>
      <c r="G100" s="70" t="s">
        <v>1729</v>
      </c>
      <c r="H100" s="70" t="s">
        <v>1730</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1738</v>
      </c>
      <c r="B101" s="70">
        <v>213</v>
      </c>
      <c r="C101" s="70">
        <v>9</v>
      </c>
      <c r="D101" s="70">
        <v>13</v>
      </c>
      <c r="E101" s="70">
        <v>2012</v>
      </c>
      <c r="F101" s="70" t="s">
        <v>179</v>
      </c>
      <c r="G101" s="70" t="s">
        <v>1729</v>
      </c>
      <c r="H101" s="70" t="s">
        <v>1730</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1739</v>
      </c>
      <c r="B102" s="70">
        <v>214</v>
      </c>
      <c r="C102" s="70">
        <v>10</v>
      </c>
      <c r="D102" s="70">
        <v>13</v>
      </c>
      <c r="E102" s="70">
        <v>2013</v>
      </c>
      <c r="F102" s="70" t="s">
        <v>180</v>
      </c>
      <c r="G102" s="1064" t="s">
        <v>1729</v>
      </c>
      <c r="H102" s="70" t="s">
        <v>1730</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1740</v>
      </c>
      <c r="B103" s="70">
        <v>215</v>
      </c>
      <c r="C103" s="70">
        <v>11</v>
      </c>
      <c r="D103" s="70">
        <v>13</v>
      </c>
      <c r="E103" s="70">
        <v>2014</v>
      </c>
      <c r="F103" s="70" t="s">
        <v>181</v>
      </c>
      <c r="G103" s="1064" t="s">
        <v>1729</v>
      </c>
      <c r="H103" s="70" t="s">
        <v>1730</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1741</v>
      </c>
      <c r="B104" s="70">
        <v>216</v>
      </c>
      <c r="C104" s="70">
        <v>12</v>
      </c>
      <c r="D104" s="70">
        <v>13</v>
      </c>
      <c r="E104" s="70">
        <v>2015</v>
      </c>
      <c r="F104" s="70" t="s">
        <v>182</v>
      </c>
      <c r="G104" s="70" t="s">
        <v>1729</v>
      </c>
      <c r="H104" s="70" t="s">
        <v>1730</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1742</v>
      </c>
      <c r="B105" s="70">
        <v>217</v>
      </c>
      <c r="C105" s="70">
        <v>13</v>
      </c>
      <c r="D105" s="70">
        <v>13</v>
      </c>
      <c r="E105" s="70">
        <v>2016</v>
      </c>
      <c r="F105" s="70" t="s">
        <v>155</v>
      </c>
      <c r="G105" s="70" t="s">
        <v>1729</v>
      </c>
      <c r="H105" s="70" t="s">
        <v>1730</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1743</v>
      </c>
      <c r="B106" s="70">
        <v>218</v>
      </c>
      <c r="C106" s="70">
        <v>14</v>
      </c>
      <c r="D106" s="70">
        <v>13</v>
      </c>
      <c r="E106" s="70">
        <v>2017</v>
      </c>
      <c r="F106" s="70" t="s">
        <v>156</v>
      </c>
      <c r="G106" s="70" t="s">
        <v>1729</v>
      </c>
      <c r="H106" s="70" t="s">
        <v>1730</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1744</v>
      </c>
      <c r="B107" s="70">
        <v>219</v>
      </c>
      <c r="C107" s="70">
        <v>15</v>
      </c>
      <c r="D107" s="70">
        <v>13</v>
      </c>
      <c r="E107" s="70">
        <v>2018</v>
      </c>
      <c r="F107" s="70" t="s">
        <v>183</v>
      </c>
      <c r="G107" s="70" t="s">
        <v>1729</v>
      </c>
      <c r="H107" s="70" t="s">
        <v>1730</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1745</v>
      </c>
      <c r="B108" s="70">
        <v>220</v>
      </c>
      <c r="C108" s="70">
        <v>16</v>
      </c>
      <c r="D108" s="70">
        <v>13</v>
      </c>
      <c r="E108" s="70">
        <v>2019</v>
      </c>
      <c r="F108" s="70" t="s">
        <v>158</v>
      </c>
      <c r="G108" s="70" t="s">
        <v>1729</v>
      </c>
      <c r="H108" s="70" t="s">
        <v>1730</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1746</v>
      </c>
      <c r="B109" s="70">
        <v>221</v>
      </c>
      <c r="C109" s="70">
        <v>17</v>
      </c>
      <c r="D109" s="70">
        <v>13</v>
      </c>
      <c r="E109" s="70">
        <v>2020</v>
      </c>
      <c r="F109" s="70" t="s">
        <v>159</v>
      </c>
      <c r="G109" s="70" t="s">
        <v>1729</v>
      </c>
      <c r="H109" s="70" t="s">
        <v>1730</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1747</v>
      </c>
      <c r="B110" s="70">
        <v>221</v>
      </c>
      <c r="C110" s="70">
        <v>18</v>
      </c>
      <c r="D110" s="70">
        <v>13</v>
      </c>
      <c r="E110" s="70">
        <v>2021</v>
      </c>
      <c r="F110" s="70" t="s">
        <v>160</v>
      </c>
      <c r="G110" s="70" t="s">
        <v>1729</v>
      </c>
      <c r="H110" s="70" t="s">
        <v>1730</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1748</v>
      </c>
      <c r="B111" s="70">
        <v>221</v>
      </c>
      <c r="C111" s="70">
        <v>19</v>
      </c>
      <c r="D111" s="70">
        <v>13</v>
      </c>
      <c r="E111" s="70">
        <v>2022</v>
      </c>
      <c r="F111" s="70" t="s">
        <v>161</v>
      </c>
      <c r="G111" s="70" t="s">
        <v>1729</v>
      </c>
      <c r="H111" s="70" t="s">
        <v>1730</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221</v>
      </c>
      <c r="C112" s="70">
        <v>20</v>
      </c>
      <c r="D112" s="70">
        <v>13</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221</v>
      </c>
      <c r="C113" s="70">
        <v>21</v>
      </c>
      <c r="D113" s="70">
        <v>13</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1752</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1753</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1754</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1755</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1756</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1757</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1758</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1759</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1760</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1761</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1762</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1763</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1764</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1765</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1766</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1767</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1768</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86</v>
      </c>
      <c r="C156" s="70">
        <v>1</v>
      </c>
      <c r="D156" s="70">
        <v>6</v>
      </c>
      <c r="E156" s="70">
        <v>1990</v>
      </c>
      <c r="F156" s="70" t="s">
        <v>787</v>
      </c>
      <c r="G156" s="70" t="s">
        <v>1794</v>
      </c>
      <c r="H156" s="70" t="s">
        <v>1795</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87</v>
      </c>
      <c r="C157" s="70">
        <v>2</v>
      </c>
      <c r="D157" s="70">
        <v>6</v>
      </c>
      <c r="E157" s="70">
        <v>2005</v>
      </c>
      <c r="F157" s="70" t="s">
        <v>789</v>
      </c>
      <c r="G157" s="70" t="s">
        <v>1794</v>
      </c>
      <c r="H157" s="70" t="s">
        <v>1795</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88</v>
      </c>
      <c r="C158" s="70">
        <v>3</v>
      </c>
      <c r="D158" s="70">
        <v>6</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89</v>
      </c>
      <c r="C159" s="70">
        <v>4</v>
      </c>
      <c r="D159" s="70">
        <v>6</v>
      </c>
      <c r="E159" s="70">
        <v>2007</v>
      </c>
      <c r="F159" s="70" t="s">
        <v>791</v>
      </c>
      <c r="G159" s="1064" t="s">
        <v>1794</v>
      </c>
      <c r="H159" s="70" t="s">
        <v>1795</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90</v>
      </c>
      <c r="C160" s="70">
        <v>5</v>
      </c>
      <c r="D160" s="70">
        <v>6</v>
      </c>
      <c r="E160" s="70">
        <v>2008</v>
      </c>
      <c r="F160" s="70" t="s">
        <v>792</v>
      </c>
      <c r="G160" s="70" t="s">
        <v>1794</v>
      </c>
      <c r="H160" s="70" t="s">
        <v>1795</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91</v>
      </c>
      <c r="C161" s="70">
        <v>6</v>
      </c>
      <c r="D161" s="70">
        <v>6</v>
      </c>
      <c r="E161" s="70">
        <v>2009</v>
      </c>
      <c r="F161" s="70" t="s">
        <v>176</v>
      </c>
      <c r="G161" s="70" t="s">
        <v>1794</v>
      </c>
      <c r="H161" s="70" t="s">
        <v>1795</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1801</v>
      </c>
      <c r="B162" s="70">
        <v>92</v>
      </c>
      <c r="C162" s="70">
        <v>7</v>
      </c>
      <c r="D162" s="70">
        <v>6</v>
      </c>
      <c r="E162" s="70">
        <v>2010</v>
      </c>
      <c r="F162" s="70" t="s">
        <v>177</v>
      </c>
      <c r="G162" s="70" t="s">
        <v>1794</v>
      </c>
      <c r="H162" s="70" t="s">
        <v>1795</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1802</v>
      </c>
      <c r="B163" s="70">
        <v>93</v>
      </c>
      <c r="C163" s="70">
        <v>8</v>
      </c>
      <c r="D163" s="70">
        <v>6</v>
      </c>
      <c r="E163" s="70">
        <v>2011</v>
      </c>
      <c r="F163" s="70" t="s">
        <v>178</v>
      </c>
      <c r="G163" s="70" t="s">
        <v>1794</v>
      </c>
      <c r="H163" s="70" t="s">
        <v>1795</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1803</v>
      </c>
      <c r="B164" s="70">
        <v>94</v>
      </c>
      <c r="C164" s="70">
        <v>9</v>
      </c>
      <c r="D164" s="70">
        <v>6</v>
      </c>
      <c r="E164" s="70">
        <v>2012</v>
      </c>
      <c r="F164" s="70" t="s">
        <v>179</v>
      </c>
      <c r="G164" s="70" t="s">
        <v>1794</v>
      </c>
      <c r="H164" s="70" t="s">
        <v>1795</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1804</v>
      </c>
      <c r="B165" s="70">
        <v>95</v>
      </c>
      <c r="C165" s="70">
        <v>10</v>
      </c>
      <c r="D165" s="70">
        <v>6</v>
      </c>
      <c r="E165" s="70">
        <v>2013</v>
      </c>
      <c r="F165" s="70" t="s">
        <v>180</v>
      </c>
      <c r="G165" s="70" t="s">
        <v>1794</v>
      </c>
      <c r="H165" s="70" t="s">
        <v>1795</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1805</v>
      </c>
      <c r="B166" s="70">
        <v>96</v>
      </c>
      <c r="C166" s="70">
        <v>11</v>
      </c>
      <c r="D166" s="70">
        <v>6</v>
      </c>
      <c r="E166" s="70">
        <v>2014</v>
      </c>
      <c r="F166" s="70" t="s">
        <v>181</v>
      </c>
      <c r="G166" s="70" t="s">
        <v>1794</v>
      </c>
      <c r="H166" s="70" t="s">
        <v>1795</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1806</v>
      </c>
      <c r="B167" s="70">
        <v>97</v>
      </c>
      <c r="C167" s="70">
        <v>12</v>
      </c>
      <c r="D167" s="70">
        <v>6</v>
      </c>
      <c r="E167" s="70">
        <v>2015</v>
      </c>
      <c r="F167" s="70" t="s">
        <v>182</v>
      </c>
      <c r="G167" s="70" t="s">
        <v>1794</v>
      </c>
      <c r="H167" s="70" t="s">
        <v>1795</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1807</v>
      </c>
      <c r="B168" s="70">
        <v>98</v>
      </c>
      <c r="C168" s="70">
        <v>13</v>
      </c>
      <c r="D168" s="70">
        <v>6</v>
      </c>
      <c r="E168" s="70">
        <v>2016</v>
      </c>
      <c r="F168" s="70" t="s">
        <v>155</v>
      </c>
      <c r="G168" s="70" t="s">
        <v>1794</v>
      </c>
      <c r="H168" s="70" t="s">
        <v>1795</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1808</v>
      </c>
      <c r="B169" s="70">
        <v>99</v>
      </c>
      <c r="C169" s="70">
        <v>14</v>
      </c>
      <c r="D169" s="70">
        <v>6</v>
      </c>
      <c r="E169" s="70">
        <v>2017</v>
      </c>
      <c r="F169" s="70" t="s">
        <v>156</v>
      </c>
      <c r="G169" s="70" t="s">
        <v>1794</v>
      </c>
      <c r="H169" s="70" t="s">
        <v>1795</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1809</v>
      </c>
      <c r="B170" s="70">
        <v>100</v>
      </c>
      <c r="C170" s="70">
        <v>15</v>
      </c>
      <c r="D170" s="70">
        <v>6</v>
      </c>
      <c r="E170" s="70">
        <v>2018</v>
      </c>
      <c r="F170" s="70" t="s">
        <v>183</v>
      </c>
      <c r="G170" s="70" t="s">
        <v>1794</v>
      </c>
      <c r="H170" s="70" t="s">
        <v>1795</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1810</v>
      </c>
      <c r="B171" s="70">
        <v>101</v>
      </c>
      <c r="C171" s="70">
        <v>16</v>
      </c>
      <c r="D171" s="70">
        <v>6</v>
      </c>
      <c r="E171" s="70">
        <v>2019</v>
      </c>
      <c r="F171" s="70" t="s">
        <v>158</v>
      </c>
      <c r="G171" s="70" t="s">
        <v>1794</v>
      </c>
      <c r="H171" s="70" t="s">
        <v>1795</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1811</v>
      </c>
      <c r="B172" s="70">
        <v>102</v>
      </c>
      <c r="C172" s="70">
        <v>17</v>
      </c>
      <c r="D172" s="70">
        <v>6</v>
      </c>
      <c r="E172" s="70">
        <v>2020</v>
      </c>
      <c r="F172" s="70" t="s">
        <v>159</v>
      </c>
      <c r="G172" s="70" t="s">
        <v>1794</v>
      </c>
      <c r="H172" s="70" t="s">
        <v>1795</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1812</v>
      </c>
      <c r="B173" s="70">
        <v>102</v>
      </c>
      <c r="C173" s="70">
        <v>18</v>
      </c>
      <c r="D173" s="70">
        <v>6</v>
      </c>
      <c r="E173" s="70">
        <v>2021</v>
      </c>
      <c r="F173" s="70" t="s">
        <v>160</v>
      </c>
      <c r="G173" s="70" t="s">
        <v>1794</v>
      </c>
      <c r="H173" s="70" t="s">
        <v>1795</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1813</v>
      </c>
      <c r="B174" s="70">
        <v>102</v>
      </c>
      <c r="C174" s="70">
        <v>19</v>
      </c>
      <c r="D174" s="70">
        <v>6</v>
      </c>
      <c r="E174" s="70">
        <v>2022</v>
      </c>
      <c r="F174" s="70" t="s">
        <v>161</v>
      </c>
      <c r="G174" s="70" t="s">
        <v>1794</v>
      </c>
      <c r="H174" s="70" t="s">
        <v>1795</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102</v>
      </c>
      <c r="C175" s="70">
        <v>20</v>
      </c>
      <c r="D175" s="70">
        <v>6</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102</v>
      </c>
      <c r="C176" s="70">
        <v>21</v>
      </c>
      <c r="D176" s="70">
        <v>6</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120</v>
      </c>
      <c r="C219" s="70">
        <v>1</v>
      </c>
      <c r="D219" s="70">
        <v>8</v>
      </c>
      <c r="E219" s="70">
        <v>1990</v>
      </c>
      <c r="F219" s="70" t="s">
        <v>787</v>
      </c>
      <c r="G219" s="70" t="s">
        <v>1863</v>
      </c>
      <c r="H219" s="70" t="s">
        <v>1864</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121</v>
      </c>
      <c r="C220" s="70">
        <v>2</v>
      </c>
      <c r="D220" s="70">
        <v>8</v>
      </c>
      <c r="E220" s="70">
        <v>2005</v>
      </c>
      <c r="F220" s="70" t="s">
        <v>789</v>
      </c>
      <c r="G220" s="70" t="s">
        <v>1863</v>
      </c>
      <c r="H220" s="70" t="s">
        <v>1864</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122</v>
      </c>
      <c r="C221" s="70">
        <v>3</v>
      </c>
      <c r="D221" s="70">
        <v>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123</v>
      </c>
      <c r="C222" s="70">
        <v>4</v>
      </c>
      <c r="D222" s="70">
        <v>8</v>
      </c>
      <c r="E222" s="70">
        <v>2007</v>
      </c>
      <c r="F222" s="70" t="s">
        <v>791</v>
      </c>
      <c r="G222" s="70" t="s">
        <v>1863</v>
      </c>
      <c r="H222" s="70" t="s">
        <v>1864</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124</v>
      </c>
      <c r="C223" s="70">
        <v>5</v>
      </c>
      <c r="D223" s="70">
        <v>8</v>
      </c>
      <c r="E223" s="70">
        <v>2008</v>
      </c>
      <c r="F223" s="70" t="s">
        <v>792</v>
      </c>
      <c r="G223" s="70" t="s">
        <v>1863</v>
      </c>
      <c r="H223" s="70" t="s">
        <v>1864</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125</v>
      </c>
      <c r="C224" s="70">
        <v>6</v>
      </c>
      <c r="D224" s="70">
        <v>8</v>
      </c>
      <c r="E224" s="70">
        <v>2009</v>
      </c>
      <c r="F224" s="70" t="s">
        <v>176</v>
      </c>
      <c r="G224" s="70" t="s">
        <v>1863</v>
      </c>
      <c r="H224" s="70" t="s">
        <v>1864</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1870</v>
      </c>
      <c r="B225" s="70">
        <v>126</v>
      </c>
      <c r="C225" s="70">
        <v>7</v>
      </c>
      <c r="D225" s="70">
        <v>8</v>
      </c>
      <c r="E225" s="70">
        <v>2010</v>
      </c>
      <c r="F225" s="70" t="s">
        <v>177</v>
      </c>
      <c r="G225" s="70" t="s">
        <v>1863</v>
      </c>
      <c r="H225" s="70" t="s">
        <v>1864</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1871</v>
      </c>
      <c r="B226" s="70">
        <v>127</v>
      </c>
      <c r="C226" s="70">
        <v>8</v>
      </c>
      <c r="D226" s="70">
        <v>8</v>
      </c>
      <c r="E226" s="70">
        <v>2011</v>
      </c>
      <c r="F226" s="70" t="s">
        <v>178</v>
      </c>
      <c r="G226" s="70" t="s">
        <v>1863</v>
      </c>
      <c r="H226" s="70" t="s">
        <v>1864</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1872</v>
      </c>
      <c r="B227" s="70">
        <v>128</v>
      </c>
      <c r="C227" s="70">
        <v>9</v>
      </c>
      <c r="D227" s="70">
        <v>8</v>
      </c>
      <c r="E227" s="70">
        <v>2012</v>
      </c>
      <c r="F227" s="70" t="s">
        <v>179</v>
      </c>
      <c r="G227" s="70" t="s">
        <v>1863</v>
      </c>
      <c r="H227" s="70" t="s">
        <v>1864</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1873</v>
      </c>
      <c r="B228" s="70">
        <v>129</v>
      </c>
      <c r="C228" s="70">
        <v>10</v>
      </c>
      <c r="D228" s="70">
        <v>8</v>
      </c>
      <c r="E228" s="70">
        <v>2013</v>
      </c>
      <c r="F228" s="70" t="s">
        <v>180</v>
      </c>
      <c r="G228" s="70" t="s">
        <v>1863</v>
      </c>
      <c r="H228" s="70" t="s">
        <v>1864</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1874</v>
      </c>
      <c r="B229" s="70">
        <v>130</v>
      </c>
      <c r="C229" s="70">
        <v>11</v>
      </c>
      <c r="D229" s="70">
        <v>8</v>
      </c>
      <c r="E229" s="70">
        <v>2014</v>
      </c>
      <c r="F229" s="70" t="s">
        <v>181</v>
      </c>
      <c r="G229" s="70" t="s">
        <v>1863</v>
      </c>
      <c r="H229" s="70" t="s">
        <v>1864</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1875</v>
      </c>
      <c r="B230" s="70">
        <v>131</v>
      </c>
      <c r="C230" s="70">
        <v>12</v>
      </c>
      <c r="D230" s="70">
        <v>8</v>
      </c>
      <c r="E230" s="70">
        <v>2015</v>
      </c>
      <c r="F230" s="70" t="s">
        <v>182</v>
      </c>
      <c r="G230" s="70" t="s">
        <v>1863</v>
      </c>
      <c r="H230" s="70" t="s">
        <v>1864</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1876</v>
      </c>
      <c r="B231" s="70">
        <v>132</v>
      </c>
      <c r="C231" s="70">
        <v>13</v>
      </c>
      <c r="D231" s="70">
        <v>8</v>
      </c>
      <c r="E231" s="70">
        <v>2016</v>
      </c>
      <c r="F231" s="70" t="s">
        <v>155</v>
      </c>
      <c r="G231" s="70" t="s">
        <v>1863</v>
      </c>
      <c r="H231" s="70" t="s">
        <v>1864</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1877</v>
      </c>
      <c r="B232" s="70">
        <v>133</v>
      </c>
      <c r="C232" s="70">
        <v>14</v>
      </c>
      <c r="D232" s="70">
        <v>8</v>
      </c>
      <c r="E232" s="70">
        <v>2017</v>
      </c>
      <c r="F232" s="70" t="s">
        <v>156</v>
      </c>
      <c r="G232" s="70" t="s">
        <v>1863</v>
      </c>
      <c r="H232" s="70" t="s">
        <v>1864</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1878</v>
      </c>
      <c r="B233" s="70">
        <v>134</v>
      </c>
      <c r="C233" s="70">
        <v>15</v>
      </c>
      <c r="D233" s="70">
        <v>8</v>
      </c>
      <c r="E233" s="70">
        <v>2018</v>
      </c>
      <c r="F233" s="70" t="s">
        <v>183</v>
      </c>
      <c r="G233" s="70" t="s">
        <v>1863</v>
      </c>
      <c r="H233" s="70" t="s">
        <v>1864</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1879</v>
      </c>
      <c r="B234" s="70">
        <v>135</v>
      </c>
      <c r="C234" s="70">
        <v>16</v>
      </c>
      <c r="D234" s="70">
        <v>8</v>
      </c>
      <c r="E234" s="70">
        <v>2019</v>
      </c>
      <c r="F234" s="70" t="s">
        <v>158</v>
      </c>
      <c r="G234" s="70" t="s">
        <v>1863</v>
      </c>
      <c r="H234" s="70" t="s">
        <v>1864</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1880</v>
      </c>
      <c r="B235" s="70">
        <v>136</v>
      </c>
      <c r="C235" s="70">
        <v>17</v>
      </c>
      <c r="D235" s="70">
        <v>8</v>
      </c>
      <c r="E235" s="70">
        <v>2020</v>
      </c>
      <c r="F235" s="70" t="s">
        <v>159</v>
      </c>
      <c r="G235" s="1064" t="s">
        <v>1863</v>
      </c>
      <c r="H235" s="70" t="s">
        <v>1864</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1881</v>
      </c>
      <c r="B236" s="70">
        <v>136</v>
      </c>
      <c r="C236" s="70">
        <v>18</v>
      </c>
      <c r="D236" s="70">
        <v>8</v>
      </c>
      <c r="E236" s="70">
        <v>2021</v>
      </c>
      <c r="F236" s="70" t="s">
        <v>160</v>
      </c>
      <c r="G236" s="1064" t="s">
        <v>1863</v>
      </c>
      <c r="H236" s="70" t="s">
        <v>1864</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1882</v>
      </c>
      <c r="B237" s="70">
        <v>136</v>
      </c>
      <c r="C237" s="70">
        <v>19</v>
      </c>
      <c r="D237" s="70">
        <v>8</v>
      </c>
      <c r="E237" s="70">
        <v>2022</v>
      </c>
      <c r="F237" s="70" t="s">
        <v>161</v>
      </c>
      <c r="G237" s="70" t="s">
        <v>1863</v>
      </c>
      <c r="H237" s="70" t="s">
        <v>1864</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136</v>
      </c>
      <c r="C238" s="70">
        <v>20</v>
      </c>
      <c r="D238" s="70">
        <v>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136</v>
      </c>
      <c r="C239" s="70">
        <v>21</v>
      </c>
      <c r="D239" s="70">
        <v>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307</v>
      </c>
      <c r="C240" s="70">
        <v>1</v>
      </c>
      <c r="D240" s="70">
        <v>19</v>
      </c>
      <c r="E240" s="70">
        <v>1990</v>
      </c>
      <c r="F240" s="70" t="s">
        <v>787</v>
      </c>
      <c r="G240" s="70" t="s">
        <v>1886</v>
      </c>
      <c r="H240" s="70" t="s">
        <v>1887</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308</v>
      </c>
      <c r="C241" s="70">
        <v>2</v>
      </c>
      <c r="D241" s="70">
        <v>19</v>
      </c>
      <c r="E241" s="70">
        <v>2005</v>
      </c>
      <c r="F241" s="70" t="s">
        <v>789</v>
      </c>
      <c r="G241" s="70" t="s">
        <v>1886</v>
      </c>
      <c r="H241" s="70" t="s">
        <v>1887</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309</v>
      </c>
      <c r="C242" s="70">
        <v>3</v>
      </c>
      <c r="D242" s="70">
        <v>19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310</v>
      </c>
      <c r="C243" s="70">
        <v>4</v>
      </c>
      <c r="D243" s="70">
        <v>19</v>
      </c>
      <c r="E243" s="70">
        <v>2007</v>
      </c>
      <c r="F243" s="70" t="s">
        <v>791</v>
      </c>
      <c r="G243" s="70" t="s">
        <v>1886</v>
      </c>
      <c r="H243" s="70" t="s">
        <v>1887</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311</v>
      </c>
      <c r="C244" s="70">
        <v>5</v>
      </c>
      <c r="D244" s="70">
        <v>19</v>
      </c>
      <c r="E244" s="70">
        <v>2008</v>
      </c>
      <c r="F244" s="70" t="s">
        <v>792</v>
      </c>
      <c r="G244" s="70" t="s">
        <v>1886</v>
      </c>
      <c r="H244" s="70" t="s">
        <v>1887</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312</v>
      </c>
      <c r="C245" s="70">
        <v>6</v>
      </c>
      <c r="D245" s="70">
        <v>19</v>
      </c>
      <c r="E245" s="70">
        <v>2009</v>
      </c>
      <c r="F245" s="70" t="s">
        <v>176</v>
      </c>
      <c r="G245" s="70" t="s">
        <v>1886</v>
      </c>
      <c r="H245" s="70" t="s">
        <v>1887</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1893</v>
      </c>
      <c r="B246" s="70">
        <v>313</v>
      </c>
      <c r="C246" s="70">
        <v>7</v>
      </c>
      <c r="D246" s="70">
        <v>19</v>
      </c>
      <c r="E246" s="70">
        <v>2010</v>
      </c>
      <c r="F246" s="70" t="s">
        <v>177</v>
      </c>
      <c r="G246" s="70" t="s">
        <v>1886</v>
      </c>
      <c r="H246" s="70" t="s">
        <v>1887</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1894</v>
      </c>
      <c r="B247" s="70">
        <v>314</v>
      </c>
      <c r="C247" s="70">
        <v>8</v>
      </c>
      <c r="D247" s="70">
        <v>19</v>
      </c>
      <c r="E247" s="70">
        <v>2011</v>
      </c>
      <c r="F247" s="70" t="s">
        <v>178</v>
      </c>
      <c r="G247" s="70" t="s">
        <v>1886</v>
      </c>
      <c r="H247" s="70" t="s">
        <v>1887</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1895</v>
      </c>
      <c r="B248" s="70">
        <v>315</v>
      </c>
      <c r="C248" s="70">
        <v>9</v>
      </c>
      <c r="D248" s="70">
        <v>19</v>
      </c>
      <c r="E248" s="70">
        <v>2012</v>
      </c>
      <c r="F248" s="70" t="s">
        <v>179</v>
      </c>
      <c r="G248" s="70" t="s">
        <v>1886</v>
      </c>
      <c r="H248" s="70" t="s">
        <v>1887</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1896</v>
      </c>
      <c r="B249" s="70">
        <v>316</v>
      </c>
      <c r="C249" s="70">
        <v>10</v>
      </c>
      <c r="D249" s="70">
        <v>19</v>
      </c>
      <c r="E249" s="70">
        <v>2013</v>
      </c>
      <c r="F249" s="70" t="s">
        <v>180</v>
      </c>
      <c r="G249" s="70" t="s">
        <v>1886</v>
      </c>
      <c r="H249" s="70" t="s">
        <v>1887</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1897</v>
      </c>
      <c r="B250" s="70">
        <v>317</v>
      </c>
      <c r="C250" s="70">
        <v>11</v>
      </c>
      <c r="D250" s="70">
        <v>19</v>
      </c>
      <c r="E250" s="70">
        <v>2014</v>
      </c>
      <c r="F250" s="70" t="s">
        <v>181</v>
      </c>
      <c r="G250" s="70" t="s">
        <v>1886</v>
      </c>
      <c r="H250" s="70" t="s">
        <v>1887</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1898</v>
      </c>
      <c r="B251" s="70">
        <v>318</v>
      </c>
      <c r="C251" s="70">
        <v>12</v>
      </c>
      <c r="D251" s="70">
        <v>19</v>
      </c>
      <c r="E251" s="70">
        <v>2015</v>
      </c>
      <c r="F251" s="70" t="s">
        <v>182</v>
      </c>
      <c r="G251" s="70" t="s">
        <v>1886</v>
      </c>
      <c r="H251" s="70" t="s">
        <v>1887</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1899</v>
      </c>
      <c r="B252" s="70">
        <v>319</v>
      </c>
      <c r="C252" s="70">
        <v>13</v>
      </c>
      <c r="D252" s="70">
        <v>19</v>
      </c>
      <c r="E252" s="70">
        <v>2016</v>
      </c>
      <c r="F252" s="70" t="s">
        <v>155</v>
      </c>
      <c r="G252" s="70" t="s">
        <v>1886</v>
      </c>
      <c r="H252" s="70" t="s">
        <v>1887</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1900</v>
      </c>
      <c r="B253" s="70">
        <v>320</v>
      </c>
      <c r="C253" s="70">
        <v>14</v>
      </c>
      <c r="D253" s="70">
        <v>19</v>
      </c>
      <c r="E253" s="70">
        <v>2017</v>
      </c>
      <c r="F253" s="70" t="s">
        <v>156</v>
      </c>
      <c r="G253" s="70" t="s">
        <v>1886</v>
      </c>
      <c r="H253" s="70" t="s">
        <v>1887</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1901</v>
      </c>
      <c r="B254" s="70">
        <v>321</v>
      </c>
      <c r="C254" s="70">
        <v>15</v>
      </c>
      <c r="D254" s="70">
        <v>19</v>
      </c>
      <c r="E254" s="70">
        <v>2018</v>
      </c>
      <c r="F254" s="70" t="s">
        <v>183</v>
      </c>
      <c r="G254" s="1064" t="s">
        <v>1886</v>
      </c>
      <c r="H254" s="70" t="s">
        <v>1887</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1902</v>
      </c>
      <c r="B255" s="70">
        <v>322</v>
      </c>
      <c r="C255" s="70">
        <v>16</v>
      </c>
      <c r="D255" s="70">
        <v>19</v>
      </c>
      <c r="E255" s="70">
        <v>2019</v>
      </c>
      <c r="F255" s="70" t="s">
        <v>158</v>
      </c>
      <c r="G255" s="1064" t="s">
        <v>1886</v>
      </c>
      <c r="H255" s="70" t="s">
        <v>1887</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1903</v>
      </c>
      <c r="B256" s="70">
        <v>323</v>
      </c>
      <c r="C256" s="70">
        <v>17</v>
      </c>
      <c r="D256" s="70">
        <v>19</v>
      </c>
      <c r="E256" s="70">
        <v>2020</v>
      </c>
      <c r="F256" s="70" t="s">
        <v>159</v>
      </c>
      <c r="G256" s="70" t="s">
        <v>1886</v>
      </c>
      <c r="H256" s="70" t="s">
        <v>1887</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1904</v>
      </c>
      <c r="B257" s="70">
        <v>323</v>
      </c>
      <c r="C257" s="70">
        <v>18</v>
      </c>
      <c r="D257" s="70">
        <v>19</v>
      </c>
      <c r="E257" s="70">
        <v>2021</v>
      </c>
      <c r="F257" s="70" t="s">
        <v>160</v>
      </c>
      <c r="G257" s="70" t="s">
        <v>1886</v>
      </c>
      <c r="H257" s="70" t="s">
        <v>1887</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1905</v>
      </c>
      <c r="B258" s="70">
        <v>323</v>
      </c>
      <c r="C258" s="70">
        <v>19</v>
      </c>
      <c r="D258" s="70">
        <v>19</v>
      </c>
      <c r="E258" s="70">
        <v>2022</v>
      </c>
      <c r="F258" s="70" t="s">
        <v>161</v>
      </c>
      <c r="G258" s="70" t="s">
        <v>1886</v>
      </c>
      <c r="H258" s="70" t="s">
        <v>1887</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323</v>
      </c>
      <c r="C259" s="70">
        <v>20</v>
      </c>
      <c r="D259" s="70">
        <v>19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323</v>
      </c>
      <c r="C260" s="70">
        <v>21</v>
      </c>
      <c r="D260" s="70">
        <v>19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375</v>
      </c>
      <c r="C261" s="70">
        <v>1</v>
      </c>
      <c r="D261" s="70">
        <v>23</v>
      </c>
      <c r="E261" s="70">
        <v>1990</v>
      </c>
      <c r="F261" s="70" t="s">
        <v>787</v>
      </c>
      <c r="G261" s="70" t="s">
        <v>1909</v>
      </c>
      <c r="H261" s="70" t="s">
        <v>1910</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376</v>
      </c>
      <c r="C262" s="70">
        <v>2</v>
      </c>
      <c r="D262" s="70">
        <v>23</v>
      </c>
      <c r="E262" s="70">
        <v>2005</v>
      </c>
      <c r="F262" s="70" t="s">
        <v>789</v>
      </c>
      <c r="G262" s="70" t="s">
        <v>1909</v>
      </c>
      <c r="H262" s="70" t="s">
        <v>1910</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377</v>
      </c>
      <c r="C263" s="70">
        <v>3</v>
      </c>
      <c r="D263" s="70">
        <v>23</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378</v>
      </c>
      <c r="C264" s="70">
        <v>4</v>
      </c>
      <c r="D264" s="70">
        <v>23</v>
      </c>
      <c r="E264" s="70">
        <v>2007</v>
      </c>
      <c r="F264" s="70" t="s">
        <v>791</v>
      </c>
      <c r="G264" s="70" t="s">
        <v>1909</v>
      </c>
      <c r="H264" s="70" t="s">
        <v>1910</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379</v>
      </c>
      <c r="C265" s="70">
        <v>5</v>
      </c>
      <c r="D265" s="70">
        <v>23</v>
      </c>
      <c r="E265" s="70">
        <v>2008</v>
      </c>
      <c r="F265" s="70" t="s">
        <v>792</v>
      </c>
      <c r="G265" s="70" t="s">
        <v>1909</v>
      </c>
      <c r="H265" s="70" t="s">
        <v>1910</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380</v>
      </c>
      <c r="C266" s="70">
        <v>6</v>
      </c>
      <c r="D266" s="70">
        <v>23</v>
      </c>
      <c r="E266" s="70">
        <v>2009</v>
      </c>
      <c r="F266" s="70" t="s">
        <v>176</v>
      </c>
      <c r="G266" s="70" t="s">
        <v>1909</v>
      </c>
      <c r="H266" s="70" t="s">
        <v>1910</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1916</v>
      </c>
      <c r="B267" s="70">
        <v>381</v>
      </c>
      <c r="C267" s="70">
        <v>7</v>
      </c>
      <c r="D267" s="70">
        <v>23</v>
      </c>
      <c r="E267" s="70">
        <v>2010</v>
      </c>
      <c r="F267" s="70" t="s">
        <v>177</v>
      </c>
      <c r="G267" s="70" t="s">
        <v>1909</v>
      </c>
      <c r="H267" s="70" t="s">
        <v>1910</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1917</v>
      </c>
      <c r="B268" s="70">
        <v>382</v>
      </c>
      <c r="C268" s="70">
        <v>8</v>
      </c>
      <c r="D268" s="70">
        <v>23</v>
      </c>
      <c r="E268" s="70">
        <v>2011</v>
      </c>
      <c r="F268" s="70" t="s">
        <v>178</v>
      </c>
      <c r="G268" s="70" t="s">
        <v>1909</v>
      </c>
      <c r="H268" s="70" t="s">
        <v>1910</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1918</v>
      </c>
      <c r="B269" s="70">
        <v>383</v>
      </c>
      <c r="C269" s="70">
        <v>9</v>
      </c>
      <c r="D269" s="70">
        <v>23</v>
      </c>
      <c r="E269" s="70">
        <v>2012</v>
      </c>
      <c r="F269" s="70" t="s">
        <v>179</v>
      </c>
      <c r="G269" s="70" t="s">
        <v>1909</v>
      </c>
      <c r="H269" s="70" t="s">
        <v>1910</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1919</v>
      </c>
      <c r="B270" s="70">
        <v>384</v>
      </c>
      <c r="C270" s="70">
        <v>10</v>
      </c>
      <c r="D270" s="70">
        <v>23</v>
      </c>
      <c r="E270" s="70">
        <v>2013</v>
      </c>
      <c r="F270" s="70" t="s">
        <v>180</v>
      </c>
      <c r="G270" s="70" t="s">
        <v>1909</v>
      </c>
      <c r="H270" s="70" t="s">
        <v>1910</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1920</v>
      </c>
      <c r="B271" s="70">
        <v>385</v>
      </c>
      <c r="C271" s="70">
        <v>11</v>
      </c>
      <c r="D271" s="70">
        <v>23</v>
      </c>
      <c r="E271" s="70">
        <v>2014</v>
      </c>
      <c r="F271" s="70" t="s">
        <v>181</v>
      </c>
      <c r="G271" s="70" t="s">
        <v>1909</v>
      </c>
      <c r="H271" s="70" t="s">
        <v>1910</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1921</v>
      </c>
      <c r="B272" s="70">
        <v>386</v>
      </c>
      <c r="C272" s="70">
        <v>12</v>
      </c>
      <c r="D272" s="70">
        <v>23</v>
      </c>
      <c r="E272" s="70">
        <v>2015</v>
      </c>
      <c r="F272" s="70" t="s">
        <v>182</v>
      </c>
      <c r="G272" s="70" t="s">
        <v>1909</v>
      </c>
      <c r="H272" s="70" t="s">
        <v>1910</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1922</v>
      </c>
      <c r="B273" s="70">
        <v>387</v>
      </c>
      <c r="C273" s="70">
        <v>13</v>
      </c>
      <c r="D273" s="70">
        <v>23</v>
      </c>
      <c r="E273" s="70">
        <v>2016</v>
      </c>
      <c r="F273" s="70" t="s">
        <v>155</v>
      </c>
      <c r="G273" s="1064" t="s">
        <v>1909</v>
      </c>
      <c r="H273" s="70" t="s">
        <v>1910</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1923</v>
      </c>
      <c r="B274" s="70">
        <v>388</v>
      </c>
      <c r="C274" s="70">
        <v>14</v>
      </c>
      <c r="D274" s="70">
        <v>23</v>
      </c>
      <c r="E274" s="70">
        <v>2017</v>
      </c>
      <c r="F274" s="70" t="s">
        <v>156</v>
      </c>
      <c r="G274" s="1064" t="s">
        <v>1909</v>
      </c>
      <c r="H274" s="70" t="s">
        <v>1910</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1924</v>
      </c>
      <c r="B275" s="70">
        <v>389</v>
      </c>
      <c r="C275" s="70">
        <v>15</v>
      </c>
      <c r="D275" s="70">
        <v>23</v>
      </c>
      <c r="E275" s="70">
        <v>2018</v>
      </c>
      <c r="F275" s="70" t="s">
        <v>183</v>
      </c>
      <c r="G275" s="70" t="s">
        <v>1909</v>
      </c>
      <c r="H275" s="70" t="s">
        <v>1910</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1925</v>
      </c>
      <c r="B276" s="70">
        <v>390</v>
      </c>
      <c r="C276" s="70">
        <v>16</v>
      </c>
      <c r="D276" s="70">
        <v>23</v>
      </c>
      <c r="E276" s="70">
        <v>2019</v>
      </c>
      <c r="F276" s="70" t="s">
        <v>158</v>
      </c>
      <c r="G276" s="70" t="s">
        <v>1909</v>
      </c>
      <c r="H276" s="70" t="s">
        <v>1910</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1926</v>
      </c>
      <c r="B277" s="70">
        <v>391</v>
      </c>
      <c r="C277" s="70">
        <v>17</v>
      </c>
      <c r="D277" s="70">
        <v>23</v>
      </c>
      <c r="E277" s="70">
        <v>2020</v>
      </c>
      <c r="F277" s="70" t="s">
        <v>159</v>
      </c>
      <c r="G277" s="70" t="s">
        <v>1909</v>
      </c>
      <c r="H277" s="70" t="s">
        <v>1910</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1927</v>
      </c>
      <c r="B278" s="70">
        <v>391</v>
      </c>
      <c r="C278" s="70">
        <v>18</v>
      </c>
      <c r="D278" s="70">
        <v>23</v>
      </c>
      <c r="E278" s="70">
        <v>2021</v>
      </c>
      <c r="F278" s="70" t="s">
        <v>160</v>
      </c>
      <c r="G278" s="70" t="s">
        <v>1909</v>
      </c>
      <c r="H278" s="70" t="s">
        <v>1910</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1928</v>
      </c>
      <c r="B279" s="70">
        <v>391</v>
      </c>
      <c r="C279" s="70">
        <v>19</v>
      </c>
      <c r="D279" s="70">
        <v>23</v>
      </c>
      <c r="E279" s="70">
        <v>2022</v>
      </c>
      <c r="F279" s="70" t="s">
        <v>161</v>
      </c>
      <c r="G279" s="70" t="s">
        <v>1909</v>
      </c>
      <c r="H279" s="70" t="s">
        <v>1910</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391</v>
      </c>
      <c r="C280" s="70">
        <v>20</v>
      </c>
      <c r="D280" s="70">
        <v>23</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391</v>
      </c>
      <c r="C281" s="70">
        <v>21</v>
      </c>
      <c r="D281" s="70">
        <v>23</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v>
      </c>
      <c r="C282" s="70">
        <v>1</v>
      </c>
      <c r="D282" s="70">
        <v>1</v>
      </c>
      <c r="E282" s="70">
        <v>1990</v>
      </c>
      <c r="F282" s="70" t="s">
        <v>787</v>
      </c>
      <c r="G282" s="70" t="s">
        <v>1932</v>
      </c>
      <c r="H282" s="70" t="s">
        <v>1933</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v>
      </c>
      <c r="C283" s="70">
        <v>2</v>
      </c>
      <c r="D283" s="70">
        <v>1</v>
      </c>
      <c r="E283" s="70">
        <v>2005</v>
      </c>
      <c r="F283" s="70" t="s">
        <v>789</v>
      </c>
      <c r="G283" s="70" t="s">
        <v>1932</v>
      </c>
      <c r="H283" s="70" t="s">
        <v>1933</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3</v>
      </c>
      <c r="C284" s="70">
        <v>3</v>
      </c>
      <c r="D284" s="70">
        <v>1</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4</v>
      </c>
      <c r="C285" s="70">
        <v>4</v>
      </c>
      <c r="D285" s="70">
        <v>1</v>
      </c>
      <c r="E285" s="70">
        <v>2007</v>
      </c>
      <c r="F285" s="70" t="s">
        <v>791</v>
      </c>
      <c r="G285" s="70" t="s">
        <v>1932</v>
      </c>
      <c r="H285" s="70" t="s">
        <v>1933</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5</v>
      </c>
      <c r="C286" s="70">
        <v>5</v>
      </c>
      <c r="D286" s="70">
        <v>1</v>
      </c>
      <c r="E286" s="70">
        <v>2008</v>
      </c>
      <c r="F286" s="70" t="s">
        <v>792</v>
      </c>
      <c r="G286" s="70" t="s">
        <v>1932</v>
      </c>
      <c r="H286" s="70" t="s">
        <v>1933</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6</v>
      </c>
      <c r="C287" s="70">
        <v>6</v>
      </c>
      <c r="D287" s="70">
        <v>1</v>
      </c>
      <c r="E287" s="70">
        <v>2009</v>
      </c>
      <c r="F287" s="70" t="s">
        <v>176</v>
      </c>
      <c r="G287" s="70" t="s">
        <v>1932</v>
      </c>
      <c r="H287" s="70" t="s">
        <v>1933</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1939</v>
      </c>
      <c r="B288" s="70">
        <v>7</v>
      </c>
      <c r="C288" s="70">
        <v>7</v>
      </c>
      <c r="D288" s="70">
        <v>1</v>
      </c>
      <c r="E288" s="70">
        <v>2010</v>
      </c>
      <c r="F288" s="70" t="s">
        <v>177</v>
      </c>
      <c r="G288" s="70" t="s">
        <v>1932</v>
      </c>
      <c r="H288" s="70" t="s">
        <v>1933</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1940</v>
      </c>
      <c r="B289" s="70">
        <v>8</v>
      </c>
      <c r="C289" s="70">
        <v>8</v>
      </c>
      <c r="D289" s="70">
        <v>1</v>
      </c>
      <c r="E289" s="70">
        <v>2011</v>
      </c>
      <c r="F289" s="70" t="s">
        <v>178</v>
      </c>
      <c r="G289" s="70" t="s">
        <v>1932</v>
      </c>
      <c r="H289" s="70" t="s">
        <v>1933</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1941</v>
      </c>
      <c r="B290" s="70">
        <v>9</v>
      </c>
      <c r="C290" s="70">
        <v>9</v>
      </c>
      <c r="D290" s="70">
        <v>1</v>
      </c>
      <c r="E290" s="70">
        <v>2012</v>
      </c>
      <c r="F290" s="70" t="s">
        <v>179</v>
      </c>
      <c r="G290" s="70" t="s">
        <v>1932</v>
      </c>
      <c r="H290" s="70" t="s">
        <v>1933</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1942</v>
      </c>
      <c r="B291" s="70">
        <v>10</v>
      </c>
      <c r="C291" s="70">
        <v>10</v>
      </c>
      <c r="D291" s="70">
        <v>1</v>
      </c>
      <c r="E291" s="70">
        <v>2013</v>
      </c>
      <c r="F291" s="70" t="s">
        <v>180</v>
      </c>
      <c r="G291" s="70" t="s">
        <v>1932</v>
      </c>
      <c r="H291" s="70" t="s">
        <v>1933</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1943</v>
      </c>
      <c r="B292" s="70">
        <v>11</v>
      </c>
      <c r="C292" s="70">
        <v>11</v>
      </c>
      <c r="D292" s="70">
        <v>1</v>
      </c>
      <c r="E292" s="70">
        <v>2014</v>
      </c>
      <c r="F292" s="70" t="s">
        <v>181</v>
      </c>
      <c r="G292" s="1064" t="s">
        <v>1932</v>
      </c>
      <c r="H292" s="70" t="s">
        <v>1933</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1944</v>
      </c>
      <c r="B293" s="70">
        <v>12</v>
      </c>
      <c r="C293" s="70">
        <v>12</v>
      </c>
      <c r="D293" s="70">
        <v>1</v>
      </c>
      <c r="E293" s="70">
        <v>2015</v>
      </c>
      <c r="F293" s="70" t="s">
        <v>182</v>
      </c>
      <c r="G293" s="1064" t="s">
        <v>1932</v>
      </c>
      <c r="H293" s="70" t="s">
        <v>1933</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1945</v>
      </c>
      <c r="B294" s="70">
        <v>13</v>
      </c>
      <c r="C294" s="70">
        <v>13</v>
      </c>
      <c r="D294" s="70">
        <v>1</v>
      </c>
      <c r="E294" s="70">
        <v>2016</v>
      </c>
      <c r="F294" s="70" t="s">
        <v>155</v>
      </c>
      <c r="G294" s="70" t="s">
        <v>1932</v>
      </c>
      <c r="H294" s="70" t="s">
        <v>1933</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1946</v>
      </c>
      <c r="B295" s="70">
        <v>14</v>
      </c>
      <c r="C295" s="70">
        <v>14</v>
      </c>
      <c r="D295" s="70">
        <v>1</v>
      </c>
      <c r="E295" s="70">
        <v>2017</v>
      </c>
      <c r="F295" s="70" t="s">
        <v>156</v>
      </c>
      <c r="G295" s="70" t="s">
        <v>1932</v>
      </c>
      <c r="H295" s="70" t="s">
        <v>1933</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1947</v>
      </c>
      <c r="B296" s="70">
        <v>15</v>
      </c>
      <c r="C296" s="70">
        <v>15</v>
      </c>
      <c r="D296" s="70">
        <v>1</v>
      </c>
      <c r="E296" s="70">
        <v>2018</v>
      </c>
      <c r="F296" s="70" t="s">
        <v>183</v>
      </c>
      <c r="G296" s="70" t="s">
        <v>1932</v>
      </c>
      <c r="H296" s="70" t="s">
        <v>1933</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1948</v>
      </c>
      <c r="B297" s="70">
        <v>16</v>
      </c>
      <c r="C297" s="70">
        <v>16</v>
      </c>
      <c r="D297" s="70">
        <v>1</v>
      </c>
      <c r="E297" s="70">
        <v>2019</v>
      </c>
      <c r="F297" s="70" t="s">
        <v>158</v>
      </c>
      <c r="G297" s="70" t="s">
        <v>1932</v>
      </c>
      <c r="H297" s="70" t="s">
        <v>1933</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1949</v>
      </c>
      <c r="B298" s="70">
        <v>17</v>
      </c>
      <c r="C298" s="70">
        <v>17</v>
      </c>
      <c r="D298" s="70">
        <v>1</v>
      </c>
      <c r="E298" s="70">
        <v>2020</v>
      </c>
      <c r="F298" s="70" t="s">
        <v>159</v>
      </c>
      <c r="G298" s="70" t="s">
        <v>1932</v>
      </c>
      <c r="H298" s="70" t="s">
        <v>1933</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1950</v>
      </c>
      <c r="B299" s="70">
        <v>17</v>
      </c>
      <c r="C299" s="70">
        <v>18</v>
      </c>
      <c r="D299" s="70">
        <v>1</v>
      </c>
      <c r="E299" s="70">
        <v>2021</v>
      </c>
      <c r="F299" s="70" t="s">
        <v>160</v>
      </c>
      <c r="G299" s="70" t="s">
        <v>1932</v>
      </c>
      <c r="H299" s="70" t="s">
        <v>1933</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1951</v>
      </c>
      <c r="B300" s="70">
        <v>17</v>
      </c>
      <c r="C300" s="70">
        <v>19</v>
      </c>
      <c r="D300" s="70">
        <v>1</v>
      </c>
      <c r="E300" s="70">
        <v>2022</v>
      </c>
      <c r="F300" s="70" t="s">
        <v>161</v>
      </c>
      <c r="G300" s="70" t="s">
        <v>1932</v>
      </c>
      <c r="H300" s="70" t="s">
        <v>1933</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17</v>
      </c>
      <c r="C301" s="70">
        <v>20</v>
      </c>
      <c r="D301" s="70">
        <v>1</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17</v>
      </c>
      <c r="C302" s="70">
        <v>21</v>
      </c>
      <c r="D302" s="70">
        <v>1</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188</v>
      </c>
      <c r="C324" s="70">
        <v>1</v>
      </c>
      <c r="D324" s="70">
        <v>12</v>
      </c>
      <c r="E324" s="70">
        <v>1990</v>
      </c>
      <c r="F324" s="70" t="s">
        <v>787</v>
      </c>
      <c r="G324" s="70" t="s">
        <v>1978</v>
      </c>
      <c r="H324" s="70" t="s">
        <v>1979</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189</v>
      </c>
      <c r="C325" s="70">
        <v>2</v>
      </c>
      <c r="D325" s="70">
        <v>12</v>
      </c>
      <c r="E325" s="70">
        <v>2005</v>
      </c>
      <c r="F325" s="70" t="s">
        <v>789</v>
      </c>
      <c r="G325" s="70" t="s">
        <v>1978</v>
      </c>
      <c r="H325" s="70" t="s">
        <v>1979</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190</v>
      </c>
      <c r="C326" s="70">
        <v>3</v>
      </c>
      <c r="D326" s="70">
        <v>12</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191</v>
      </c>
      <c r="C327" s="70">
        <v>4</v>
      </c>
      <c r="D327" s="70">
        <v>12</v>
      </c>
      <c r="E327" s="70">
        <v>2007</v>
      </c>
      <c r="F327" s="70" t="s">
        <v>791</v>
      </c>
      <c r="G327" s="70" t="s">
        <v>1978</v>
      </c>
      <c r="H327" s="70" t="s">
        <v>1979</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192</v>
      </c>
      <c r="C328" s="70">
        <v>5</v>
      </c>
      <c r="D328" s="70">
        <v>12</v>
      </c>
      <c r="E328" s="70">
        <v>2008</v>
      </c>
      <c r="F328" s="70" t="s">
        <v>792</v>
      </c>
      <c r="G328" s="70" t="s">
        <v>1978</v>
      </c>
      <c r="H328" s="70" t="s">
        <v>1979</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193</v>
      </c>
      <c r="C329" s="70">
        <v>6</v>
      </c>
      <c r="D329" s="70">
        <v>12</v>
      </c>
      <c r="E329" s="70">
        <v>2009</v>
      </c>
      <c r="F329" s="70" t="s">
        <v>176</v>
      </c>
      <c r="G329" s="1064" t="s">
        <v>1978</v>
      </c>
      <c r="H329" s="70" t="s">
        <v>1979</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1985</v>
      </c>
      <c r="B330" s="70">
        <v>194</v>
      </c>
      <c r="C330" s="70">
        <v>7</v>
      </c>
      <c r="D330" s="70">
        <v>12</v>
      </c>
      <c r="E330" s="70">
        <v>2010</v>
      </c>
      <c r="F330" s="70" t="s">
        <v>177</v>
      </c>
      <c r="G330" s="1064" t="s">
        <v>1978</v>
      </c>
      <c r="H330" s="70" t="s">
        <v>1979</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1986</v>
      </c>
      <c r="B331" s="70">
        <v>195</v>
      </c>
      <c r="C331" s="70">
        <v>8</v>
      </c>
      <c r="D331" s="70">
        <v>12</v>
      </c>
      <c r="E331" s="70">
        <v>2011</v>
      </c>
      <c r="F331" s="70" t="s">
        <v>178</v>
      </c>
      <c r="G331" s="70" t="s">
        <v>1978</v>
      </c>
      <c r="H331" s="70" t="s">
        <v>1979</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1987</v>
      </c>
      <c r="B332" s="70">
        <v>196</v>
      </c>
      <c r="C332" s="70">
        <v>9</v>
      </c>
      <c r="D332" s="70">
        <v>12</v>
      </c>
      <c r="E332" s="70">
        <v>2012</v>
      </c>
      <c r="F332" s="70" t="s">
        <v>179</v>
      </c>
      <c r="G332" s="70" t="s">
        <v>1978</v>
      </c>
      <c r="H332" s="70" t="s">
        <v>1979</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1988</v>
      </c>
      <c r="B333" s="70">
        <v>197</v>
      </c>
      <c r="C333" s="70">
        <v>10</v>
      </c>
      <c r="D333" s="70">
        <v>12</v>
      </c>
      <c r="E333" s="70">
        <v>2013</v>
      </c>
      <c r="F333" s="70" t="s">
        <v>180</v>
      </c>
      <c r="G333" s="70" t="s">
        <v>1978</v>
      </c>
      <c r="H333" s="70" t="s">
        <v>1979</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1989</v>
      </c>
      <c r="B334" s="70">
        <v>198</v>
      </c>
      <c r="C334" s="70">
        <v>11</v>
      </c>
      <c r="D334" s="70">
        <v>12</v>
      </c>
      <c r="E334" s="70">
        <v>2014</v>
      </c>
      <c r="F334" s="70" t="s">
        <v>181</v>
      </c>
      <c r="G334" s="70" t="s">
        <v>1978</v>
      </c>
      <c r="H334" s="70" t="s">
        <v>1979</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1990</v>
      </c>
      <c r="B335" s="70">
        <v>199</v>
      </c>
      <c r="C335" s="70">
        <v>12</v>
      </c>
      <c r="D335" s="70">
        <v>12</v>
      </c>
      <c r="E335" s="70">
        <v>2015</v>
      </c>
      <c r="F335" s="70" t="s">
        <v>182</v>
      </c>
      <c r="G335" s="70" t="s">
        <v>1978</v>
      </c>
      <c r="H335" s="70" t="s">
        <v>1979</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1991</v>
      </c>
      <c r="B336" s="70">
        <v>200</v>
      </c>
      <c r="C336" s="70">
        <v>13</v>
      </c>
      <c r="D336" s="70">
        <v>12</v>
      </c>
      <c r="E336" s="70">
        <v>2016</v>
      </c>
      <c r="F336" s="70" t="s">
        <v>155</v>
      </c>
      <c r="G336" s="70" t="s">
        <v>1978</v>
      </c>
      <c r="H336" s="70" t="s">
        <v>1979</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1992</v>
      </c>
      <c r="B337" s="70">
        <v>201</v>
      </c>
      <c r="C337" s="70">
        <v>14</v>
      </c>
      <c r="D337" s="70">
        <v>12</v>
      </c>
      <c r="E337" s="70">
        <v>2017</v>
      </c>
      <c r="F337" s="70" t="s">
        <v>156</v>
      </c>
      <c r="G337" s="70" t="s">
        <v>1978</v>
      </c>
      <c r="H337" s="70" t="s">
        <v>1979</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1993</v>
      </c>
      <c r="B338" s="70">
        <v>202</v>
      </c>
      <c r="C338" s="70">
        <v>15</v>
      </c>
      <c r="D338" s="70">
        <v>12</v>
      </c>
      <c r="E338" s="70">
        <v>2018</v>
      </c>
      <c r="F338" s="70" t="s">
        <v>183</v>
      </c>
      <c r="G338" s="70" t="s">
        <v>1978</v>
      </c>
      <c r="H338" s="70" t="s">
        <v>1979</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1994</v>
      </c>
      <c r="B339" s="70">
        <v>203</v>
      </c>
      <c r="C339" s="70">
        <v>16</v>
      </c>
      <c r="D339" s="70">
        <v>12</v>
      </c>
      <c r="E339" s="70">
        <v>2019</v>
      </c>
      <c r="F339" s="70" t="s">
        <v>158</v>
      </c>
      <c r="G339" s="70" t="s">
        <v>1978</v>
      </c>
      <c r="H339" s="70" t="s">
        <v>1979</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1995</v>
      </c>
      <c r="B340" s="70">
        <v>204</v>
      </c>
      <c r="C340" s="70">
        <v>17</v>
      </c>
      <c r="D340" s="70">
        <v>12</v>
      </c>
      <c r="E340" s="70">
        <v>2020</v>
      </c>
      <c r="F340" s="70" t="s">
        <v>159</v>
      </c>
      <c r="G340" s="70" t="s">
        <v>1978</v>
      </c>
      <c r="H340" s="70" t="s">
        <v>1979</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1996</v>
      </c>
      <c r="B341" s="70">
        <v>204</v>
      </c>
      <c r="C341" s="70">
        <v>18</v>
      </c>
      <c r="D341" s="70">
        <v>12</v>
      </c>
      <c r="E341" s="70">
        <v>2021</v>
      </c>
      <c r="F341" s="70" t="s">
        <v>160</v>
      </c>
      <c r="G341" s="70" t="s">
        <v>1978</v>
      </c>
      <c r="H341" s="70" t="s">
        <v>1979</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1997</v>
      </c>
      <c r="B342" s="70">
        <v>204</v>
      </c>
      <c r="C342" s="70">
        <v>19</v>
      </c>
      <c r="D342" s="70">
        <v>12</v>
      </c>
      <c r="E342" s="70">
        <v>2022</v>
      </c>
      <c r="F342" s="70" t="s">
        <v>161</v>
      </c>
      <c r="G342" s="70" t="s">
        <v>1978</v>
      </c>
      <c r="H342" s="70" t="s">
        <v>1979</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204</v>
      </c>
      <c r="C343" s="70">
        <v>20</v>
      </c>
      <c r="D343" s="70">
        <v>12</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204</v>
      </c>
      <c r="C344" s="70">
        <v>21</v>
      </c>
      <c r="D344" s="70">
        <v>12</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477</v>
      </c>
      <c r="C345" s="70">
        <v>1</v>
      </c>
      <c r="D345" s="70">
        <v>29</v>
      </c>
      <c r="E345" s="70">
        <v>1990</v>
      </c>
      <c r="F345" s="70" t="s">
        <v>787</v>
      </c>
      <c r="G345" s="70" t="s">
        <v>2001</v>
      </c>
      <c r="H345" s="70" t="s">
        <v>2002</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478</v>
      </c>
      <c r="C346" s="70">
        <v>2</v>
      </c>
      <c r="D346" s="70">
        <v>29</v>
      </c>
      <c r="E346" s="70">
        <v>2005</v>
      </c>
      <c r="F346" s="70" t="s">
        <v>789</v>
      </c>
      <c r="G346" s="70" t="s">
        <v>2001</v>
      </c>
      <c r="H346" s="70" t="s">
        <v>2002</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479</v>
      </c>
      <c r="C347" s="70">
        <v>3</v>
      </c>
      <c r="D347" s="70">
        <v>29</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480</v>
      </c>
      <c r="C348" s="70">
        <v>4</v>
      </c>
      <c r="D348" s="70">
        <v>29</v>
      </c>
      <c r="E348" s="70">
        <v>2007</v>
      </c>
      <c r="F348" s="70" t="s">
        <v>791</v>
      </c>
      <c r="G348" s="70" t="s">
        <v>2001</v>
      </c>
      <c r="H348" s="70" t="s">
        <v>2002</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481</v>
      </c>
      <c r="C349" s="70">
        <v>5</v>
      </c>
      <c r="D349" s="70">
        <v>29</v>
      </c>
      <c r="E349" s="70">
        <v>2008</v>
      </c>
      <c r="F349" s="70" t="s">
        <v>792</v>
      </c>
      <c r="G349" s="1064" t="s">
        <v>2001</v>
      </c>
      <c r="H349" s="70" t="s">
        <v>2002</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482</v>
      </c>
      <c r="C350" s="70">
        <v>6</v>
      </c>
      <c r="D350" s="70">
        <v>29</v>
      </c>
      <c r="E350" s="70">
        <v>2009</v>
      </c>
      <c r="F350" s="70" t="s">
        <v>176</v>
      </c>
      <c r="G350" s="1064" t="s">
        <v>2001</v>
      </c>
      <c r="H350" s="70" t="s">
        <v>2002</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2008</v>
      </c>
      <c r="B351" s="70">
        <v>483</v>
      </c>
      <c r="C351" s="70">
        <v>7</v>
      </c>
      <c r="D351" s="70">
        <v>29</v>
      </c>
      <c r="E351" s="70">
        <v>2010</v>
      </c>
      <c r="F351" s="70" t="s">
        <v>177</v>
      </c>
      <c r="G351" s="70" t="s">
        <v>2001</v>
      </c>
      <c r="H351" s="70" t="s">
        <v>2002</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2009</v>
      </c>
      <c r="B352" s="70">
        <v>484</v>
      </c>
      <c r="C352" s="70">
        <v>8</v>
      </c>
      <c r="D352" s="70">
        <v>29</v>
      </c>
      <c r="E352" s="70">
        <v>2011</v>
      </c>
      <c r="F352" s="70" t="s">
        <v>178</v>
      </c>
      <c r="G352" s="70" t="s">
        <v>2001</v>
      </c>
      <c r="H352" s="70" t="s">
        <v>2002</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2010</v>
      </c>
      <c r="B353" s="70">
        <v>485</v>
      </c>
      <c r="C353" s="70">
        <v>9</v>
      </c>
      <c r="D353" s="70">
        <v>29</v>
      </c>
      <c r="E353" s="70">
        <v>2012</v>
      </c>
      <c r="F353" s="70" t="s">
        <v>179</v>
      </c>
      <c r="G353" s="70" t="s">
        <v>2001</v>
      </c>
      <c r="H353" s="70" t="s">
        <v>2002</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2011</v>
      </c>
      <c r="B354" s="70">
        <v>486</v>
      </c>
      <c r="C354" s="70">
        <v>10</v>
      </c>
      <c r="D354" s="70">
        <v>29</v>
      </c>
      <c r="E354" s="70">
        <v>2013</v>
      </c>
      <c r="F354" s="70" t="s">
        <v>180</v>
      </c>
      <c r="G354" s="70" t="s">
        <v>2001</v>
      </c>
      <c r="H354" s="70" t="s">
        <v>2002</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2012</v>
      </c>
      <c r="B355" s="70">
        <v>487</v>
      </c>
      <c r="C355" s="70">
        <v>11</v>
      </c>
      <c r="D355" s="70">
        <v>29</v>
      </c>
      <c r="E355" s="70">
        <v>2014</v>
      </c>
      <c r="F355" s="70" t="s">
        <v>181</v>
      </c>
      <c r="G355" s="70" t="s">
        <v>2001</v>
      </c>
      <c r="H355" s="70" t="s">
        <v>2002</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2013</v>
      </c>
      <c r="B356" s="70">
        <v>488</v>
      </c>
      <c r="C356" s="70">
        <v>12</v>
      </c>
      <c r="D356" s="70">
        <v>29</v>
      </c>
      <c r="E356" s="70">
        <v>2015</v>
      </c>
      <c r="F356" s="70" t="s">
        <v>182</v>
      </c>
      <c r="G356" s="70" t="s">
        <v>2001</v>
      </c>
      <c r="H356" s="70" t="s">
        <v>2002</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2014</v>
      </c>
      <c r="B357" s="70">
        <v>489</v>
      </c>
      <c r="C357" s="70">
        <v>13</v>
      </c>
      <c r="D357" s="70">
        <v>29</v>
      </c>
      <c r="E357" s="70">
        <v>2016</v>
      </c>
      <c r="F357" s="70" t="s">
        <v>155</v>
      </c>
      <c r="G357" s="70" t="s">
        <v>2001</v>
      </c>
      <c r="H357" s="70" t="s">
        <v>2002</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2015</v>
      </c>
      <c r="B358" s="70">
        <v>490</v>
      </c>
      <c r="C358" s="70">
        <v>14</v>
      </c>
      <c r="D358" s="70">
        <v>29</v>
      </c>
      <c r="E358" s="70">
        <v>2017</v>
      </c>
      <c r="F358" s="70" t="s">
        <v>156</v>
      </c>
      <c r="G358" s="70" t="s">
        <v>2001</v>
      </c>
      <c r="H358" s="70" t="s">
        <v>2002</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2016</v>
      </c>
      <c r="B359" s="70">
        <v>491</v>
      </c>
      <c r="C359" s="70">
        <v>15</v>
      </c>
      <c r="D359" s="70">
        <v>29</v>
      </c>
      <c r="E359" s="70">
        <v>2018</v>
      </c>
      <c r="F359" s="70" t="s">
        <v>183</v>
      </c>
      <c r="G359" s="70" t="s">
        <v>2001</v>
      </c>
      <c r="H359" s="70" t="s">
        <v>2002</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2017</v>
      </c>
      <c r="B360" s="70">
        <v>492</v>
      </c>
      <c r="C360" s="70">
        <v>16</v>
      </c>
      <c r="D360" s="70">
        <v>29</v>
      </c>
      <c r="E360" s="70">
        <v>2019</v>
      </c>
      <c r="F360" s="70" t="s">
        <v>158</v>
      </c>
      <c r="G360" s="70" t="s">
        <v>2001</v>
      </c>
      <c r="H360" s="70" t="s">
        <v>2002</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2018</v>
      </c>
      <c r="B361" s="70">
        <v>493</v>
      </c>
      <c r="C361" s="70">
        <v>17</v>
      </c>
      <c r="D361" s="70">
        <v>29</v>
      </c>
      <c r="E361" s="70">
        <v>2020</v>
      </c>
      <c r="F361" s="70" t="s">
        <v>159</v>
      </c>
      <c r="G361" s="70" t="s">
        <v>2001</v>
      </c>
      <c r="H361" s="70" t="s">
        <v>2002</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2019</v>
      </c>
      <c r="B362" s="70">
        <v>493</v>
      </c>
      <c r="C362" s="70">
        <v>18</v>
      </c>
      <c r="D362" s="70">
        <v>29</v>
      </c>
      <c r="E362" s="70">
        <v>2021</v>
      </c>
      <c r="F362" s="70" t="s">
        <v>160</v>
      </c>
      <c r="G362" s="70" t="s">
        <v>2001</v>
      </c>
      <c r="H362" s="70" t="s">
        <v>2002</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2020</v>
      </c>
      <c r="B363" s="70">
        <v>493</v>
      </c>
      <c r="C363" s="70">
        <v>19</v>
      </c>
      <c r="D363" s="70">
        <v>29</v>
      </c>
      <c r="E363" s="70">
        <v>2022</v>
      </c>
      <c r="F363" s="70" t="s">
        <v>161</v>
      </c>
      <c r="G363" s="70" t="s">
        <v>2001</v>
      </c>
      <c r="H363" s="70" t="s">
        <v>2002</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493</v>
      </c>
      <c r="C364" s="70">
        <v>20</v>
      </c>
      <c r="D364" s="70">
        <v>29</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493</v>
      </c>
      <c r="C365" s="70">
        <v>21</v>
      </c>
      <c r="D365" s="70">
        <v>29</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2035</v>
      </c>
      <c r="B376" s="70">
        <v>283</v>
      </c>
      <c r="C376" s="70">
        <v>11</v>
      </c>
      <c r="D376" s="70">
        <v>17</v>
      </c>
      <c r="E376" s="70">
        <v>2014</v>
      </c>
      <c r="F376" s="70" t="s">
        <v>181</v>
      </c>
      <c r="G376" s="70" t="s">
        <v>2024</v>
      </c>
      <c r="H376" s="70" t="s">
        <v>2025</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2038</v>
      </c>
      <c r="B379" s="70">
        <v>286</v>
      </c>
      <c r="C379" s="70">
        <v>14</v>
      </c>
      <c r="D379" s="70">
        <v>17</v>
      </c>
      <c r="E379" s="70">
        <v>2017</v>
      </c>
      <c r="F379" s="70" t="s">
        <v>156</v>
      </c>
      <c r="G379" s="70" t="s">
        <v>2024</v>
      </c>
      <c r="H379" s="70" t="s">
        <v>2025</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2039</v>
      </c>
      <c r="B380" s="70">
        <v>287</v>
      </c>
      <c r="C380" s="70">
        <v>15</v>
      </c>
      <c r="D380" s="70">
        <v>17</v>
      </c>
      <c r="E380" s="70">
        <v>2018</v>
      </c>
      <c r="F380" s="70" t="s">
        <v>183</v>
      </c>
      <c r="G380" s="70" t="s">
        <v>2024</v>
      </c>
      <c r="H380" s="70" t="s">
        <v>2025</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392</v>
      </c>
      <c r="C387" s="70">
        <v>1</v>
      </c>
      <c r="D387" s="70">
        <v>24</v>
      </c>
      <c r="E387" s="70">
        <v>1990</v>
      </c>
      <c r="F387" s="70" t="s">
        <v>787</v>
      </c>
      <c r="G387" s="1064" t="s">
        <v>2047</v>
      </c>
      <c r="H387" s="70" t="s">
        <v>2048</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393</v>
      </c>
      <c r="C388" s="70">
        <v>2</v>
      </c>
      <c r="D388" s="70">
        <v>24</v>
      </c>
      <c r="E388" s="70">
        <v>2005</v>
      </c>
      <c r="F388" s="70" t="s">
        <v>789</v>
      </c>
      <c r="G388" s="70" t="s">
        <v>2047</v>
      </c>
      <c r="H388" s="70" t="s">
        <v>2048</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394</v>
      </c>
      <c r="C389" s="70">
        <v>3</v>
      </c>
      <c r="D389" s="70">
        <v>24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395</v>
      </c>
      <c r="C390" s="70">
        <v>4</v>
      </c>
      <c r="D390" s="70">
        <v>24</v>
      </c>
      <c r="E390" s="70">
        <v>2007</v>
      </c>
      <c r="F390" s="70" t="s">
        <v>791</v>
      </c>
      <c r="G390" s="70" t="s">
        <v>2047</v>
      </c>
      <c r="H390" s="70" t="s">
        <v>2048</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396</v>
      </c>
      <c r="C391" s="70">
        <v>5</v>
      </c>
      <c r="D391" s="70">
        <v>24</v>
      </c>
      <c r="E391" s="70">
        <v>2008</v>
      </c>
      <c r="F391" s="70" t="s">
        <v>792</v>
      </c>
      <c r="G391" s="70" t="s">
        <v>2047</v>
      </c>
      <c r="H391" s="70" t="s">
        <v>2048</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397</v>
      </c>
      <c r="C392" s="70">
        <v>6</v>
      </c>
      <c r="D392" s="70">
        <v>24</v>
      </c>
      <c r="E392" s="70">
        <v>2009</v>
      </c>
      <c r="F392" s="70" t="s">
        <v>176</v>
      </c>
      <c r="G392" s="70" t="s">
        <v>2047</v>
      </c>
      <c r="H392" s="70" t="s">
        <v>2048</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2054</v>
      </c>
      <c r="B393" s="70">
        <v>398</v>
      </c>
      <c r="C393" s="70">
        <v>7</v>
      </c>
      <c r="D393" s="70">
        <v>24</v>
      </c>
      <c r="E393" s="70">
        <v>2010</v>
      </c>
      <c r="F393" s="70" t="s">
        <v>177</v>
      </c>
      <c r="G393" s="70" t="s">
        <v>2047</v>
      </c>
      <c r="H393" s="70" t="s">
        <v>2048</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2055</v>
      </c>
      <c r="B394" s="70">
        <v>399</v>
      </c>
      <c r="C394" s="70">
        <v>8</v>
      </c>
      <c r="D394" s="70">
        <v>24</v>
      </c>
      <c r="E394" s="70">
        <v>2011</v>
      </c>
      <c r="F394" s="70" t="s">
        <v>178</v>
      </c>
      <c r="G394" s="70" t="s">
        <v>2047</v>
      </c>
      <c r="H394" s="70" t="s">
        <v>2048</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2056</v>
      </c>
      <c r="B395" s="70">
        <v>400</v>
      </c>
      <c r="C395" s="70">
        <v>9</v>
      </c>
      <c r="D395" s="70">
        <v>24</v>
      </c>
      <c r="E395" s="70">
        <v>2012</v>
      </c>
      <c r="F395" s="70" t="s">
        <v>179</v>
      </c>
      <c r="G395" s="70" t="s">
        <v>2047</v>
      </c>
      <c r="H395" s="70" t="s">
        <v>2048</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2057</v>
      </c>
      <c r="B396" s="70">
        <v>401</v>
      </c>
      <c r="C396" s="70">
        <v>10</v>
      </c>
      <c r="D396" s="70">
        <v>24</v>
      </c>
      <c r="E396" s="70">
        <v>2013</v>
      </c>
      <c r="F396" s="70" t="s">
        <v>180</v>
      </c>
      <c r="G396" s="70" t="s">
        <v>2047</v>
      </c>
      <c r="H396" s="70" t="s">
        <v>2048</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2058</v>
      </c>
      <c r="B397" s="70">
        <v>402</v>
      </c>
      <c r="C397" s="70">
        <v>11</v>
      </c>
      <c r="D397" s="70">
        <v>24</v>
      </c>
      <c r="E397" s="70">
        <v>2014</v>
      </c>
      <c r="F397" s="70" t="s">
        <v>181</v>
      </c>
      <c r="G397" s="70" t="s">
        <v>2047</v>
      </c>
      <c r="H397" s="70" t="s">
        <v>2048</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2059</v>
      </c>
      <c r="B398" s="70">
        <v>403</v>
      </c>
      <c r="C398" s="70">
        <v>12</v>
      </c>
      <c r="D398" s="70">
        <v>24</v>
      </c>
      <c r="E398" s="70">
        <v>2015</v>
      </c>
      <c r="F398" s="70" t="s">
        <v>182</v>
      </c>
      <c r="G398" s="70" t="s">
        <v>2047</v>
      </c>
      <c r="H398" s="70" t="s">
        <v>2048</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2060</v>
      </c>
      <c r="B399" s="70">
        <v>404</v>
      </c>
      <c r="C399" s="70">
        <v>13</v>
      </c>
      <c r="D399" s="70">
        <v>24</v>
      </c>
      <c r="E399" s="70">
        <v>2016</v>
      </c>
      <c r="F399" s="70" t="s">
        <v>155</v>
      </c>
      <c r="G399" s="70" t="s">
        <v>2047</v>
      </c>
      <c r="H399" s="70" t="s">
        <v>2048</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2061</v>
      </c>
      <c r="B400" s="70">
        <v>405</v>
      </c>
      <c r="C400" s="70">
        <v>14</v>
      </c>
      <c r="D400" s="70">
        <v>24</v>
      </c>
      <c r="E400" s="70">
        <v>2017</v>
      </c>
      <c r="F400" s="70" t="s">
        <v>156</v>
      </c>
      <c r="G400" s="70" t="s">
        <v>2047</v>
      </c>
      <c r="H400" s="70" t="s">
        <v>2048</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2062</v>
      </c>
      <c r="B401" s="70">
        <v>406</v>
      </c>
      <c r="C401" s="70">
        <v>15</v>
      </c>
      <c r="D401" s="70">
        <v>24</v>
      </c>
      <c r="E401" s="70">
        <v>2018</v>
      </c>
      <c r="F401" s="70" t="s">
        <v>183</v>
      </c>
      <c r="G401" s="70" t="s">
        <v>2047</v>
      </c>
      <c r="H401" s="70" t="s">
        <v>2048</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2063</v>
      </c>
      <c r="B402" s="70">
        <v>407</v>
      </c>
      <c r="C402" s="70">
        <v>16</v>
      </c>
      <c r="D402" s="70">
        <v>24</v>
      </c>
      <c r="E402" s="70">
        <v>2019</v>
      </c>
      <c r="F402" s="70" t="s">
        <v>158</v>
      </c>
      <c r="G402" s="70" t="s">
        <v>2047</v>
      </c>
      <c r="H402" s="70" t="s">
        <v>2048</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2064</v>
      </c>
      <c r="B403" s="70">
        <v>408</v>
      </c>
      <c r="C403" s="70">
        <v>17</v>
      </c>
      <c r="D403" s="70">
        <v>24</v>
      </c>
      <c r="E403" s="70">
        <v>2020</v>
      </c>
      <c r="F403" s="70" t="s">
        <v>159</v>
      </c>
      <c r="G403" s="70" t="s">
        <v>2047</v>
      </c>
      <c r="H403" s="70" t="s">
        <v>2048</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2065</v>
      </c>
      <c r="B404" s="70">
        <v>408</v>
      </c>
      <c r="C404" s="70">
        <v>18</v>
      </c>
      <c r="D404" s="70">
        <v>24</v>
      </c>
      <c r="E404" s="70">
        <v>2021</v>
      </c>
      <c r="F404" s="70" t="s">
        <v>160</v>
      </c>
      <c r="G404" s="70" t="s">
        <v>2047</v>
      </c>
      <c r="H404" s="70" t="s">
        <v>2048</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2066</v>
      </c>
      <c r="B405" s="70">
        <v>408</v>
      </c>
      <c r="C405" s="70">
        <v>19</v>
      </c>
      <c r="D405" s="70">
        <v>24</v>
      </c>
      <c r="E405" s="70">
        <v>2022</v>
      </c>
      <c r="F405" s="70" t="s">
        <v>161</v>
      </c>
      <c r="G405" s="70" t="s">
        <v>2047</v>
      </c>
      <c r="H405" s="70" t="s">
        <v>2048</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408</v>
      </c>
      <c r="C406" s="70">
        <v>20</v>
      </c>
      <c r="D406" s="70">
        <v>24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408</v>
      </c>
      <c r="C407" s="70">
        <v>21</v>
      </c>
      <c r="D407" s="70">
        <v>24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222</v>
      </c>
      <c r="C408" s="70">
        <v>1</v>
      </c>
      <c r="D408" s="70">
        <v>14</v>
      </c>
      <c r="E408" s="70">
        <v>1990</v>
      </c>
      <c r="F408" s="70" t="s">
        <v>787</v>
      </c>
      <c r="G408" s="70" t="s">
        <v>2070</v>
      </c>
      <c r="H408" s="70" t="s">
        <v>2071</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223</v>
      </c>
      <c r="C409" s="70">
        <v>2</v>
      </c>
      <c r="D409" s="70">
        <v>14</v>
      </c>
      <c r="E409" s="70">
        <v>2005</v>
      </c>
      <c r="F409" s="70" t="s">
        <v>789</v>
      </c>
      <c r="G409" s="70" t="s">
        <v>2070</v>
      </c>
      <c r="H409" s="70" t="s">
        <v>2071</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224</v>
      </c>
      <c r="C410" s="70">
        <v>3</v>
      </c>
      <c r="D410" s="70">
        <v>14</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225</v>
      </c>
      <c r="C411" s="70">
        <v>4</v>
      </c>
      <c r="D411" s="70">
        <v>14</v>
      </c>
      <c r="E411" s="70">
        <v>2007</v>
      </c>
      <c r="F411" s="70" t="s">
        <v>791</v>
      </c>
      <c r="G411" s="70" t="s">
        <v>2070</v>
      </c>
      <c r="H411" s="70" t="s">
        <v>2071</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226</v>
      </c>
      <c r="C412" s="70">
        <v>5</v>
      </c>
      <c r="D412" s="70">
        <v>14</v>
      </c>
      <c r="E412" s="70">
        <v>2008</v>
      </c>
      <c r="F412" s="70" t="s">
        <v>792</v>
      </c>
      <c r="G412" s="70" t="s">
        <v>2070</v>
      </c>
      <c r="H412" s="70" t="s">
        <v>2071</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227</v>
      </c>
      <c r="C413" s="70">
        <v>6</v>
      </c>
      <c r="D413" s="70">
        <v>14</v>
      </c>
      <c r="E413" s="70">
        <v>2009</v>
      </c>
      <c r="F413" s="70" t="s">
        <v>176</v>
      </c>
      <c r="G413" s="70" t="s">
        <v>2070</v>
      </c>
      <c r="H413" s="70" t="s">
        <v>2071</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2077</v>
      </c>
      <c r="B414" s="70">
        <v>228</v>
      </c>
      <c r="C414" s="70">
        <v>7</v>
      </c>
      <c r="D414" s="70">
        <v>14</v>
      </c>
      <c r="E414" s="70">
        <v>2010</v>
      </c>
      <c r="F414" s="70" t="s">
        <v>177</v>
      </c>
      <c r="G414" s="70" t="s">
        <v>2070</v>
      </c>
      <c r="H414" s="70" t="s">
        <v>2071</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2078</v>
      </c>
      <c r="B415" s="70">
        <v>229</v>
      </c>
      <c r="C415" s="70">
        <v>8</v>
      </c>
      <c r="D415" s="70">
        <v>14</v>
      </c>
      <c r="E415" s="70">
        <v>2011</v>
      </c>
      <c r="F415" s="70" t="s">
        <v>178</v>
      </c>
      <c r="G415" s="70" t="s">
        <v>2070</v>
      </c>
      <c r="H415" s="70" t="s">
        <v>2071</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2079</v>
      </c>
      <c r="B416" s="70">
        <v>230</v>
      </c>
      <c r="C416" s="70">
        <v>9</v>
      </c>
      <c r="D416" s="70">
        <v>14</v>
      </c>
      <c r="E416" s="70">
        <v>2012</v>
      </c>
      <c r="F416" s="70" t="s">
        <v>179</v>
      </c>
      <c r="G416" s="70" t="s">
        <v>2070</v>
      </c>
      <c r="H416" s="70" t="s">
        <v>2071</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2080</v>
      </c>
      <c r="B417" s="70">
        <v>231</v>
      </c>
      <c r="C417" s="70">
        <v>10</v>
      </c>
      <c r="D417" s="70">
        <v>14</v>
      </c>
      <c r="E417" s="70">
        <v>2013</v>
      </c>
      <c r="F417" s="70" t="s">
        <v>180</v>
      </c>
      <c r="G417" s="70" t="s">
        <v>2070</v>
      </c>
      <c r="H417" s="70" t="s">
        <v>2071</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2081</v>
      </c>
      <c r="B418" s="70">
        <v>232</v>
      </c>
      <c r="C418" s="70">
        <v>11</v>
      </c>
      <c r="D418" s="70">
        <v>14</v>
      </c>
      <c r="E418" s="70">
        <v>2014</v>
      </c>
      <c r="F418" s="70" t="s">
        <v>181</v>
      </c>
      <c r="G418" s="70" t="s">
        <v>2070</v>
      </c>
      <c r="H418" s="70" t="s">
        <v>2071</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2082</v>
      </c>
      <c r="B419" s="70">
        <v>233</v>
      </c>
      <c r="C419" s="70">
        <v>12</v>
      </c>
      <c r="D419" s="70">
        <v>14</v>
      </c>
      <c r="E419" s="70">
        <v>2015</v>
      </c>
      <c r="F419" s="70" t="s">
        <v>182</v>
      </c>
      <c r="G419" s="70" t="s">
        <v>2070</v>
      </c>
      <c r="H419" s="70" t="s">
        <v>2071</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2083</v>
      </c>
      <c r="B420" s="70">
        <v>234</v>
      </c>
      <c r="C420" s="70">
        <v>13</v>
      </c>
      <c r="D420" s="70">
        <v>14</v>
      </c>
      <c r="E420" s="70">
        <v>2016</v>
      </c>
      <c r="F420" s="70" t="s">
        <v>155</v>
      </c>
      <c r="G420" s="70" t="s">
        <v>2070</v>
      </c>
      <c r="H420" s="70" t="s">
        <v>2071</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2084</v>
      </c>
      <c r="B421" s="70">
        <v>235</v>
      </c>
      <c r="C421" s="70">
        <v>14</v>
      </c>
      <c r="D421" s="70">
        <v>14</v>
      </c>
      <c r="E421" s="70">
        <v>2017</v>
      </c>
      <c r="F421" s="70" t="s">
        <v>156</v>
      </c>
      <c r="G421" s="70" t="s">
        <v>2070</v>
      </c>
      <c r="H421" s="70" t="s">
        <v>2071</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2085</v>
      </c>
      <c r="B422" s="70">
        <v>236</v>
      </c>
      <c r="C422" s="70">
        <v>15</v>
      </c>
      <c r="D422" s="70">
        <v>14</v>
      </c>
      <c r="E422" s="70">
        <v>2018</v>
      </c>
      <c r="F422" s="70" t="s">
        <v>183</v>
      </c>
      <c r="G422" s="70" t="s">
        <v>2070</v>
      </c>
      <c r="H422" s="70" t="s">
        <v>2071</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2086</v>
      </c>
      <c r="B423" s="70">
        <v>237</v>
      </c>
      <c r="C423" s="70">
        <v>16</v>
      </c>
      <c r="D423" s="70">
        <v>14</v>
      </c>
      <c r="E423" s="70">
        <v>2019</v>
      </c>
      <c r="F423" s="70" t="s">
        <v>158</v>
      </c>
      <c r="G423" s="70" t="s">
        <v>2070</v>
      </c>
      <c r="H423" s="70" t="s">
        <v>2071</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2087</v>
      </c>
      <c r="B424" s="70">
        <v>238</v>
      </c>
      <c r="C424" s="70">
        <v>17</v>
      </c>
      <c r="D424" s="70">
        <v>14</v>
      </c>
      <c r="E424" s="70">
        <v>2020</v>
      </c>
      <c r="F424" s="70" t="s">
        <v>159</v>
      </c>
      <c r="G424" s="70" t="s">
        <v>2070</v>
      </c>
      <c r="H424" s="70" t="s">
        <v>2071</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2088</v>
      </c>
      <c r="B425" s="70">
        <v>238</v>
      </c>
      <c r="C425" s="70">
        <v>18</v>
      </c>
      <c r="D425" s="70">
        <v>14</v>
      </c>
      <c r="E425" s="70">
        <v>2021</v>
      </c>
      <c r="F425" s="70" t="s">
        <v>160</v>
      </c>
      <c r="G425" s="1064" t="s">
        <v>2070</v>
      </c>
      <c r="H425" s="70" t="s">
        <v>2071</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2089</v>
      </c>
      <c r="B426" s="70">
        <v>238</v>
      </c>
      <c r="C426" s="70">
        <v>19</v>
      </c>
      <c r="D426" s="70">
        <v>14</v>
      </c>
      <c r="E426" s="70">
        <v>2022</v>
      </c>
      <c r="F426" s="70" t="s">
        <v>161</v>
      </c>
      <c r="G426" s="1064" t="s">
        <v>2070</v>
      </c>
      <c r="H426" s="70" t="s">
        <v>2071</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238</v>
      </c>
      <c r="C427" s="70">
        <v>20</v>
      </c>
      <c r="D427" s="70">
        <v>14</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238</v>
      </c>
      <c r="C428" s="70">
        <v>21</v>
      </c>
      <c r="D428" s="70">
        <v>14</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358</v>
      </c>
      <c r="C429" s="70">
        <v>1</v>
      </c>
      <c r="D429" s="70">
        <v>22</v>
      </c>
      <c r="E429" s="70">
        <v>1990</v>
      </c>
      <c r="F429" s="70" t="s">
        <v>787</v>
      </c>
      <c r="G429" s="70" t="s">
        <v>2093</v>
      </c>
      <c r="H429" s="70" t="s">
        <v>2094</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359</v>
      </c>
      <c r="C430" s="70">
        <v>2</v>
      </c>
      <c r="D430" s="70">
        <v>22</v>
      </c>
      <c r="E430" s="70">
        <v>2005</v>
      </c>
      <c r="F430" s="70" t="s">
        <v>789</v>
      </c>
      <c r="G430" s="70" t="s">
        <v>2093</v>
      </c>
      <c r="H430" s="70" t="s">
        <v>2094</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360</v>
      </c>
      <c r="C431" s="70">
        <v>3</v>
      </c>
      <c r="D431" s="70">
        <v>22</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361</v>
      </c>
      <c r="C432" s="70">
        <v>4</v>
      </c>
      <c r="D432" s="70">
        <v>22</v>
      </c>
      <c r="E432" s="70">
        <v>2007</v>
      </c>
      <c r="F432" s="70" t="s">
        <v>791</v>
      </c>
      <c r="G432" s="70" t="s">
        <v>2093</v>
      </c>
      <c r="H432" s="70" t="s">
        <v>2094</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362</v>
      </c>
      <c r="C433" s="70">
        <v>5</v>
      </c>
      <c r="D433" s="70">
        <v>22</v>
      </c>
      <c r="E433" s="70">
        <v>2008</v>
      </c>
      <c r="F433" s="70" t="s">
        <v>792</v>
      </c>
      <c r="G433" s="70" t="s">
        <v>2093</v>
      </c>
      <c r="H433" s="70" t="s">
        <v>2094</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363</v>
      </c>
      <c r="C434" s="70">
        <v>6</v>
      </c>
      <c r="D434" s="70">
        <v>22</v>
      </c>
      <c r="E434" s="70">
        <v>2009</v>
      </c>
      <c r="F434" s="70" t="s">
        <v>176</v>
      </c>
      <c r="G434" s="70" t="s">
        <v>2093</v>
      </c>
      <c r="H434" s="70" t="s">
        <v>2094</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2100</v>
      </c>
      <c r="B435" s="70">
        <v>364</v>
      </c>
      <c r="C435" s="70">
        <v>7</v>
      </c>
      <c r="D435" s="70">
        <v>22</v>
      </c>
      <c r="E435" s="70">
        <v>2010</v>
      </c>
      <c r="F435" s="70" t="s">
        <v>177</v>
      </c>
      <c r="G435" s="70" t="s">
        <v>2093</v>
      </c>
      <c r="H435" s="70" t="s">
        <v>2094</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2101</v>
      </c>
      <c r="B436" s="70">
        <v>365</v>
      </c>
      <c r="C436" s="70">
        <v>8</v>
      </c>
      <c r="D436" s="70">
        <v>22</v>
      </c>
      <c r="E436" s="70">
        <v>2011</v>
      </c>
      <c r="F436" s="70" t="s">
        <v>178</v>
      </c>
      <c r="G436" s="70" t="s">
        <v>2093</v>
      </c>
      <c r="H436" s="70" t="s">
        <v>2094</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2102</v>
      </c>
      <c r="B437" s="70">
        <v>366</v>
      </c>
      <c r="C437" s="70">
        <v>9</v>
      </c>
      <c r="D437" s="70">
        <v>22</v>
      </c>
      <c r="E437" s="70">
        <v>2012</v>
      </c>
      <c r="F437" s="70" t="s">
        <v>179</v>
      </c>
      <c r="G437" s="70" t="s">
        <v>2093</v>
      </c>
      <c r="H437" s="70" t="s">
        <v>2094</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2103</v>
      </c>
      <c r="B438" s="70">
        <v>367</v>
      </c>
      <c r="C438" s="70">
        <v>10</v>
      </c>
      <c r="D438" s="70">
        <v>22</v>
      </c>
      <c r="E438" s="70">
        <v>2013</v>
      </c>
      <c r="F438" s="70" t="s">
        <v>180</v>
      </c>
      <c r="G438" s="70" t="s">
        <v>2093</v>
      </c>
      <c r="H438" s="70" t="s">
        <v>2094</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2104</v>
      </c>
      <c r="B439" s="70">
        <v>368</v>
      </c>
      <c r="C439" s="70">
        <v>11</v>
      </c>
      <c r="D439" s="70">
        <v>22</v>
      </c>
      <c r="E439" s="70">
        <v>2014</v>
      </c>
      <c r="F439" s="70" t="s">
        <v>181</v>
      </c>
      <c r="G439" s="70" t="s">
        <v>2093</v>
      </c>
      <c r="H439" s="70" t="s">
        <v>2094</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2105</v>
      </c>
      <c r="B440" s="70">
        <v>369</v>
      </c>
      <c r="C440" s="70">
        <v>12</v>
      </c>
      <c r="D440" s="70">
        <v>22</v>
      </c>
      <c r="E440" s="70">
        <v>2015</v>
      </c>
      <c r="F440" s="70" t="s">
        <v>182</v>
      </c>
      <c r="G440" s="70" t="s">
        <v>2093</v>
      </c>
      <c r="H440" s="70" t="s">
        <v>2094</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2106</v>
      </c>
      <c r="B441" s="70">
        <v>370</v>
      </c>
      <c r="C441" s="70">
        <v>13</v>
      </c>
      <c r="D441" s="70">
        <v>22</v>
      </c>
      <c r="E441" s="70">
        <v>2016</v>
      </c>
      <c r="F441" s="70" t="s">
        <v>155</v>
      </c>
      <c r="G441" s="70" t="s">
        <v>2093</v>
      </c>
      <c r="H441" s="70" t="s">
        <v>2094</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2107</v>
      </c>
      <c r="B442" s="70">
        <v>371</v>
      </c>
      <c r="C442" s="70">
        <v>14</v>
      </c>
      <c r="D442" s="70">
        <v>22</v>
      </c>
      <c r="E442" s="70">
        <v>2017</v>
      </c>
      <c r="F442" s="70" t="s">
        <v>156</v>
      </c>
      <c r="G442" s="70" t="s">
        <v>2093</v>
      </c>
      <c r="H442" s="70" t="s">
        <v>2094</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2108</v>
      </c>
      <c r="B443" s="70">
        <v>372</v>
      </c>
      <c r="C443" s="70">
        <v>15</v>
      </c>
      <c r="D443" s="70">
        <v>22</v>
      </c>
      <c r="E443" s="70">
        <v>2018</v>
      </c>
      <c r="F443" s="70" t="s">
        <v>183</v>
      </c>
      <c r="G443" s="70" t="s">
        <v>2093</v>
      </c>
      <c r="H443" s="70" t="s">
        <v>2094</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2109</v>
      </c>
      <c r="B444" s="70">
        <v>373</v>
      </c>
      <c r="C444" s="70">
        <v>16</v>
      </c>
      <c r="D444" s="70">
        <v>22</v>
      </c>
      <c r="E444" s="70">
        <v>2019</v>
      </c>
      <c r="F444" s="70" t="s">
        <v>158</v>
      </c>
      <c r="G444" s="1064" t="s">
        <v>2093</v>
      </c>
      <c r="H444" s="70" t="s">
        <v>2094</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2110</v>
      </c>
      <c r="B445" s="70">
        <v>374</v>
      </c>
      <c r="C445" s="70">
        <v>17</v>
      </c>
      <c r="D445" s="70">
        <v>22</v>
      </c>
      <c r="E445" s="70">
        <v>2020</v>
      </c>
      <c r="F445" s="70" t="s">
        <v>159</v>
      </c>
      <c r="G445" s="1064" t="s">
        <v>2093</v>
      </c>
      <c r="H445" s="70" t="s">
        <v>2094</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2111</v>
      </c>
      <c r="B446" s="70">
        <v>374</v>
      </c>
      <c r="C446" s="70">
        <v>18</v>
      </c>
      <c r="D446" s="70">
        <v>22</v>
      </c>
      <c r="E446" s="70">
        <v>2021</v>
      </c>
      <c r="F446" s="70" t="s">
        <v>160</v>
      </c>
      <c r="G446" s="70" t="s">
        <v>2093</v>
      </c>
      <c r="H446" s="70" t="s">
        <v>2094</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2112</v>
      </c>
      <c r="B447" s="70">
        <v>374</v>
      </c>
      <c r="C447" s="70">
        <v>19</v>
      </c>
      <c r="D447" s="70">
        <v>22</v>
      </c>
      <c r="E447" s="70">
        <v>2022</v>
      </c>
      <c r="F447" s="70" t="s">
        <v>161</v>
      </c>
      <c r="G447" s="70" t="s">
        <v>2093</v>
      </c>
      <c r="H447" s="70" t="s">
        <v>2094</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374</v>
      </c>
      <c r="C448" s="70">
        <v>20</v>
      </c>
      <c r="D448" s="70">
        <v>22</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374</v>
      </c>
      <c r="C449" s="70">
        <v>21</v>
      </c>
      <c r="D449" s="70">
        <v>22</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171</v>
      </c>
      <c r="C450" s="70">
        <v>1</v>
      </c>
      <c r="D450" s="70">
        <v>11</v>
      </c>
      <c r="E450" s="70">
        <v>1990</v>
      </c>
      <c r="F450" s="70" t="s">
        <v>787</v>
      </c>
      <c r="G450" s="70" t="s">
        <v>2116</v>
      </c>
      <c r="H450" s="70" t="s">
        <v>2117</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172</v>
      </c>
      <c r="C451" s="70">
        <v>2</v>
      </c>
      <c r="D451" s="70">
        <v>11</v>
      </c>
      <c r="E451" s="70">
        <v>2005</v>
      </c>
      <c r="F451" s="70" t="s">
        <v>789</v>
      </c>
      <c r="G451" s="70" t="s">
        <v>2116</v>
      </c>
      <c r="H451" s="70" t="s">
        <v>2117</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173</v>
      </c>
      <c r="C452" s="70">
        <v>3</v>
      </c>
      <c r="D452" s="70">
        <v>11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174</v>
      </c>
      <c r="C453" s="70">
        <v>4</v>
      </c>
      <c r="D453" s="70">
        <v>11</v>
      </c>
      <c r="E453" s="70">
        <v>2007</v>
      </c>
      <c r="F453" s="70" t="s">
        <v>791</v>
      </c>
      <c r="G453" s="70" t="s">
        <v>2116</v>
      </c>
      <c r="H453" s="70" t="s">
        <v>2117</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175</v>
      </c>
      <c r="C454" s="70">
        <v>5</v>
      </c>
      <c r="D454" s="70">
        <v>11</v>
      </c>
      <c r="E454" s="70">
        <v>2008</v>
      </c>
      <c r="F454" s="70" t="s">
        <v>792</v>
      </c>
      <c r="G454" s="70" t="s">
        <v>2116</v>
      </c>
      <c r="H454" s="70" t="s">
        <v>2117</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176</v>
      </c>
      <c r="C455" s="70">
        <v>6</v>
      </c>
      <c r="D455" s="70">
        <v>11</v>
      </c>
      <c r="E455" s="70">
        <v>2009</v>
      </c>
      <c r="F455" s="70" t="s">
        <v>176</v>
      </c>
      <c r="G455" s="70" t="s">
        <v>2116</v>
      </c>
      <c r="H455" s="70" t="s">
        <v>2117</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2123</v>
      </c>
      <c r="B456" s="70">
        <v>177</v>
      </c>
      <c r="C456" s="70">
        <v>7</v>
      </c>
      <c r="D456" s="70">
        <v>11</v>
      </c>
      <c r="E456" s="70">
        <v>2010</v>
      </c>
      <c r="F456" s="70" t="s">
        <v>177</v>
      </c>
      <c r="G456" s="70" t="s">
        <v>2116</v>
      </c>
      <c r="H456" s="70" t="s">
        <v>2117</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2124</v>
      </c>
      <c r="B457" s="70">
        <v>178</v>
      </c>
      <c r="C457" s="70">
        <v>8</v>
      </c>
      <c r="D457" s="70">
        <v>11</v>
      </c>
      <c r="E457" s="70">
        <v>2011</v>
      </c>
      <c r="F457" s="70" t="s">
        <v>178</v>
      </c>
      <c r="G457" s="70" t="s">
        <v>2116</v>
      </c>
      <c r="H457" s="70" t="s">
        <v>2117</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2125</v>
      </c>
      <c r="B458" s="70">
        <v>179</v>
      </c>
      <c r="C458" s="70">
        <v>9</v>
      </c>
      <c r="D458" s="70">
        <v>11</v>
      </c>
      <c r="E458" s="70">
        <v>2012</v>
      </c>
      <c r="F458" s="70" t="s">
        <v>179</v>
      </c>
      <c r="G458" s="70" t="s">
        <v>2116</v>
      </c>
      <c r="H458" s="70" t="s">
        <v>2117</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2126</v>
      </c>
      <c r="B459" s="70">
        <v>180</v>
      </c>
      <c r="C459" s="70">
        <v>10</v>
      </c>
      <c r="D459" s="70">
        <v>11</v>
      </c>
      <c r="E459" s="70">
        <v>2013</v>
      </c>
      <c r="F459" s="70" t="s">
        <v>180</v>
      </c>
      <c r="G459" s="70" t="s">
        <v>2116</v>
      </c>
      <c r="H459" s="70" t="s">
        <v>2117</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2127</v>
      </c>
      <c r="B460" s="70">
        <v>181</v>
      </c>
      <c r="C460" s="70">
        <v>11</v>
      </c>
      <c r="D460" s="70">
        <v>11</v>
      </c>
      <c r="E460" s="70">
        <v>2014</v>
      </c>
      <c r="F460" s="70" t="s">
        <v>181</v>
      </c>
      <c r="G460" s="70" t="s">
        <v>2116</v>
      </c>
      <c r="H460" s="70" t="s">
        <v>2117</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2128</v>
      </c>
      <c r="B461" s="70">
        <v>182</v>
      </c>
      <c r="C461" s="70">
        <v>12</v>
      </c>
      <c r="D461" s="70">
        <v>11</v>
      </c>
      <c r="E461" s="70">
        <v>2015</v>
      </c>
      <c r="F461" s="70" t="s">
        <v>182</v>
      </c>
      <c r="G461" s="70" t="s">
        <v>2116</v>
      </c>
      <c r="H461" s="70" t="s">
        <v>2117</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2129</v>
      </c>
      <c r="B462" s="70">
        <v>183</v>
      </c>
      <c r="C462" s="70">
        <v>13</v>
      </c>
      <c r="D462" s="70">
        <v>11</v>
      </c>
      <c r="E462" s="70">
        <v>2016</v>
      </c>
      <c r="F462" s="70" t="s">
        <v>155</v>
      </c>
      <c r="G462" s="1064" t="s">
        <v>2116</v>
      </c>
      <c r="H462" s="70" t="s">
        <v>2117</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2130</v>
      </c>
      <c r="B463" s="70">
        <v>184</v>
      </c>
      <c r="C463" s="70">
        <v>14</v>
      </c>
      <c r="D463" s="70">
        <v>11</v>
      </c>
      <c r="E463" s="70">
        <v>2017</v>
      </c>
      <c r="F463" s="70" t="s">
        <v>156</v>
      </c>
      <c r="G463" s="1064" t="s">
        <v>2116</v>
      </c>
      <c r="H463" s="70" t="s">
        <v>2117</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2131</v>
      </c>
      <c r="B464" s="70">
        <v>185</v>
      </c>
      <c r="C464" s="70">
        <v>15</v>
      </c>
      <c r="D464" s="70">
        <v>11</v>
      </c>
      <c r="E464" s="70">
        <v>2018</v>
      </c>
      <c r="F464" s="70" t="s">
        <v>183</v>
      </c>
      <c r="G464" s="70" t="s">
        <v>2116</v>
      </c>
      <c r="H464" s="70" t="s">
        <v>2117</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2132</v>
      </c>
      <c r="B465" s="70">
        <v>186</v>
      </c>
      <c r="C465" s="70">
        <v>16</v>
      </c>
      <c r="D465" s="70">
        <v>11</v>
      </c>
      <c r="E465" s="70">
        <v>2019</v>
      </c>
      <c r="F465" s="70" t="s">
        <v>158</v>
      </c>
      <c r="G465" s="70" t="s">
        <v>2116</v>
      </c>
      <c r="H465" s="70" t="s">
        <v>2117</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2133</v>
      </c>
      <c r="B466" s="70">
        <v>187</v>
      </c>
      <c r="C466" s="70">
        <v>17</v>
      </c>
      <c r="D466" s="70">
        <v>11</v>
      </c>
      <c r="E466" s="70">
        <v>2020</v>
      </c>
      <c r="F466" s="70" t="s">
        <v>159</v>
      </c>
      <c r="G466" s="70" t="s">
        <v>2116</v>
      </c>
      <c r="H466" s="70" t="s">
        <v>2117</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2134</v>
      </c>
      <c r="B467" s="70">
        <v>187</v>
      </c>
      <c r="C467" s="70">
        <v>18</v>
      </c>
      <c r="D467" s="70">
        <v>11</v>
      </c>
      <c r="E467" s="70">
        <v>2021</v>
      </c>
      <c r="F467" s="70" t="s">
        <v>160</v>
      </c>
      <c r="G467" s="70" t="s">
        <v>2116</v>
      </c>
      <c r="H467" s="70" t="s">
        <v>2117</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2135</v>
      </c>
      <c r="B468" s="70">
        <v>187</v>
      </c>
      <c r="C468" s="70">
        <v>19</v>
      </c>
      <c r="D468" s="70">
        <v>11</v>
      </c>
      <c r="E468" s="70">
        <v>2022</v>
      </c>
      <c r="F468" s="70" t="s">
        <v>161</v>
      </c>
      <c r="G468" s="70" t="s">
        <v>2116</v>
      </c>
      <c r="H468" s="70" t="s">
        <v>2117</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187</v>
      </c>
      <c r="C469" s="70">
        <v>20</v>
      </c>
      <c r="D469" s="70">
        <v>11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187</v>
      </c>
      <c r="C470" s="70">
        <v>21</v>
      </c>
      <c r="D470" s="70">
        <v>11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409</v>
      </c>
      <c r="C471" s="70">
        <v>1</v>
      </c>
      <c r="D471" s="70">
        <v>25</v>
      </c>
      <c r="E471" s="70">
        <v>1990</v>
      </c>
      <c r="F471" s="70" t="s">
        <v>787</v>
      </c>
      <c r="G471" s="70" t="s">
        <v>2139</v>
      </c>
      <c r="H471" s="70" t="s">
        <v>2140</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410</v>
      </c>
      <c r="C472" s="70">
        <v>2</v>
      </c>
      <c r="D472" s="70">
        <v>25</v>
      </c>
      <c r="E472" s="70">
        <v>2005</v>
      </c>
      <c r="F472" s="70" t="s">
        <v>789</v>
      </c>
      <c r="G472" s="70" t="s">
        <v>2139</v>
      </c>
      <c r="H472" s="70" t="s">
        <v>2140</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411</v>
      </c>
      <c r="C473" s="70">
        <v>3</v>
      </c>
      <c r="D473" s="70">
        <v>25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412</v>
      </c>
      <c r="C474" s="70">
        <v>4</v>
      </c>
      <c r="D474" s="70">
        <v>25</v>
      </c>
      <c r="E474" s="70">
        <v>2007</v>
      </c>
      <c r="F474" s="70" t="s">
        <v>791</v>
      </c>
      <c r="G474" s="70" t="s">
        <v>2139</v>
      </c>
      <c r="H474" s="70" t="s">
        <v>2140</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413</v>
      </c>
      <c r="C475" s="70">
        <v>5</v>
      </c>
      <c r="D475" s="70">
        <v>25</v>
      </c>
      <c r="E475" s="70">
        <v>2008</v>
      </c>
      <c r="F475" s="70" t="s">
        <v>792</v>
      </c>
      <c r="G475" s="70" t="s">
        <v>2139</v>
      </c>
      <c r="H475" s="70" t="s">
        <v>2140</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414</v>
      </c>
      <c r="C476" s="70">
        <v>6</v>
      </c>
      <c r="D476" s="70">
        <v>25</v>
      </c>
      <c r="E476" s="70">
        <v>2009</v>
      </c>
      <c r="F476" s="70" t="s">
        <v>176</v>
      </c>
      <c r="G476" s="70" t="s">
        <v>2139</v>
      </c>
      <c r="H476" s="70" t="s">
        <v>2140</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2146</v>
      </c>
      <c r="B477" s="70">
        <v>415</v>
      </c>
      <c r="C477" s="70">
        <v>7</v>
      </c>
      <c r="D477" s="70">
        <v>25</v>
      </c>
      <c r="E477" s="70">
        <v>2010</v>
      </c>
      <c r="F477" s="70" t="s">
        <v>177</v>
      </c>
      <c r="G477" s="70" t="s">
        <v>2139</v>
      </c>
      <c r="H477" s="70" t="s">
        <v>2140</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2147</v>
      </c>
      <c r="B478" s="70">
        <v>416</v>
      </c>
      <c r="C478" s="70">
        <v>8</v>
      </c>
      <c r="D478" s="70">
        <v>25</v>
      </c>
      <c r="E478" s="70">
        <v>2011</v>
      </c>
      <c r="F478" s="70" t="s">
        <v>178</v>
      </c>
      <c r="G478" s="70" t="s">
        <v>2139</v>
      </c>
      <c r="H478" s="70" t="s">
        <v>2140</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2148</v>
      </c>
      <c r="B479" s="70">
        <v>417</v>
      </c>
      <c r="C479" s="70">
        <v>9</v>
      </c>
      <c r="D479" s="70">
        <v>25</v>
      </c>
      <c r="E479" s="70">
        <v>2012</v>
      </c>
      <c r="F479" s="70" t="s">
        <v>179</v>
      </c>
      <c r="G479" s="70" t="s">
        <v>2139</v>
      </c>
      <c r="H479" s="70" t="s">
        <v>2140</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2149</v>
      </c>
      <c r="B480" s="70">
        <v>418</v>
      </c>
      <c r="C480" s="70">
        <v>10</v>
      </c>
      <c r="D480" s="70">
        <v>25</v>
      </c>
      <c r="E480" s="70">
        <v>2013</v>
      </c>
      <c r="F480" s="70" t="s">
        <v>180</v>
      </c>
      <c r="G480" s="70" t="s">
        <v>2139</v>
      </c>
      <c r="H480" s="70" t="s">
        <v>2140</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2150</v>
      </c>
      <c r="B481" s="70">
        <v>419</v>
      </c>
      <c r="C481" s="70">
        <v>11</v>
      </c>
      <c r="D481" s="70">
        <v>25</v>
      </c>
      <c r="E481" s="70">
        <v>2014</v>
      </c>
      <c r="F481" s="70" t="s">
        <v>181</v>
      </c>
      <c r="G481" s="70" t="s">
        <v>2139</v>
      </c>
      <c r="H481" s="70" t="s">
        <v>2140</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2151</v>
      </c>
      <c r="B482" s="70">
        <v>420</v>
      </c>
      <c r="C482" s="70">
        <v>12</v>
      </c>
      <c r="D482" s="70">
        <v>25</v>
      </c>
      <c r="E482" s="70">
        <v>2015</v>
      </c>
      <c r="F482" s="70" t="s">
        <v>182</v>
      </c>
      <c r="G482" s="1064" t="s">
        <v>2139</v>
      </c>
      <c r="H482" s="70" t="s">
        <v>2140</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2152</v>
      </c>
      <c r="B483" s="70">
        <v>421</v>
      </c>
      <c r="C483" s="70">
        <v>13</v>
      </c>
      <c r="D483" s="70">
        <v>25</v>
      </c>
      <c r="E483" s="70">
        <v>2016</v>
      </c>
      <c r="F483" s="70" t="s">
        <v>155</v>
      </c>
      <c r="G483" s="1064" t="s">
        <v>2139</v>
      </c>
      <c r="H483" s="70" t="s">
        <v>2140</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2153</v>
      </c>
      <c r="B484" s="70">
        <v>422</v>
      </c>
      <c r="C484" s="70">
        <v>14</v>
      </c>
      <c r="D484" s="70">
        <v>25</v>
      </c>
      <c r="E484" s="70">
        <v>2017</v>
      </c>
      <c r="F484" s="70" t="s">
        <v>156</v>
      </c>
      <c r="G484" s="70" t="s">
        <v>2139</v>
      </c>
      <c r="H484" s="70" t="s">
        <v>2140</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2154</v>
      </c>
      <c r="B485" s="70">
        <v>423</v>
      </c>
      <c r="C485" s="70">
        <v>15</v>
      </c>
      <c r="D485" s="70">
        <v>25</v>
      </c>
      <c r="E485" s="70">
        <v>2018</v>
      </c>
      <c r="F485" s="70" t="s">
        <v>183</v>
      </c>
      <c r="G485" s="70" t="s">
        <v>2139</v>
      </c>
      <c r="H485" s="70" t="s">
        <v>2140</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2155</v>
      </c>
      <c r="B486" s="70">
        <v>424</v>
      </c>
      <c r="C486" s="70">
        <v>16</v>
      </c>
      <c r="D486" s="70">
        <v>25</v>
      </c>
      <c r="E486" s="70">
        <v>2019</v>
      </c>
      <c r="F486" s="70" t="s">
        <v>158</v>
      </c>
      <c r="G486" s="70" t="s">
        <v>2139</v>
      </c>
      <c r="H486" s="70" t="s">
        <v>2140</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2156</v>
      </c>
      <c r="B487" s="70">
        <v>425</v>
      </c>
      <c r="C487" s="70">
        <v>17</v>
      </c>
      <c r="D487" s="70">
        <v>25</v>
      </c>
      <c r="E487" s="70">
        <v>2020</v>
      </c>
      <c r="F487" s="70" t="s">
        <v>159</v>
      </c>
      <c r="G487" s="70" t="s">
        <v>2139</v>
      </c>
      <c r="H487" s="70" t="s">
        <v>2140</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2157</v>
      </c>
      <c r="B488" s="70">
        <v>425</v>
      </c>
      <c r="C488" s="70">
        <v>18</v>
      </c>
      <c r="D488" s="70">
        <v>25</v>
      </c>
      <c r="E488" s="70">
        <v>2021</v>
      </c>
      <c r="F488" s="70" t="s">
        <v>160</v>
      </c>
      <c r="G488" s="70" t="s">
        <v>2139</v>
      </c>
      <c r="H488" s="70" t="s">
        <v>2140</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2158</v>
      </c>
      <c r="B489" s="70">
        <v>425</v>
      </c>
      <c r="C489" s="70">
        <v>19</v>
      </c>
      <c r="D489" s="70">
        <v>25</v>
      </c>
      <c r="E489" s="70">
        <v>2022</v>
      </c>
      <c r="F489" s="70" t="s">
        <v>161</v>
      </c>
      <c r="G489" s="70" t="s">
        <v>2139</v>
      </c>
      <c r="H489" s="70" t="s">
        <v>2140</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425</v>
      </c>
      <c r="C490" s="70">
        <v>20</v>
      </c>
      <c r="D490" s="70">
        <v>25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425</v>
      </c>
      <c r="C491" s="70">
        <v>21</v>
      </c>
      <c r="D491" s="70">
        <v>25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103</v>
      </c>
      <c r="C513" s="70">
        <v>1</v>
      </c>
      <c r="D513" s="70">
        <v>7</v>
      </c>
      <c r="E513" s="70">
        <v>1990</v>
      </c>
      <c r="F513" s="70" t="s">
        <v>787</v>
      </c>
      <c r="G513" s="70" t="s">
        <v>2185</v>
      </c>
      <c r="H513" s="70" t="s">
        <v>2186</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104</v>
      </c>
      <c r="C514" s="70">
        <v>2</v>
      </c>
      <c r="D514" s="70">
        <v>7</v>
      </c>
      <c r="E514" s="70">
        <v>2005</v>
      </c>
      <c r="F514" s="70" t="s">
        <v>789</v>
      </c>
      <c r="G514" s="70" t="s">
        <v>2185</v>
      </c>
      <c r="H514" s="70" t="s">
        <v>2186</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105</v>
      </c>
      <c r="C515" s="70">
        <v>3</v>
      </c>
      <c r="D515" s="70">
        <v>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106</v>
      </c>
      <c r="C516" s="70">
        <v>4</v>
      </c>
      <c r="D516" s="70">
        <v>7</v>
      </c>
      <c r="E516" s="70">
        <v>2007</v>
      </c>
      <c r="F516" s="70" t="s">
        <v>791</v>
      </c>
      <c r="G516" s="70" t="s">
        <v>2185</v>
      </c>
      <c r="H516" s="70" t="s">
        <v>2186</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107</v>
      </c>
      <c r="C517" s="70">
        <v>5</v>
      </c>
      <c r="D517" s="70">
        <v>7</v>
      </c>
      <c r="E517" s="70">
        <v>2008</v>
      </c>
      <c r="F517" s="70" t="s">
        <v>792</v>
      </c>
      <c r="G517" s="70" t="s">
        <v>2185</v>
      </c>
      <c r="H517" s="70" t="s">
        <v>2186</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108</v>
      </c>
      <c r="C518" s="70">
        <v>6</v>
      </c>
      <c r="D518" s="70">
        <v>7</v>
      </c>
      <c r="E518" s="70">
        <v>2009</v>
      </c>
      <c r="F518" s="70" t="s">
        <v>176</v>
      </c>
      <c r="G518" s="70" t="s">
        <v>2185</v>
      </c>
      <c r="H518" s="70" t="s">
        <v>2186</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2192</v>
      </c>
      <c r="B519" s="70">
        <v>109</v>
      </c>
      <c r="C519" s="70">
        <v>7</v>
      </c>
      <c r="D519" s="70">
        <v>7</v>
      </c>
      <c r="E519" s="70">
        <v>2010</v>
      </c>
      <c r="F519" s="70" t="s">
        <v>177</v>
      </c>
      <c r="G519" s="70" t="s">
        <v>2185</v>
      </c>
      <c r="H519" s="70" t="s">
        <v>2186</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2193</v>
      </c>
      <c r="B520" s="70">
        <v>110</v>
      </c>
      <c r="C520" s="70">
        <v>8</v>
      </c>
      <c r="D520" s="70">
        <v>7</v>
      </c>
      <c r="E520" s="70">
        <v>2011</v>
      </c>
      <c r="F520" s="70" t="s">
        <v>178</v>
      </c>
      <c r="G520" s="1064" t="s">
        <v>2185</v>
      </c>
      <c r="H520" s="70" t="s">
        <v>2186</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2194</v>
      </c>
      <c r="B521" s="70">
        <v>111</v>
      </c>
      <c r="C521" s="70">
        <v>9</v>
      </c>
      <c r="D521" s="70">
        <v>7</v>
      </c>
      <c r="E521" s="70">
        <v>2012</v>
      </c>
      <c r="F521" s="70" t="s">
        <v>179</v>
      </c>
      <c r="G521" s="1064" t="s">
        <v>2185</v>
      </c>
      <c r="H521" s="70" t="s">
        <v>2186</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2195</v>
      </c>
      <c r="B522" s="70">
        <v>112</v>
      </c>
      <c r="C522" s="70">
        <v>10</v>
      </c>
      <c r="D522" s="70">
        <v>7</v>
      </c>
      <c r="E522" s="70">
        <v>2013</v>
      </c>
      <c r="F522" s="70" t="s">
        <v>180</v>
      </c>
      <c r="G522" s="70" t="s">
        <v>2185</v>
      </c>
      <c r="H522" s="70" t="s">
        <v>2186</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2196</v>
      </c>
      <c r="B523" s="70">
        <v>113</v>
      </c>
      <c r="C523" s="70">
        <v>11</v>
      </c>
      <c r="D523" s="70">
        <v>7</v>
      </c>
      <c r="E523" s="70">
        <v>2014</v>
      </c>
      <c r="F523" s="70" t="s">
        <v>181</v>
      </c>
      <c r="G523" s="70" t="s">
        <v>2185</v>
      </c>
      <c r="H523" s="70" t="s">
        <v>2186</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2197</v>
      </c>
      <c r="B524" s="70">
        <v>114</v>
      </c>
      <c r="C524" s="70">
        <v>12</v>
      </c>
      <c r="D524" s="70">
        <v>7</v>
      </c>
      <c r="E524" s="70">
        <v>2015</v>
      </c>
      <c r="F524" s="70" t="s">
        <v>182</v>
      </c>
      <c r="G524" s="70" t="s">
        <v>2185</v>
      </c>
      <c r="H524" s="70" t="s">
        <v>2186</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2198</v>
      </c>
      <c r="B525" s="70">
        <v>115</v>
      </c>
      <c r="C525" s="70">
        <v>13</v>
      </c>
      <c r="D525" s="70">
        <v>7</v>
      </c>
      <c r="E525" s="70">
        <v>2016</v>
      </c>
      <c r="F525" s="70" t="s">
        <v>155</v>
      </c>
      <c r="G525" s="70" t="s">
        <v>2185</v>
      </c>
      <c r="H525" s="70" t="s">
        <v>2186</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2199</v>
      </c>
      <c r="B526" s="70">
        <v>116</v>
      </c>
      <c r="C526" s="70">
        <v>14</v>
      </c>
      <c r="D526" s="70">
        <v>7</v>
      </c>
      <c r="E526" s="70">
        <v>2017</v>
      </c>
      <c r="F526" s="70" t="s">
        <v>156</v>
      </c>
      <c r="G526" s="70" t="s">
        <v>2185</v>
      </c>
      <c r="H526" s="70" t="s">
        <v>2186</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2200</v>
      </c>
      <c r="B527" s="70">
        <v>117</v>
      </c>
      <c r="C527" s="70">
        <v>15</v>
      </c>
      <c r="D527" s="70">
        <v>7</v>
      </c>
      <c r="E527" s="70">
        <v>2018</v>
      </c>
      <c r="F527" s="70" t="s">
        <v>183</v>
      </c>
      <c r="G527" s="70" t="s">
        <v>2185</v>
      </c>
      <c r="H527" s="70" t="s">
        <v>2186</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2201</v>
      </c>
      <c r="B528" s="70">
        <v>118</v>
      </c>
      <c r="C528" s="70">
        <v>16</v>
      </c>
      <c r="D528" s="70">
        <v>7</v>
      </c>
      <c r="E528" s="70">
        <v>2019</v>
      </c>
      <c r="F528" s="70" t="s">
        <v>158</v>
      </c>
      <c r="G528" s="70" t="s">
        <v>2185</v>
      </c>
      <c r="H528" s="70" t="s">
        <v>2186</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2202</v>
      </c>
      <c r="B529" s="70">
        <v>119</v>
      </c>
      <c r="C529" s="70">
        <v>17</v>
      </c>
      <c r="D529" s="70">
        <v>7</v>
      </c>
      <c r="E529" s="70">
        <v>2020</v>
      </c>
      <c r="F529" s="70" t="s">
        <v>159</v>
      </c>
      <c r="G529" s="70" t="s">
        <v>2185</v>
      </c>
      <c r="H529" s="70" t="s">
        <v>2186</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2203</v>
      </c>
      <c r="B530" s="70">
        <v>119</v>
      </c>
      <c r="C530" s="70">
        <v>18</v>
      </c>
      <c r="D530" s="70">
        <v>7</v>
      </c>
      <c r="E530" s="70">
        <v>2021</v>
      </c>
      <c r="F530" s="70" t="s">
        <v>160</v>
      </c>
      <c r="G530" s="70" t="s">
        <v>2185</v>
      </c>
      <c r="H530" s="70" t="s">
        <v>2186</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2204</v>
      </c>
      <c r="B531" s="70">
        <v>119</v>
      </c>
      <c r="C531" s="70">
        <v>19</v>
      </c>
      <c r="D531" s="70">
        <v>7</v>
      </c>
      <c r="E531" s="70">
        <v>2022</v>
      </c>
      <c r="F531" s="70" t="s">
        <v>161</v>
      </c>
      <c r="G531" s="70" t="s">
        <v>2185</v>
      </c>
      <c r="H531" s="70" t="s">
        <v>2186</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119</v>
      </c>
      <c r="C532" s="70">
        <v>20</v>
      </c>
      <c r="D532" s="70">
        <v>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119</v>
      </c>
      <c r="C533" s="70">
        <v>21</v>
      </c>
      <c r="D533" s="70">
        <v>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2208</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2209</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2210</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2211</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2212</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2213</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2214</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2215</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2216</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2217</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2218</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2219</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2220</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2221</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2222</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2223</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2224</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2225</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443</v>
      </c>
      <c r="C555" s="70">
        <v>1</v>
      </c>
      <c r="D555" s="70">
        <v>27</v>
      </c>
      <c r="E555" s="70">
        <v>1990</v>
      </c>
      <c r="F555" s="70" t="s">
        <v>787</v>
      </c>
      <c r="G555" s="70" t="s">
        <v>2227</v>
      </c>
      <c r="H555" s="70" t="s">
        <v>2228</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444</v>
      </c>
      <c r="C556" s="70">
        <v>2</v>
      </c>
      <c r="D556" s="70">
        <v>27</v>
      </c>
      <c r="E556" s="70">
        <v>2005</v>
      </c>
      <c r="F556" s="70" t="s">
        <v>789</v>
      </c>
      <c r="G556" s="70" t="s">
        <v>2227</v>
      </c>
      <c r="H556" s="70" t="s">
        <v>2228</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445</v>
      </c>
      <c r="C557" s="70">
        <v>3</v>
      </c>
      <c r="D557" s="70">
        <v>27</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446</v>
      </c>
      <c r="C558" s="70">
        <v>4</v>
      </c>
      <c r="D558" s="70">
        <v>27</v>
      </c>
      <c r="E558" s="70">
        <v>2007</v>
      </c>
      <c r="F558" s="70" t="s">
        <v>791</v>
      </c>
      <c r="G558" s="1064" t="s">
        <v>2227</v>
      </c>
      <c r="H558" s="70" t="s">
        <v>2228</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447</v>
      </c>
      <c r="C559" s="70">
        <v>5</v>
      </c>
      <c r="D559" s="70">
        <v>27</v>
      </c>
      <c r="E559" s="70">
        <v>2008</v>
      </c>
      <c r="F559" s="70" t="s">
        <v>792</v>
      </c>
      <c r="G559" s="1064" t="s">
        <v>2227</v>
      </c>
      <c r="H559" s="70" t="s">
        <v>2228</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448</v>
      </c>
      <c r="C560" s="70">
        <v>6</v>
      </c>
      <c r="D560" s="70">
        <v>27</v>
      </c>
      <c r="E560" s="70">
        <v>2009</v>
      </c>
      <c r="F560" s="70" t="s">
        <v>176</v>
      </c>
      <c r="G560" s="70" t="s">
        <v>2227</v>
      </c>
      <c r="H560" s="70" t="s">
        <v>2228</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2234</v>
      </c>
      <c r="B561" s="70">
        <v>449</v>
      </c>
      <c r="C561" s="70">
        <v>7</v>
      </c>
      <c r="D561" s="70">
        <v>27</v>
      </c>
      <c r="E561" s="70">
        <v>2010</v>
      </c>
      <c r="F561" s="70" t="s">
        <v>177</v>
      </c>
      <c r="G561" s="70" t="s">
        <v>2227</v>
      </c>
      <c r="H561" s="70" t="s">
        <v>2228</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2235</v>
      </c>
      <c r="B562" s="70">
        <v>450</v>
      </c>
      <c r="C562" s="70">
        <v>8</v>
      </c>
      <c r="D562" s="70">
        <v>27</v>
      </c>
      <c r="E562" s="70">
        <v>2011</v>
      </c>
      <c r="F562" s="70" t="s">
        <v>178</v>
      </c>
      <c r="G562" s="70" t="s">
        <v>2227</v>
      </c>
      <c r="H562" s="70" t="s">
        <v>2228</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2236</v>
      </c>
      <c r="B563" s="70">
        <v>451</v>
      </c>
      <c r="C563" s="70">
        <v>9</v>
      </c>
      <c r="D563" s="70">
        <v>27</v>
      </c>
      <c r="E563" s="70">
        <v>2012</v>
      </c>
      <c r="F563" s="70" t="s">
        <v>179</v>
      </c>
      <c r="G563" s="70" t="s">
        <v>2227</v>
      </c>
      <c r="H563" s="70" t="s">
        <v>2228</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2237</v>
      </c>
      <c r="B564" s="70">
        <v>452</v>
      </c>
      <c r="C564" s="70">
        <v>10</v>
      </c>
      <c r="D564" s="70">
        <v>27</v>
      </c>
      <c r="E564" s="70">
        <v>2013</v>
      </c>
      <c r="F564" s="70" t="s">
        <v>180</v>
      </c>
      <c r="G564" s="70" t="s">
        <v>2227</v>
      </c>
      <c r="H564" s="70" t="s">
        <v>2228</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2238</v>
      </c>
      <c r="B565" s="70">
        <v>453</v>
      </c>
      <c r="C565" s="70">
        <v>11</v>
      </c>
      <c r="D565" s="70">
        <v>27</v>
      </c>
      <c r="E565" s="70">
        <v>2014</v>
      </c>
      <c r="F565" s="70" t="s">
        <v>181</v>
      </c>
      <c r="G565" s="70" t="s">
        <v>2227</v>
      </c>
      <c r="H565" s="70" t="s">
        <v>2228</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2239</v>
      </c>
      <c r="B566" s="70">
        <v>454</v>
      </c>
      <c r="C566" s="70">
        <v>12</v>
      </c>
      <c r="D566" s="70">
        <v>27</v>
      </c>
      <c r="E566" s="70">
        <v>2015</v>
      </c>
      <c r="F566" s="70" t="s">
        <v>182</v>
      </c>
      <c r="G566" s="70" t="s">
        <v>2227</v>
      </c>
      <c r="H566" s="70" t="s">
        <v>2228</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2240</v>
      </c>
      <c r="B567" s="70">
        <v>455</v>
      </c>
      <c r="C567" s="70">
        <v>13</v>
      </c>
      <c r="D567" s="70">
        <v>27</v>
      </c>
      <c r="E567" s="70">
        <v>2016</v>
      </c>
      <c r="F567" s="70" t="s">
        <v>155</v>
      </c>
      <c r="G567" s="70" t="s">
        <v>2227</v>
      </c>
      <c r="H567" s="70" t="s">
        <v>2228</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2241</v>
      </c>
      <c r="B568" s="70">
        <v>456</v>
      </c>
      <c r="C568" s="70">
        <v>14</v>
      </c>
      <c r="D568" s="70">
        <v>27</v>
      </c>
      <c r="E568" s="70">
        <v>2017</v>
      </c>
      <c r="F568" s="70" t="s">
        <v>156</v>
      </c>
      <c r="G568" s="70" t="s">
        <v>2227</v>
      </c>
      <c r="H568" s="70" t="s">
        <v>2228</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2242</v>
      </c>
      <c r="B569" s="70">
        <v>457</v>
      </c>
      <c r="C569" s="70">
        <v>15</v>
      </c>
      <c r="D569" s="70">
        <v>27</v>
      </c>
      <c r="E569" s="70">
        <v>2018</v>
      </c>
      <c r="F569" s="70" t="s">
        <v>183</v>
      </c>
      <c r="G569" s="70" t="s">
        <v>2227</v>
      </c>
      <c r="H569" s="70" t="s">
        <v>2228</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2243</v>
      </c>
      <c r="B570" s="70">
        <v>458</v>
      </c>
      <c r="C570" s="70">
        <v>16</v>
      </c>
      <c r="D570" s="70">
        <v>27</v>
      </c>
      <c r="E570" s="70">
        <v>2019</v>
      </c>
      <c r="F570" s="70" t="s">
        <v>158</v>
      </c>
      <c r="G570" s="70" t="s">
        <v>2227</v>
      </c>
      <c r="H570" s="70" t="s">
        <v>2228</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2244</v>
      </c>
      <c r="B571" s="70">
        <v>459</v>
      </c>
      <c r="C571" s="70">
        <v>17</v>
      </c>
      <c r="D571" s="70">
        <v>27</v>
      </c>
      <c r="E571" s="70">
        <v>2020</v>
      </c>
      <c r="F571" s="70" t="s">
        <v>159</v>
      </c>
      <c r="G571" s="70" t="s">
        <v>2227</v>
      </c>
      <c r="H571" s="70" t="s">
        <v>2228</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2245</v>
      </c>
      <c r="B572" s="70">
        <v>459</v>
      </c>
      <c r="C572" s="70">
        <v>18</v>
      </c>
      <c r="D572" s="70">
        <v>27</v>
      </c>
      <c r="E572" s="70">
        <v>2021</v>
      </c>
      <c r="F572" s="70" t="s">
        <v>160</v>
      </c>
      <c r="G572" s="70" t="s">
        <v>2227</v>
      </c>
      <c r="H572" s="70" t="s">
        <v>2228</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2246</v>
      </c>
      <c r="B573" s="70">
        <v>459</v>
      </c>
      <c r="C573" s="70">
        <v>19</v>
      </c>
      <c r="D573" s="70">
        <v>27</v>
      </c>
      <c r="E573" s="70">
        <v>2022</v>
      </c>
      <c r="F573" s="70" t="s">
        <v>161</v>
      </c>
      <c r="G573" s="70" t="s">
        <v>2227</v>
      </c>
      <c r="H573" s="70" t="s">
        <v>2228</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459</v>
      </c>
      <c r="C574" s="70">
        <v>20</v>
      </c>
      <c r="D574" s="70">
        <v>27</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459</v>
      </c>
      <c r="C575" s="70">
        <v>21</v>
      </c>
      <c r="D575" s="70">
        <v>27</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69</v>
      </c>
      <c r="C576" s="70">
        <v>1</v>
      </c>
      <c r="D576" s="70">
        <v>5</v>
      </c>
      <c r="E576" s="70">
        <v>1990</v>
      </c>
      <c r="F576" s="70" t="s">
        <v>787</v>
      </c>
      <c r="G576" s="70" t="s">
        <v>2250</v>
      </c>
      <c r="H576" s="70" t="s">
        <v>2251</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70</v>
      </c>
      <c r="C577" s="70">
        <v>2</v>
      </c>
      <c r="D577" s="70">
        <v>5</v>
      </c>
      <c r="E577" s="70">
        <v>2005</v>
      </c>
      <c r="F577" s="70" t="s">
        <v>789</v>
      </c>
      <c r="G577" s="1064" t="s">
        <v>2250</v>
      </c>
      <c r="H577" s="70" t="s">
        <v>2251</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71</v>
      </c>
      <c r="C578" s="70">
        <v>3</v>
      </c>
      <c r="D578" s="70">
        <v>5</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72</v>
      </c>
      <c r="C579" s="70">
        <v>4</v>
      </c>
      <c r="D579" s="70">
        <v>5</v>
      </c>
      <c r="E579" s="70">
        <v>2007</v>
      </c>
      <c r="F579" s="70" t="s">
        <v>791</v>
      </c>
      <c r="G579" s="70" t="s">
        <v>2250</v>
      </c>
      <c r="H579" s="70" t="s">
        <v>2251</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73</v>
      </c>
      <c r="C580" s="70">
        <v>5</v>
      </c>
      <c r="D580" s="70">
        <v>5</v>
      </c>
      <c r="E580" s="70">
        <v>2008</v>
      </c>
      <c r="F580" s="70" t="s">
        <v>792</v>
      </c>
      <c r="G580" s="70" t="s">
        <v>2250</v>
      </c>
      <c r="H580" s="70" t="s">
        <v>2251</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74</v>
      </c>
      <c r="C581" s="70">
        <v>6</v>
      </c>
      <c r="D581" s="70">
        <v>5</v>
      </c>
      <c r="E581" s="70">
        <v>2009</v>
      </c>
      <c r="F581" s="70" t="s">
        <v>176</v>
      </c>
      <c r="G581" s="70" t="s">
        <v>2250</v>
      </c>
      <c r="H581" s="70" t="s">
        <v>2251</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2257</v>
      </c>
      <c r="B582" s="70">
        <v>75</v>
      </c>
      <c r="C582" s="70">
        <v>7</v>
      </c>
      <c r="D582" s="70">
        <v>5</v>
      </c>
      <c r="E582" s="70">
        <v>2010</v>
      </c>
      <c r="F582" s="70" t="s">
        <v>177</v>
      </c>
      <c r="G582" s="70" t="s">
        <v>2250</v>
      </c>
      <c r="H582" s="70" t="s">
        <v>2251</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2258</v>
      </c>
      <c r="B583" s="70">
        <v>76</v>
      </c>
      <c r="C583" s="70">
        <v>8</v>
      </c>
      <c r="D583" s="70">
        <v>5</v>
      </c>
      <c r="E583" s="70">
        <v>2011</v>
      </c>
      <c r="F583" s="70" t="s">
        <v>178</v>
      </c>
      <c r="G583" s="70" t="s">
        <v>2250</v>
      </c>
      <c r="H583" s="70" t="s">
        <v>2251</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2259</v>
      </c>
      <c r="B584" s="70">
        <v>77</v>
      </c>
      <c r="C584" s="70">
        <v>9</v>
      </c>
      <c r="D584" s="70">
        <v>5</v>
      </c>
      <c r="E584" s="70">
        <v>2012</v>
      </c>
      <c r="F584" s="70" t="s">
        <v>179</v>
      </c>
      <c r="G584" s="70" t="s">
        <v>2250</v>
      </c>
      <c r="H584" s="70" t="s">
        <v>2251</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2260</v>
      </c>
      <c r="B585" s="70">
        <v>78</v>
      </c>
      <c r="C585" s="70">
        <v>10</v>
      </c>
      <c r="D585" s="70">
        <v>5</v>
      </c>
      <c r="E585" s="70">
        <v>2013</v>
      </c>
      <c r="F585" s="70" t="s">
        <v>180</v>
      </c>
      <c r="G585" s="70" t="s">
        <v>2250</v>
      </c>
      <c r="H585" s="70" t="s">
        <v>2251</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2261</v>
      </c>
      <c r="B586" s="70">
        <v>79</v>
      </c>
      <c r="C586" s="70">
        <v>11</v>
      </c>
      <c r="D586" s="70">
        <v>5</v>
      </c>
      <c r="E586" s="70">
        <v>2014</v>
      </c>
      <c r="F586" s="70" t="s">
        <v>181</v>
      </c>
      <c r="G586" s="70" t="s">
        <v>2250</v>
      </c>
      <c r="H586" s="70" t="s">
        <v>2251</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2262</v>
      </c>
      <c r="B587" s="70">
        <v>80</v>
      </c>
      <c r="C587" s="70">
        <v>12</v>
      </c>
      <c r="D587" s="70">
        <v>5</v>
      </c>
      <c r="E587" s="70">
        <v>2015</v>
      </c>
      <c r="F587" s="70" t="s">
        <v>182</v>
      </c>
      <c r="G587" s="70" t="s">
        <v>2250</v>
      </c>
      <c r="H587" s="70" t="s">
        <v>2251</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2263</v>
      </c>
      <c r="B588" s="70">
        <v>81</v>
      </c>
      <c r="C588" s="70">
        <v>13</v>
      </c>
      <c r="D588" s="70">
        <v>5</v>
      </c>
      <c r="E588" s="70">
        <v>2016</v>
      </c>
      <c r="F588" s="70" t="s">
        <v>155</v>
      </c>
      <c r="G588" s="70" t="s">
        <v>2250</v>
      </c>
      <c r="H588" s="70" t="s">
        <v>2251</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2264</v>
      </c>
      <c r="B589" s="70">
        <v>82</v>
      </c>
      <c r="C589" s="70">
        <v>14</v>
      </c>
      <c r="D589" s="70">
        <v>5</v>
      </c>
      <c r="E589" s="70">
        <v>2017</v>
      </c>
      <c r="F589" s="70" t="s">
        <v>156</v>
      </c>
      <c r="G589" s="70" t="s">
        <v>2250</v>
      </c>
      <c r="H589" s="70" t="s">
        <v>2251</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2265</v>
      </c>
      <c r="B590" s="70">
        <v>83</v>
      </c>
      <c r="C590" s="70">
        <v>15</v>
      </c>
      <c r="D590" s="70">
        <v>5</v>
      </c>
      <c r="E590" s="70">
        <v>2018</v>
      </c>
      <c r="F590" s="70" t="s">
        <v>183</v>
      </c>
      <c r="G590" s="70" t="s">
        <v>2250</v>
      </c>
      <c r="H590" s="70" t="s">
        <v>2251</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2266</v>
      </c>
      <c r="B591" s="70">
        <v>84</v>
      </c>
      <c r="C591" s="70">
        <v>16</v>
      </c>
      <c r="D591" s="70">
        <v>5</v>
      </c>
      <c r="E591" s="70">
        <v>2019</v>
      </c>
      <c r="F591" s="70" t="s">
        <v>158</v>
      </c>
      <c r="G591" s="70" t="s">
        <v>2250</v>
      </c>
      <c r="H591" s="70" t="s">
        <v>2251</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2267</v>
      </c>
      <c r="B592" s="70">
        <v>85</v>
      </c>
      <c r="C592" s="70">
        <v>17</v>
      </c>
      <c r="D592" s="70">
        <v>5</v>
      </c>
      <c r="E592" s="70">
        <v>2020</v>
      </c>
      <c r="F592" s="70" t="s">
        <v>159</v>
      </c>
      <c r="G592" s="70" t="s">
        <v>2250</v>
      </c>
      <c r="H592" s="70" t="s">
        <v>2251</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2268</v>
      </c>
      <c r="B593" s="70">
        <v>85</v>
      </c>
      <c r="C593" s="70">
        <v>18</v>
      </c>
      <c r="D593" s="70">
        <v>5</v>
      </c>
      <c r="E593" s="70">
        <v>2021</v>
      </c>
      <c r="F593" s="70" t="s">
        <v>160</v>
      </c>
      <c r="G593" s="70" t="s">
        <v>2250</v>
      </c>
      <c r="H593" s="70" t="s">
        <v>2251</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2269</v>
      </c>
      <c r="B594" s="70">
        <v>85</v>
      </c>
      <c r="C594" s="70">
        <v>19</v>
      </c>
      <c r="D594" s="70">
        <v>5</v>
      </c>
      <c r="E594" s="70">
        <v>2022</v>
      </c>
      <c r="F594" s="70" t="s">
        <v>161</v>
      </c>
      <c r="G594" s="70" t="s">
        <v>2250</v>
      </c>
      <c r="H594" s="70" t="s">
        <v>2251</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85</v>
      </c>
      <c r="C595" s="70">
        <v>20</v>
      </c>
      <c r="D595" s="70">
        <v>5</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85</v>
      </c>
      <c r="C596" s="70">
        <v>21</v>
      </c>
      <c r="D596" s="70">
        <v>5</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205</v>
      </c>
      <c r="C597" s="70">
        <v>1</v>
      </c>
      <c r="D597" s="70">
        <v>13</v>
      </c>
      <c r="E597" s="70">
        <v>1990</v>
      </c>
      <c r="F597" s="70" t="s">
        <v>787</v>
      </c>
      <c r="G597" s="1064" t="s">
        <v>2273</v>
      </c>
      <c r="H597" s="70" t="s">
        <v>2274</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206</v>
      </c>
      <c r="C598" s="70">
        <v>2</v>
      </c>
      <c r="D598" s="70">
        <v>13</v>
      </c>
      <c r="E598" s="70">
        <v>2005</v>
      </c>
      <c r="F598" s="70" t="s">
        <v>789</v>
      </c>
      <c r="G598" s="70" t="s">
        <v>2273</v>
      </c>
      <c r="H598" s="70" t="s">
        <v>2274</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207</v>
      </c>
      <c r="C599" s="70">
        <v>3</v>
      </c>
      <c r="D599" s="70">
        <v>13</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208</v>
      </c>
      <c r="C600" s="70">
        <v>4</v>
      </c>
      <c r="D600" s="70">
        <v>13</v>
      </c>
      <c r="E600" s="70">
        <v>2007</v>
      </c>
      <c r="F600" s="70" t="s">
        <v>791</v>
      </c>
      <c r="G600" s="70" t="s">
        <v>2273</v>
      </c>
      <c r="H600" s="70" t="s">
        <v>2274</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209</v>
      </c>
      <c r="C601" s="70">
        <v>5</v>
      </c>
      <c r="D601" s="70">
        <v>13</v>
      </c>
      <c r="E601" s="70">
        <v>2008</v>
      </c>
      <c r="F601" s="70" t="s">
        <v>792</v>
      </c>
      <c r="G601" s="70" t="s">
        <v>2273</v>
      </c>
      <c r="H601" s="70" t="s">
        <v>2274</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210</v>
      </c>
      <c r="C602" s="70">
        <v>6</v>
      </c>
      <c r="D602" s="70">
        <v>13</v>
      </c>
      <c r="E602" s="70">
        <v>2009</v>
      </c>
      <c r="F602" s="70" t="s">
        <v>176</v>
      </c>
      <c r="G602" s="70" t="s">
        <v>2273</v>
      </c>
      <c r="H602" s="70" t="s">
        <v>2274</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2280</v>
      </c>
      <c r="B603" s="70">
        <v>211</v>
      </c>
      <c r="C603" s="70">
        <v>7</v>
      </c>
      <c r="D603" s="70">
        <v>13</v>
      </c>
      <c r="E603" s="70">
        <v>2010</v>
      </c>
      <c r="F603" s="70" t="s">
        <v>177</v>
      </c>
      <c r="G603" s="70" t="s">
        <v>2273</v>
      </c>
      <c r="H603" s="70" t="s">
        <v>2274</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2281</v>
      </c>
      <c r="B604" s="70">
        <v>212</v>
      </c>
      <c r="C604" s="70">
        <v>8</v>
      </c>
      <c r="D604" s="70">
        <v>13</v>
      </c>
      <c r="E604" s="70">
        <v>2011</v>
      </c>
      <c r="F604" s="70" t="s">
        <v>178</v>
      </c>
      <c r="G604" s="70" t="s">
        <v>2273</v>
      </c>
      <c r="H604" s="70" t="s">
        <v>2274</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2282</v>
      </c>
      <c r="B605" s="70">
        <v>213</v>
      </c>
      <c r="C605" s="70">
        <v>9</v>
      </c>
      <c r="D605" s="70">
        <v>13</v>
      </c>
      <c r="E605" s="70">
        <v>2012</v>
      </c>
      <c r="F605" s="70" t="s">
        <v>179</v>
      </c>
      <c r="G605" s="70" t="s">
        <v>2273</v>
      </c>
      <c r="H605" s="70" t="s">
        <v>2274</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2283</v>
      </c>
      <c r="B606" s="70">
        <v>214</v>
      </c>
      <c r="C606" s="70">
        <v>10</v>
      </c>
      <c r="D606" s="70">
        <v>13</v>
      </c>
      <c r="E606" s="70">
        <v>2013</v>
      </c>
      <c r="F606" s="70" t="s">
        <v>180</v>
      </c>
      <c r="G606" s="70" t="s">
        <v>2273</v>
      </c>
      <c r="H606" s="70" t="s">
        <v>2274</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2284</v>
      </c>
      <c r="B607" s="70">
        <v>215</v>
      </c>
      <c r="C607" s="70">
        <v>11</v>
      </c>
      <c r="D607" s="70">
        <v>13</v>
      </c>
      <c r="E607" s="70">
        <v>2014</v>
      </c>
      <c r="F607" s="70" t="s">
        <v>181</v>
      </c>
      <c r="G607" s="70" t="s">
        <v>2273</v>
      </c>
      <c r="H607" s="70" t="s">
        <v>2274</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2285</v>
      </c>
      <c r="B608" s="70">
        <v>216</v>
      </c>
      <c r="C608" s="70">
        <v>12</v>
      </c>
      <c r="D608" s="70">
        <v>13</v>
      </c>
      <c r="E608" s="70">
        <v>2015</v>
      </c>
      <c r="F608" s="70" t="s">
        <v>182</v>
      </c>
      <c r="G608" s="70" t="s">
        <v>2273</v>
      </c>
      <c r="H608" s="70" t="s">
        <v>2274</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2286</v>
      </c>
      <c r="B609" s="70">
        <v>217</v>
      </c>
      <c r="C609" s="70">
        <v>13</v>
      </c>
      <c r="D609" s="70">
        <v>13</v>
      </c>
      <c r="E609" s="70">
        <v>2016</v>
      </c>
      <c r="F609" s="70" t="s">
        <v>155</v>
      </c>
      <c r="G609" s="70" t="s">
        <v>2273</v>
      </c>
      <c r="H609" s="70" t="s">
        <v>2274</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2287</v>
      </c>
      <c r="B610" s="70">
        <v>218</v>
      </c>
      <c r="C610" s="70">
        <v>14</v>
      </c>
      <c r="D610" s="70">
        <v>13</v>
      </c>
      <c r="E610" s="70">
        <v>2017</v>
      </c>
      <c r="F610" s="70" t="s">
        <v>156</v>
      </c>
      <c r="G610" s="70" t="s">
        <v>2273</v>
      </c>
      <c r="H610" s="70" t="s">
        <v>2274</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2288</v>
      </c>
      <c r="B611" s="70">
        <v>219</v>
      </c>
      <c r="C611" s="70">
        <v>15</v>
      </c>
      <c r="D611" s="70">
        <v>13</v>
      </c>
      <c r="E611" s="70">
        <v>2018</v>
      </c>
      <c r="F611" s="70" t="s">
        <v>183</v>
      </c>
      <c r="G611" s="70" t="s">
        <v>2273</v>
      </c>
      <c r="H611" s="70" t="s">
        <v>2274</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2289</v>
      </c>
      <c r="B612" s="70">
        <v>220</v>
      </c>
      <c r="C612" s="70">
        <v>16</v>
      </c>
      <c r="D612" s="70">
        <v>13</v>
      </c>
      <c r="E612" s="70">
        <v>2019</v>
      </c>
      <c r="F612" s="70" t="s">
        <v>158</v>
      </c>
      <c r="G612" s="70" t="s">
        <v>2273</v>
      </c>
      <c r="H612" s="70" t="s">
        <v>2274</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2290</v>
      </c>
      <c r="B613" s="70">
        <v>221</v>
      </c>
      <c r="C613" s="70">
        <v>17</v>
      </c>
      <c r="D613" s="70">
        <v>13</v>
      </c>
      <c r="E613" s="70">
        <v>2020</v>
      </c>
      <c r="F613" s="70" t="s">
        <v>159</v>
      </c>
      <c r="G613" s="70" t="s">
        <v>2273</v>
      </c>
      <c r="H613" s="70" t="s">
        <v>2274</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2291</v>
      </c>
      <c r="B614" s="70">
        <v>221</v>
      </c>
      <c r="C614" s="70">
        <v>18</v>
      </c>
      <c r="D614" s="70">
        <v>13</v>
      </c>
      <c r="E614" s="70">
        <v>2021</v>
      </c>
      <c r="F614" s="70" t="s">
        <v>160</v>
      </c>
      <c r="G614" s="70" t="s">
        <v>2273</v>
      </c>
      <c r="H614" s="70" t="s">
        <v>2274</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2292</v>
      </c>
      <c r="B615" s="70">
        <v>221</v>
      </c>
      <c r="C615" s="70">
        <v>19</v>
      </c>
      <c r="D615" s="70">
        <v>13</v>
      </c>
      <c r="E615" s="70">
        <v>2022</v>
      </c>
      <c r="F615" s="70" t="s">
        <v>161</v>
      </c>
      <c r="G615" s="1064" t="s">
        <v>2273</v>
      </c>
      <c r="H615" s="70" t="s">
        <v>2274</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221</v>
      </c>
      <c r="C616" s="70">
        <v>20</v>
      </c>
      <c r="D616" s="70">
        <v>13</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221</v>
      </c>
      <c r="C617" s="70">
        <v>21</v>
      </c>
      <c r="D617" s="70">
        <v>13</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8.6199999999999992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7.61</v>
      </c>
      <c r="CG14" s="73">
        <v>0</v>
      </c>
      <c r="CH14" s="73">
        <v>0</v>
      </c>
      <c r="CI14" s="73">
        <v>4.62</v>
      </c>
      <c r="CJ14" s="73">
        <v>0</v>
      </c>
      <c r="CK14" s="73">
        <v>0</v>
      </c>
      <c r="CL14" s="73">
        <v>5.96</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6.96</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8.6199999999999992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7.61</v>
      </c>
      <c r="GH14" s="73">
        <v>0</v>
      </c>
      <c r="GI14" s="73">
        <v>0</v>
      </c>
      <c r="GJ14" s="73">
        <v>4.62</v>
      </c>
      <c r="GK14" s="73">
        <v>0</v>
      </c>
      <c r="GL14" s="73">
        <v>0</v>
      </c>
      <c r="GM14" s="73">
        <v>5.96</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6.96</v>
      </c>
      <c r="HE14" s="73">
        <v>0</v>
      </c>
      <c r="HF14" s="73">
        <v>0</v>
      </c>
      <c r="HG14" s="73">
        <v>0</v>
      </c>
      <c r="HH14" s="73">
        <v>0</v>
      </c>
      <c r="HI14" s="73">
        <v>0</v>
      </c>
      <c r="HJ14" s="73">
        <v>0</v>
      </c>
      <c r="HK14" s="73">
        <v>8.6199999999999992</v>
      </c>
      <c r="HL14" s="73">
        <v>0</v>
      </c>
      <c r="HM14" s="73">
        <v>0</v>
      </c>
      <c r="HN14" s="73">
        <v>0</v>
      </c>
      <c r="HO14" s="73">
        <v>0</v>
      </c>
      <c r="HP14" s="73">
        <v>0</v>
      </c>
      <c r="HQ14" s="73">
        <v>0</v>
      </c>
      <c r="HR14" s="73">
        <v>0</v>
      </c>
      <c r="HS14" s="73">
        <v>7.61</v>
      </c>
      <c r="HT14" s="73">
        <v>4.62</v>
      </c>
      <c r="HU14" s="73">
        <v>5.96</v>
      </c>
      <c r="HV14" s="73">
        <v>0</v>
      </c>
      <c r="HW14" s="73">
        <v>0</v>
      </c>
      <c r="HX14" s="73">
        <v>0</v>
      </c>
      <c r="HY14" s="73">
        <v>6.96</v>
      </c>
      <c r="HZ14" s="73">
        <v>0</v>
      </c>
      <c r="IA14" s="73">
        <v>0</v>
      </c>
      <c r="IB14" s="73">
        <v>0</v>
      </c>
      <c r="IC14" s="73">
        <v>0</v>
      </c>
      <c r="ID14" s="73">
        <v>0</v>
      </c>
      <c r="IE14" s="73">
        <v>0</v>
      </c>
      <c r="IF14" s="73">
        <v>8.6199999999999992</v>
      </c>
      <c r="IG14" s="73">
        <v>0</v>
      </c>
      <c r="IH14" s="73">
        <v>0</v>
      </c>
      <c r="II14" s="73">
        <v>0</v>
      </c>
      <c r="IJ14" s="73">
        <v>0</v>
      </c>
      <c r="IK14" s="73">
        <v>0</v>
      </c>
      <c r="IL14" s="73">
        <v>0</v>
      </c>
      <c r="IM14" s="73">
        <v>0</v>
      </c>
      <c r="IN14" s="73">
        <v>7.61</v>
      </c>
      <c r="IO14" s="73">
        <v>4.62</v>
      </c>
      <c r="IP14" s="73">
        <v>5.96</v>
      </c>
      <c r="IQ14" s="73">
        <v>0</v>
      </c>
      <c r="IR14" s="73">
        <v>0</v>
      </c>
      <c r="IS14" s="73">
        <v>0</v>
      </c>
      <c r="IT14" s="73">
        <v>6.96</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1</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1</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1</v>
      </c>
      <c r="QY14" s="71">
        <v>0</v>
      </c>
      <c r="QZ14" s="71">
        <v>0</v>
      </c>
      <c r="RA14" s="71">
        <v>0</v>
      </c>
      <c r="RB14" s="71">
        <v>0</v>
      </c>
      <c r="RC14" s="71">
        <v>0</v>
      </c>
      <c r="RD14" s="71">
        <v>0</v>
      </c>
      <c r="RE14" s="71">
        <v>0</v>
      </c>
      <c r="RF14" s="71">
        <v>1</v>
      </c>
      <c r="RG14" s="71">
        <v>1</v>
      </c>
      <c r="RH14" s="71">
        <v>1</v>
      </c>
      <c r="RI14" s="71">
        <v>0</v>
      </c>
      <c r="RJ14" s="71">
        <v>0</v>
      </c>
      <c r="RK14" s="71">
        <v>0</v>
      </c>
      <c r="RL14" s="71">
        <v>1</v>
      </c>
      <c r="RM14" s="71">
        <v>0</v>
      </c>
      <c r="RN14" s="71">
        <v>0</v>
      </c>
      <c r="RO14" s="71">
        <v>0</v>
      </c>
      <c r="RP14" s="71">
        <v>0</v>
      </c>
      <c r="RQ14" s="71">
        <v>0</v>
      </c>
      <c r="RR14" s="71">
        <v>0</v>
      </c>
      <c r="RS14" s="71">
        <v>1</v>
      </c>
      <c r="RT14" s="71">
        <v>0</v>
      </c>
      <c r="RU14" s="71">
        <v>0</v>
      </c>
      <c r="RV14" s="71">
        <v>0</v>
      </c>
      <c r="RW14" s="71">
        <v>0</v>
      </c>
      <c r="RX14" s="71">
        <v>0</v>
      </c>
      <c r="RY14" s="71">
        <v>0</v>
      </c>
      <c r="RZ14" s="71">
        <v>0</v>
      </c>
      <c r="SA14" s="71">
        <v>1</v>
      </c>
      <c r="SB14" s="71">
        <v>1</v>
      </c>
      <c r="SC14" s="71">
        <v>1</v>
      </c>
      <c r="SD14" s="71">
        <v>0</v>
      </c>
      <c r="SE14" s="71">
        <v>0</v>
      </c>
      <c r="SF14" s="71">
        <v>0</v>
      </c>
      <c r="SG14" s="71">
        <v>1</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8.6159999999999997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10.769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7.6769999999999996</v>
      </c>
      <c r="CG15" s="73">
        <v>0</v>
      </c>
      <c r="CH15" s="73">
        <v>0</v>
      </c>
      <c r="CI15" s="73">
        <v>4.37</v>
      </c>
      <c r="CJ15" s="73">
        <v>0</v>
      </c>
      <c r="CK15" s="73">
        <v>0</v>
      </c>
      <c r="CL15" s="73">
        <v>5.8719999999999999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8.6159999999999997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10.769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7.6769999999999996</v>
      </c>
      <c r="GH15" s="73">
        <v>0</v>
      </c>
      <c r="GI15" s="73">
        <v>0</v>
      </c>
      <c r="GJ15" s="73">
        <v>4.37</v>
      </c>
      <c r="GK15" s="73">
        <v>0</v>
      </c>
      <c r="GL15" s="73">
        <v>0</v>
      </c>
      <c r="GM15" s="73">
        <v>5.8719999999999999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8.6159999999999997</v>
      </c>
      <c r="HL15" s="73">
        <v>10.769</v>
      </c>
      <c r="HM15" s="73">
        <v>0</v>
      </c>
      <c r="HN15" s="73">
        <v>0</v>
      </c>
      <c r="HO15" s="73">
        <v>0</v>
      </c>
      <c r="HP15" s="73">
        <v>0</v>
      </c>
      <c r="HQ15" s="73">
        <v>0</v>
      </c>
      <c r="HR15" s="73">
        <v>0</v>
      </c>
      <c r="HS15" s="73">
        <v>7.6769999999999996</v>
      </c>
      <c r="HT15" s="73">
        <v>4.37</v>
      </c>
      <c r="HU15" s="73">
        <v>5.8719999999999999</v>
      </c>
      <c r="HV15" s="73">
        <v>0</v>
      </c>
      <c r="HW15" s="73">
        <v>0</v>
      </c>
      <c r="HX15" s="73">
        <v>0</v>
      </c>
      <c r="HY15" s="73">
        <v>0</v>
      </c>
      <c r="HZ15" s="73">
        <v>0</v>
      </c>
      <c r="IA15" s="73">
        <v>0</v>
      </c>
      <c r="IB15" s="73">
        <v>0</v>
      </c>
      <c r="IC15" s="73">
        <v>0</v>
      </c>
      <c r="ID15" s="73">
        <v>0</v>
      </c>
      <c r="IE15" s="73">
        <v>0</v>
      </c>
      <c r="IF15" s="73">
        <v>8.6159999999999997</v>
      </c>
      <c r="IG15" s="73">
        <v>10.769</v>
      </c>
      <c r="IH15" s="73">
        <v>0</v>
      </c>
      <c r="II15" s="73">
        <v>0</v>
      </c>
      <c r="IJ15" s="73">
        <v>0</v>
      </c>
      <c r="IK15" s="73">
        <v>0</v>
      </c>
      <c r="IL15" s="73">
        <v>0</v>
      </c>
      <c r="IM15" s="73">
        <v>0</v>
      </c>
      <c r="IN15" s="73">
        <v>7.6769999999999996</v>
      </c>
      <c r="IO15" s="73">
        <v>4.37</v>
      </c>
      <c r="IP15" s="73">
        <v>5.8719999999999999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1</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1</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1</v>
      </c>
      <c r="RG15" s="71">
        <v>1</v>
      </c>
      <c r="RH15" s="71">
        <v>1</v>
      </c>
      <c r="RI15" s="71">
        <v>0</v>
      </c>
      <c r="RJ15" s="71">
        <v>0</v>
      </c>
      <c r="RK15" s="71">
        <v>0</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1</v>
      </c>
      <c r="SB15" s="71">
        <v>1</v>
      </c>
      <c r="SC15" s="71">
        <v>1</v>
      </c>
      <c r="SD15" s="71">
        <v>0</v>
      </c>
      <c r="SE15" s="71">
        <v>0</v>
      </c>
      <c r="SF15" s="71">
        <v>0</v>
      </c>
      <c r="SG15" s="71">
        <v>0</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8.7439999999999998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10.692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7.85</v>
      </c>
      <c r="CG16" s="73">
        <v>0</v>
      </c>
      <c r="CH16" s="73">
        <v>0</v>
      </c>
      <c r="CI16" s="73">
        <v>4.3920000000000003</v>
      </c>
      <c r="CJ16" s="73">
        <v>0</v>
      </c>
      <c r="CK16" s="73">
        <v>0</v>
      </c>
      <c r="CL16" s="73">
        <v>5.8840000000000003</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8.7439999999999998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10.692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7.85</v>
      </c>
      <c r="GH16" s="73">
        <v>0</v>
      </c>
      <c r="GI16" s="73">
        <v>0</v>
      </c>
      <c r="GJ16" s="73">
        <v>4.3920000000000003</v>
      </c>
      <c r="GK16" s="73">
        <v>0</v>
      </c>
      <c r="GL16" s="73">
        <v>0</v>
      </c>
      <c r="GM16" s="73">
        <v>5.8840000000000003</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8.7439999999999998</v>
      </c>
      <c r="HL16" s="73">
        <v>10.692</v>
      </c>
      <c r="HM16" s="73">
        <v>0</v>
      </c>
      <c r="HN16" s="73">
        <v>0</v>
      </c>
      <c r="HO16" s="73">
        <v>0</v>
      </c>
      <c r="HP16" s="73">
        <v>0</v>
      </c>
      <c r="HQ16" s="73">
        <v>0</v>
      </c>
      <c r="HR16" s="73">
        <v>0</v>
      </c>
      <c r="HS16" s="73">
        <v>7.85</v>
      </c>
      <c r="HT16" s="73">
        <v>4.3920000000000003</v>
      </c>
      <c r="HU16" s="73">
        <v>5.8840000000000003</v>
      </c>
      <c r="HV16" s="73">
        <v>0</v>
      </c>
      <c r="HW16" s="73">
        <v>0</v>
      </c>
      <c r="HX16" s="73">
        <v>0</v>
      </c>
      <c r="HY16" s="73">
        <v>0</v>
      </c>
      <c r="HZ16" s="73">
        <v>0</v>
      </c>
      <c r="IA16" s="73">
        <v>0</v>
      </c>
      <c r="IB16" s="73">
        <v>0</v>
      </c>
      <c r="IC16" s="73">
        <v>0</v>
      </c>
      <c r="ID16" s="73">
        <v>0</v>
      </c>
      <c r="IE16" s="73">
        <v>0</v>
      </c>
      <c r="IF16" s="73">
        <v>8.7439999999999998</v>
      </c>
      <c r="IG16" s="73">
        <v>10.692</v>
      </c>
      <c r="IH16" s="73">
        <v>0</v>
      </c>
      <c r="II16" s="73">
        <v>0</v>
      </c>
      <c r="IJ16" s="73">
        <v>0</v>
      </c>
      <c r="IK16" s="73">
        <v>0</v>
      </c>
      <c r="IL16" s="73">
        <v>0</v>
      </c>
      <c r="IM16" s="73">
        <v>0</v>
      </c>
      <c r="IN16" s="73">
        <v>7.85</v>
      </c>
      <c r="IO16" s="73">
        <v>4.3920000000000003</v>
      </c>
      <c r="IP16" s="73">
        <v>5.8840000000000003</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1</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1</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1</v>
      </c>
      <c r="RG16" s="71">
        <v>1</v>
      </c>
      <c r="RH16" s="71">
        <v>1</v>
      </c>
      <c r="RI16" s="71">
        <v>0</v>
      </c>
      <c r="RJ16" s="71">
        <v>0</v>
      </c>
      <c r="RK16" s="71">
        <v>0</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1</v>
      </c>
      <c r="SB16" s="71">
        <v>1</v>
      </c>
      <c r="SC16" s="71">
        <v>1</v>
      </c>
      <c r="SD16" s="71">
        <v>0</v>
      </c>
      <c r="SE16" s="71">
        <v>0</v>
      </c>
      <c r="SF16" s="71">
        <v>0</v>
      </c>
      <c r="SG16" s="71">
        <v>0</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8.8550000000000004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10.707000000000001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3.8119999999999998</v>
      </c>
      <c r="CJ17" s="73">
        <v>0</v>
      </c>
      <c r="CK17" s="73">
        <v>0</v>
      </c>
      <c r="CL17" s="73">
        <v>5.4509999999999996</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8.8550000000000004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10.707000000000001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3.8119999999999998</v>
      </c>
      <c r="GK17" s="73">
        <v>0</v>
      </c>
      <c r="GL17" s="73">
        <v>0</v>
      </c>
      <c r="GM17" s="73">
        <v>5.4509999999999996</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8.8550000000000004</v>
      </c>
      <c r="HL17" s="73">
        <v>10.707000000000001</v>
      </c>
      <c r="HM17" s="73">
        <v>0</v>
      </c>
      <c r="HN17" s="73">
        <v>0</v>
      </c>
      <c r="HO17" s="73">
        <v>0</v>
      </c>
      <c r="HP17" s="73">
        <v>0</v>
      </c>
      <c r="HQ17" s="73">
        <v>0</v>
      </c>
      <c r="HR17" s="73">
        <v>0</v>
      </c>
      <c r="HS17" s="73">
        <v>0</v>
      </c>
      <c r="HT17" s="73">
        <v>3.8119999999999998</v>
      </c>
      <c r="HU17" s="73">
        <v>5.4509999999999996</v>
      </c>
      <c r="HV17" s="73">
        <v>0</v>
      </c>
      <c r="HW17" s="73">
        <v>0</v>
      </c>
      <c r="HX17" s="73">
        <v>0</v>
      </c>
      <c r="HY17" s="73">
        <v>0</v>
      </c>
      <c r="HZ17" s="73">
        <v>0</v>
      </c>
      <c r="IA17" s="73">
        <v>0</v>
      </c>
      <c r="IB17" s="73">
        <v>0</v>
      </c>
      <c r="IC17" s="73">
        <v>0</v>
      </c>
      <c r="ID17" s="73">
        <v>0</v>
      </c>
      <c r="IE17" s="73">
        <v>0</v>
      </c>
      <c r="IF17" s="73">
        <v>8.8550000000000004</v>
      </c>
      <c r="IG17" s="73">
        <v>10.707000000000001</v>
      </c>
      <c r="IH17" s="73">
        <v>0</v>
      </c>
      <c r="II17" s="73">
        <v>0</v>
      </c>
      <c r="IJ17" s="73">
        <v>0</v>
      </c>
      <c r="IK17" s="73">
        <v>0</v>
      </c>
      <c r="IL17" s="73">
        <v>0</v>
      </c>
      <c r="IM17" s="73">
        <v>0</v>
      </c>
      <c r="IN17" s="73">
        <v>0</v>
      </c>
      <c r="IO17" s="73">
        <v>3.8119999999999998</v>
      </c>
      <c r="IP17" s="73">
        <v>5.4509999999999996</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1</v>
      </c>
      <c r="RH17" s="71">
        <v>1</v>
      </c>
      <c r="RI17" s="71">
        <v>0</v>
      </c>
      <c r="RJ17" s="71">
        <v>0</v>
      </c>
      <c r="RK17" s="71">
        <v>0</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1</v>
      </c>
      <c r="SC17" s="71">
        <v>1</v>
      </c>
      <c r="SD17" s="71">
        <v>0</v>
      </c>
      <c r="SE17" s="71">
        <v>0</v>
      </c>
      <c r="SF17" s="71">
        <v>0</v>
      </c>
      <c r="SG17" s="71">
        <v>0</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8.7530000000000001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10.797000000000001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7.8780000000000001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5.9470000000000001</v>
      </c>
      <c r="CG18" s="73">
        <v>0</v>
      </c>
      <c r="CH18" s="73">
        <v>0</v>
      </c>
      <c r="CI18" s="73">
        <v>0</v>
      </c>
      <c r="CJ18" s="73">
        <v>0</v>
      </c>
      <c r="CK18" s="73">
        <v>0</v>
      </c>
      <c r="CL18" s="73">
        <v>4.883</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8.7530000000000001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10.797000000000001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7.8780000000000001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5.9470000000000001</v>
      </c>
      <c r="GH18" s="73">
        <v>0</v>
      </c>
      <c r="GI18" s="73">
        <v>0</v>
      </c>
      <c r="GJ18" s="73">
        <v>0</v>
      </c>
      <c r="GK18" s="73">
        <v>0</v>
      </c>
      <c r="GL18" s="73">
        <v>0</v>
      </c>
      <c r="GM18" s="73">
        <v>4.883</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8.7530000000000001</v>
      </c>
      <c r="HL18" s="73">
        <v>10.797000000000001</v>
      </c>
      <c r="HM18" s="73">
        <v>0</v>
      </c>
      <c r="HN18" s="73">
        <v>0</v>
      </c>
      <c r="HO18" s="73">
        <v>7.8780000000000001</v>
      </c>
      <c r="HP18" s="73">
        <v>0</v>
      </c>
      <c r="HQ18" s="73">
        <v>0</v>
      </c>
      <c r="HR18" s="73">
        <v>0</v>
      </c>
      <c r="HS18" s="73">
        <v>5.9470000000000001</v>
      </c>
      <c r="HT18" s="73">
        <v>0</v>
      </c>
      <c r="HU18" s="73">
        <v>4.883</v>
      </c>
      <c r="HV18" s="73">
        <v>0</v>
      </c>
      <c r="HW18" s="73">
        <v>0</v>
      </c>
      <c r="HX18" s="73">
        <v>0</v>
      </c>
      <c r="HY18" s="73">
        <v>0</v>
      </c>
      <c r="HZ18" s="73">
        <v>0</v>
      </c>
      <c r="IA18" s="73">
        <v>0</v>
      </c>
      <c r="IB18" s="73">
        <v>0</v>
      </c>
      <c r="IC18" s="73">
        <v>0</v>
      </c>
      <c r="ID18" s="73">
        <v>0</v>
      </c>
      <c r="IE18" s="73">
        <v>0</v>
      </c>
      <c r="IF18" s="73">
        <v>8.7530000000000001</v>
      </c>
      <c r="IG18" s="73">
        <v>10.797000000000001</v>
      </c>
      <c r="IH18" s="73">
        <v>0</v>
      </c>
      <c r="II18" s="73">
        <v>0</v>
      </c>
      <c r="IJ18" s="73">
        <v>7.8780000000000001</v>
      </c>
      <c r="IK18" s="73">
        <v>0</v>
      </c>
      <c r="IL18" s="73">
        <v>0</v>
      </c>
      <c r="IM18" s="73">
        <v>0</v>
      </c>
      <c r="IN18" s="73">
        <v>5.9470000000000001</v>
      </c>
      <c r="IO18" s="73">
        <v>0</v>
      </c>
      <c r="IP18" s="73">
        <v>4.883</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1</v>
      </c>
      <c r="RC18" s="71">
        <v>0</v>
      </c>
      <c r="RD18" s="71">
        <v>0</v>
      </c>
      <c r="RE18" s="71">
        <v>0</v>
      </c>
      <c r="RF18" s="71">
        <v>1</v>
      </c>
      <c r="RG18" s="71">
        <v>0</v>
      </c>
      <c r="RH18" s="71">
        <v>1</v>
      </c>
      <c r="RI18" s="71">
        <v>0</v>
      </c>
      <c r="RJ18" s="71">
        <v>0</v>
      </c>
      <c r="RK18" s="71">
        <v>0</v>
      </c>
      <c r="RL18" s="71">
        <v>0</v>
      </c>
      <c r="RM18" s="71">
        <v>0</v>
      </c>
      <c r="RN18" s="71">
        <v>0</v>
      </c>
      <c r="RO18" s="71">
        <v>0</v>
      </c>
      <c r="RP18" s="71">
        <v>0</v>
      </c>
      <c r="RQ18" s="71">
        <v>0</v>
      </c>
      <c r="RR18" s="71">
        <v>0</v>
      </c>
      <c r="RS18" s="71">
        <v>1</v>
      </c>
      <c r="RT18" s="71">
        <v>1</v>
      </c>
      <c r="RU18" s="71">
        <v>0</v>
      </c>
      <c r="RV18" s="71">
        <v>0</v>
      </c>
      <c r="RW18" s="71">
        <v>1</v>
      </c>
      <c r="RX18" s="71">
        <v>0</v>
      </c>
      <c r="RY18" s="71">
        <v>0</v>
      </c>
      <c r="RZ18" s="71">
        <v>0</v>
      </c>
      <c r="SA18" s="71">
        <v>1</v>
      </c>
      <c r="SB18" s="71">
        <v>0</v>
      </c>
      <c r="SC18" s="71">
        <v>1</v>
      </c>
      <c r="SD18" s="71">
        <v>0</v>
      </c>
      <c r="SE18" s="71">
        <v>0</v>
      </c>
      <c r="SF18" s="71">
        <v>0</v>
      </c>
      <c r="SG18" s="71">
        <v>0</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8.5180000000000007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11.829000000000001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7.5</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5.9489999999999998</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8.5180000000000007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11.829000000000001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7.5</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5.9489999999999998</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8.5180000000000007</v>
      </c>
      <c r="HL19" s="73">
        <v>11.829000000000001</v>
      </c>
      <c r="HM19" s="73">
        <v>0</v>
      </c>
      <c r="HN19" s="73">
        <v>0</v>
      </c>
      <c r="HO19" s="73">
        <v>7.5</v>
      </c>
      <c r="HP19" s="73">
        <v>0</v>
      </c>
      <c r="HQ19" s="73">
        <v>0</v>
      </c>
      <c r="HR19" s="73">
        <v>0</v>
      </c>
      <c r="HS19" s="73">
        <v>5.9489999999999998</v>
      </c>
      <c r="HT19" s="73">
        <v>0</v>
      </c>
      <c r="HU19" s="73">
        <v>0</v>
      </c>
      <c r="HV19" s="73">
        <v>0</v>
      </c>
      <c r="HW19" s="73">
        <v>0</v>
      </c>
      <c r="HX19" s="73">
        <v>0</v>
      </c>
      <c r="HY19" s="73">
        <v>0</v>
      </c>
      <c r="HZ19" s="73">
        <v>0</v>
      </c>
      <c r="IA19" s="73">
        <v>0</v>
      </c>
      <c r="IB19" s="73">
        <v>0</v>
      </c>
      <c r="IC19" s="73">
        <v>0</v>
      </c>
      <c r="ID19" s="73">
        <v>0</v>
      </c>
      <c r="IE19" s="73">
        <v>0</v>
      </c>
      <c r="IF19" s="73">
        <v>8.5180000000000007</v>
      </c>
      <c r="IG19" s="73">
        <v>11.829000000000001</v>
      </c>
      <c r="IH19" s="73">
        <v>0</v>
      </c>
      <c r="II19" s="73">
        <v>0</v>
      </c>
      <c r="IJ19" s="73">
        <v>7.5</v>
      </c>
      <c r="IK19" s="73">
        <v>0</v>
      </c>
      <c r="IL19" s="73">
        <v>0</v>
      </c>
      <c r="IM19" s="73">
        <v>0</v>
      </c>
      <c r="IN19" s="73">
        <v>5.9489999999999998</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1</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1</v>
      </c>
      <c r="RT19" s="71">
        <v>1</v>
      </c>
      <c r="RU19" s="71">
        <v>0</v>
      </c>
      <c r="RV19" s="71">
        <v>0</v>
      </c>
      <c r="RW19" s="71">
        <v>1</v>
      </c>
      <c r="RX19" s="71">
        <v>0</v>
      </c>
      <c r="RY19" s="71">
        <v>0</v>
      </c>
      <c r="RZ19" s="71">
        <v>0</v>
      </c>
      <c r="SA19" s="71">
        <v>1</v>
      </c>
      <c r="SB19" s="71">
        <v>0</v>
      </c>
      <c r="SC19" s="71">
        <v>0</v>
      </c>
      <c r="SD19" s="71">
        <v>0</v>
      </c>
      <c r="SE19" s="71">
        <v>0</v>
      </c>
      <c r="SF19" s="71">
        <v>0</v>
      </c>
      <c r="SG19" s="71">
        <v>0</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8.4909999999999997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11.808999999999999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7.1150000000000002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8.4909999999999997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11.808999999999999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7.1150000000000002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8.4909999999999997</v>
      </c>
      <c r="HL20" s="73">
        <v>11.808999999999999</v>
      </c>
      <c r="HM20" s="73">
        <v>0</v>
      </c>
      <c r="HN20" s="73">
        <v>0</v>
      </c>
      <c r="HO20" s="73">
        <v>7.1150000000000002</v>
      </c>
      <c r="HP20" s="73">
        <v>0</v>
      </c>
      <c r="HQ20" s="73">
        <v>0</v>
      </c>
      <c r="HR20" s="73">
        <v>0</v>
      </c>
      <c r="HS20" s="73">
        <v>6.01</v>
      </c>
      <c r="HT20" s="73">
        <v>0</v>
      </c>
      <c r="HU20" s="73">
        <v>0</v>
      </c>
      <c r="HV20" s="73">
        <v>0</v>
      </c>
      <c r="HW20" s="73">
        <v>0</v>
      </c>
      <c r="HX20" s="73">
        <v>0</v>
      </c>
      <c r="HY20" s="73">
        <v>0</v>
      </c>
      <c r="HZ20" s="73">
        <v>0</v>
      </c>
      <c r="IA20" s="73">
        <v>0</v>
      </c>
      <c r="IB20" s="73">
        <v>0</v>
      </c>
      <c r="IC20" s="73">
        <v>0</v>
      </c>
      <c r="ID20" s="73">
        <v>0</v>
      </c>
      <c r="IE20" s="73">
        <v>0</v>
      </c>
      <c r="IF20" s="73">
        <v>8.4909999999999997</v>
      </c>
      <c r="IG20" s="73">
        <v>11.808999999999999</v>
      </c>
      <c r="IH20" s="73">
        <v>0</v>
      </c>
      <c r="II20" s="73">
        <v>0</v>
      </c>
      <c r="IJ20" s="73">
        <v>7.1150000000000002</v>
      </c>
      <c r="IK20" s="73">
        <v>0</v>
      </c>
      <c r="IL20" s="73">
        <v>0</v>
      </c>
      <c r="IM20" s="73">
        <v>0</v>
      </c>
      <c r="IN20" s="73">
        <v>6.01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1</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1</v>
      </c>
      <c r="RT20" s="71">
        <v>1</v>
      </c>
      <c r="RU20" s="71">
        <v>0</v>
      </c>
      <c r="RV20" s="71">
        <v>0</v>
      </c>
      <c r="RW20" s="71">
        <v>1</v>
      </c>
      <c r="RX20" s="71">
        <v>0</v>
      </c>
      <c r="RY20" s="71">
        <v>0</v>
      </c>
      <c r="RZ20" s="71">
        <v>0</v>
      </c>
      <c r="SA20" s="71">
        <v>1</v>
      </c>
      <c r="SB20" s="71">
        <v>0</v>
      </c>
      <c r="SC20" s="71">
        <v>0</v>
      </c>
      <c r="SD20" s="71">
        <v>0</v>
      </c>
      <c r="SE20" s="71">
        <v>0</v>
      </c>
      <c r="SF20" s="71">
        <v>0</v>
      </c>
      <c r="SG20" s="71">
        <v>0</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8.5190000000000001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12.523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6.8739999999999997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6.01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8.5190000000000001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12.523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6.8739999999999997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6.01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8.5190000000000001</v>
      </c>
      <c r="HL21" s="73">
        <v>12.523</v>
      </c>
      <c r="HM21" s="73">
        <v>0</v>
      </c>
      <c r="HN21" s="73">
        <v>0</v>
      </c>
      <c r="HO21" s="73">
        <v>6.8739999999999997</v>
      </c>
      <c r="HP21" s="73">
        <v>0</v>
      </c>
      <c r="HQ21" s="73">
        <v>0</v>
      </c>
      <c r="HR21" s="73">
        <v>0</v>
      </c>
      <c r="HS21" s="73">
        <v>6.01</v>
      </c>
      <c r="HT21" s="73">
        <v>0</v>
      </c>
      <c r="HU21" s="73">
        <v>0</v>
      </c>
      <c r="HV21" s="73">
        <v>0</v>
      </c>
      <c r="HW21" s="73">
        <v>0</v>
      </c>
      <c r="HX21" s="73">
        <v>0</v>
      </c>
      <c r="HY21" s="73">
        <v>0</v>
      </c>
      <c r="HZ21" s="73">
        <v>0</v>
      </c>
      <c r="IA21" s="73">
        <v>0</v>
      </c>
      <c r="IB21" s="73">
        <v>0</v>
      </c>
      <c r="IC21" s="73">
        <v>0</v>
      </c>
      <c r="ID21" s="73">
        <v>0</v>
      </c>
      <c r="IE21" s="73">
        <v>0</v>
      </c>
      <c r="IF21" s="73">
        <v>8.5190000000000001</v>
      </c>
      <c r="IG21" s="73">
        <v>12.523</v>
      </c>
      <c r="IH21" s="73">
        <v>0</v>
      </c>
      <c r="II21" s="73">
        <v>0</v>
      </c>
      <c r="IJ21" s="73">
        <v>6.8739999999999997</v>
      </c>
      <c r="IK21" s="73">
        <v>0</v>
      </c>
      <c r="IL21" s="73">
        <v>0</v>
      </c>
      <c r="IM21" s="73">
        <v>0</v>
      </c>
      <c r="IN21" s="73">
        <v>6.01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1</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1</v>
      </c>
      <c r="RT21" s="71">
        <v>1</v>
      </c>
      <c r="RU21" s="71">
        <v>0</v>
      </c>
      <c r="RV21" s="71">
        <v>0</v>
      </c>
      <c r="RW21" s="71">
        <v>1</v>
      </c>
      <c r="RX21" s="71">
        <v>0</v>
      </c>
      <c r="RY21" s="71">
        <v>0</v>
      </c>
      <c r="RZ21" s="71">
        <v>0</v>
      </c>
      <c r="SA21" s="71">
        <v>1</v>
      </c>
      <c r="SB21" s="71">
        <v>0</v>
      </c>
      <c r="SC21" s="71">
        <v>0</v>
      </c>
      <c r="SD21" s="71">
        <v>0</v>
      </c>
      <c r="SE21" s="71">
        <v>0</v>
      </c>
      <c r="SF21" s="71">
        <v>0</v>
      </c>
      <c r="SG21" s="71">
        <v>0</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8.5050000000000008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12.365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6.6890000000000001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5.6449999999999996</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8.5050000000000008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12.365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6.6890000000000001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5.6449999999999996</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8.5050000000000008</v>
      </c>
      <c r="HL22" s="73">
        <v>12.365</v>
      </c>
      <c r="HM22" s="73">
        <v>0</v>
      </c>
      <c r="HN22" s="73">
        <v>0</v>
      </c>
      <c r="HO22" s="73">
        <v>6.6890000000000001</v>
      </c>
      <c r="HP22" s="73">
        <v>0</v>
      </c>
      <c r="HQ22" s="73">
        <v>0</v>
      </c>
      <c r="HR22" s="73">
        <v>0</v>
      </c>
      <c r="HS22" s="73">
        <v>5.6449999999999996</v>
      </c>
      <c r="HT22" s="73">
        <v>0</v>
      </c>
      <c r="HU22" s="73">
        <v>0</v>
      </c>
      <c r="HV22" s="73">
        <v>0</v>
      </c>
      <c r="HW22" s="73">
        <v>0</v>
      </c>
      <c r="HX22" s="73">
        <v>0</v>
      </c>
      <c r="HY22" s="73">
        <v>0</v>
      </c>
      <c r="HZ22" s="73">
        <v>0</v>
      </c>
      <c r="IA22" s="73">
        <v>0</v>
      </c>
      <c r="IB22" s="73">
        <v>0</v>
      </c>
      <c r="IC22" s="73">
        <v>0</v>
      </c>
      <c r="ID22" s="73">
        <v>0</v>
      </c>
      <c r="IE22" s="73">
        <v>0</v>
      </c>
      <c r="IF22" s="73">
        <v>8.5050000000000008</v>
      </c>
      <c r="IG22" s="73">
        <v>12.365</v>
      </c>
      <c r="IH22" s="73">
        <v>0</v>
      </c>
      <c r="II22" s="73">
        <v>0</v>
      </c>
      <c r="IJ22" s="73">
        <v>6.6890000000000001</v>
      </c>
      <c r="IK22" s="73">
        <v>0</v>
      </c>
      <c r="IL22" s="73">
        <v>0</v>
      </c>
      <c r="IM22" s="73">
        <v>0</v>
      </c>
      <c r="IN22" s="73">
        <v>5.6449999999999996</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1</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1</v>
      </c>
      <c r="RT22" s="71">
        <v>1</v>
      </c>
      <c r="RU22" s="71">
        <v>0</v>
      </c>
      <c r="RV22" s="71">
        <v>0</v>
      </c>
      <c r="RW22" s="71">
        <v>1</v>
      </c>
      <c r="RX22" s="71">
        <v>0</v>
      </c>
      <c r="RY22" s="71">
        <v>0</v>
      </c>
      <c r="RZ22" s="71">
        <v>0</v>
      </c>
      <c r="SA22" s="71">
        <v>1</v>
      </c>
      <c r="SB22" s="71">
        <v>0</v>
      </c>
      <c r="SC22" s="71">
        <v>0</v>
      </c>
      <c r="SD22" s="71">
        <v>0</v>
      </c>
      <c r="SE22" s="71">
        <v>0</v>
      </c>
      <c r="SF22" s="71">
        <v>0</v>
      </c>
      <c r="SG22" s="71">
        <v>0</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8.4540000000000006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11.324999999999999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6.6360000000000001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4.4580000000000002</v>
      </c>
      <c r="CG23" s="73">
        <v>0</v>
      </c>
      <c r="CH23" s="73">
        <v>0</v>
      </c>
      <c r="CI23" s="73">
        <v>0</v>
      </c>
      <c r="CJ23" s="73">
        <v>0</v>
      </c>
      <c r="CK23" s="73">
        <v>14.752000000000001</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8.4540000000000006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11.324999999999999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6.6360000000000001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4.4580000000000002</v>
      </c>
      <c r="GH23" s="73">
        <v>0</v>
      </c>
      <c r="GI23" s="73">
        <v>0</v>
      </c>
      <c r="GJ23" s="73">
        <v>0</v>
      </c>
      <c r="GK23" s="73">
        <v>0</v>
      </c>
      <c r="GL23" s="73">
        <v>14.752000000000001</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8.4540000000000006</v>
      </c>
      <c r="HL23" s="73">
        <v>11.324999999999999</v>
      </c>
      <c r="HM23" s="73">
        <v>0</v>
      </c>
      <c r="HN23" s="73">
        <v>0</v>
      </c>
      <c r="HO23" s="73">
        <v>6.6360000000000001</v>
      </c>
      <c r="HP23" s="73">
        <v>0</v>
      </c>
      <c r="HQ23" s="73">
        <v>0</v>
      </c>
      <c r="HR23" s="73">
        <v>0</v>
      </c>
      <c r="HS23" s="73">
        <v>4.4580000000000002</v>
      </c>
      <c r="HT23" s="73">
        <v>14.752000000000001</v>
      </c>
      <c r="HU23" s="73">
        <v>0</v>
      </c>
      <c r="HV23" s="73">
        <v>0</v>
      </c>
      <c r="HW23" s="73">
        <v>0</v>
      </c>
      <c r="HX23" s="73">
        <v>0</v>
      </c>
      <c r="HY23" s="73">
        <v>0</v>
      </c>
      <c r="HZ23" s="73">
        <v>0</v>
      </c>
      <c r="IA23" s="73">
        <v>0</v>
      </c>
      <c r="IB23" s="73">
        <v>0</v>
      </c>
      <c r="IC23" s="73">
        <v>0</v>
      </c>
      <c r="ID23" s="73">
        <v>0</v>
      </c>
      <c r="IE23" s="73">
        <v>0</v>
      </c>
      <c r="IF23" s="73">
        <v>8.4540000000000006</v>
      </c>
      <c r="IG23" s="73">
        <v>11.324999999999999</v>
      </c>
      <c r="IH23" s="73">
        <v>0</v>
      </c>
      <c r="II23" s="73">
        <v>0</v>
      </c>
      <c r="IJ23" s="73">
        <v>6.6360000000000001</v>
      </c>
      <c r="IK23" s="73">
        <v>0</v>
      </c>
      <c r="IL23" s="73">
        <v>0</v>
      </c>
      <c r="IM23" s="73">
        <v>0</v>
      </c>
      <c r="IN23" s="73">
        <v>4.4580000000000002</v>
      </c>
      <c r="IO23" s="73">
        <v>14.752000000000001</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1</v>
      </c>
      <c r="RC23" s="71">
        <v>0</v>
      </c>
      <c r="RD23" s="71">
        <v>0</v>
      </c>
      <c r="RE23" s="71">
        <v>0</v>
      </c>
      <c r="RF23" s="71">
        <v>1</v>
      </c>
      <c r="RG23" s="71">
        <v>1</v>
      </c>
      <c r="RH23" s="71">
        <v>0</v>
      </c>
      <c r="RI23" s="71">
        <v>0</v>
      </c>
      <c r="RJ23" s="71">
        <v>0</v>
      </c>
      <c r="RK23" s="71">
        <v>0</v>
      </c>
      <c r="RL23" s="71">
        <v>0</v>
      </c>
      <c r="RM23" s="71">
        <v>0</v>
      </c>
      <c r="RN23" s="71">
        <v>0</v>
      </c>
      <c r="RO23" s="71">
        <v>0</v>
      </c>
      <c r="RP23" s="71">
        <v>0</v>
      </c>
      <c r="RQ23" s="71">
        <v>0</v>
      </c>
      <c r="RR23" s="71">
        <v>0</v>
      </c>
      <c r="RS23" s="71">
        <v>1</v>
      </c>
      <c r="RT23" s="71">
        <v>1</v>
      </c>
      <c r="RU23" s="71">
        <v>0</v>
      </c>
      <c r="RV23" s="71">
        <v>0</v>
      </c>
      <c r="RW23" s="71">
        <v>1</v>
      </c>
      <c r="RX23" s="71">
        <v>0</v>
      </c>
      <c r="RY23" s="71">
        <v>0</v>
      </c>
      <c r="RZ23" s="71">
        <v>0</v>
      </c>
      <c r="SA23" s="71">
        <v>1</v>
      </c>
      <c r="SB23" s="71">
        <v>1</v>
      </c>
      <c r="SC23" s="71">
        <v>0</v>
      </c>
      <c r="SD23" s="71">
        <v>0</v>
      </c>
      <c r="SE23" s="71">
        <v>0</v>
      </c>
      <c r="SF23" s="71">
        <v>0</v>
      </c>
      <c r="SG23" s="71">
        <v>0</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8.5690000000000008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11.666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6.6950000000000003</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5.6210000000000004</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8.5690000000000008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11.666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6.6950000000000003</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5.6210000000000004</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8.5690000000000008</v>
      </c>
      <c r="HL24" s="73">
        <v>11.666</v>
      </c>
      <c r="HM24" s="73">
        <v>0</v>
      </c>
      <c r="HN24" s="73">
        <v>0</v>
      </c>
      <c r="HO24" s="73">
        <v>6.6950000000000003</v>
      </c>
      <c r="HP24" s="73">
        <v>0</v>
      </c>
      <c r="HQ24" s="73">
        <v>0</v>
      </c>
      <c r="HR24" s="73">
        <v>0</v>
      </c>
      <c r="HS24" s="73">
        <v>5.6210000000000004</v>
      </c>
      <c r="HT24" s="73">
        <v>0</v>
      </c>
      <c r="HU24" s="73">
        <v>0</v>
      </c>
      <c r="HV24" s="73">
        <v>0</v>
      </c>
      <c r="HW24" s="73">
        <v>0</v>
      </c>
      <c r="HX24" s="73">
        <v>0</v>
      </c>
      <c r="HY24" s="73">
        <v>0</v>
      </c>
      <c r="HZ24" s="73">
        <v>0</v>
      </c>
      <c r="IA24" s="73">
        <v>0</v>
      </c>
      <c r="IB24" s="73">
        <v>0</v>
      </c>
      <c r="IC24" s="73">
        <v>0</v>
      </c>
      <c r="ID24" s="73">
        <v>0</v>
      </c>
      <c r="IE24" s="73">
        <v>0</v>
      </c>
      <c r="IF24" s="73">
        <v>8.5690000000000008</v>
      </c>
      <c r="IG24" s="73">
        <v>11.666</v>
      </c>
      <c r="IH24" s="73">
        <v>0</v>
      </c>
      <c r="II24" s="73">
        <v>0</v>
      </c>
      <c r="IJ24" s="73">
        <v>6.6950000000000003</v>
      </c>
      <c r="IK24" s="73">
        <v>0</v>
      </c>
      <c r="IL24" s="73">
        <v>0</v>
      </c>
      <c r="IM24" s="73">
        <v>0</v>
      </c>
      <c r="IN24" s="73">
        <v>5.6210000000000004</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1</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1</v>
      </c>
      <c r="RT24" s="71">
        <v>1</v>
      </c>
      <c r="RU24" s="71">
        <v>0</v>
      </c>
      <c r="RV24" s="71">
        <v>0</v>
      </c>
      <c r="RW24" s="71">
        <v>1</v>
      </c>
      <c r="RX24" s="71">
        <v>0</v>
      </c>
      <c r="RY24" s="71">
        <v>0</v>
      </c>
      <c r="RZ24" s="71">
        <v>0</v>
      </c>
      <c r="SA24" s="71">
        <v>1</v>
      </c>
      <c r="SB24" s="71">
        <v>0</v>
      </c>
      <c r="SC24" s="71">
        <v>0</v>
      </c>
      <c r="SD24" s="71">
        <v>0</v>
      </c>
      <c r="SE24" s="71">
        <v>0</v>
      </c>
      <c r="SF24" s="71">
        <v>0</v>
      </c>
      <c r="SG24" s="71">
        <v>0</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8.7490000000000006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12.042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6.7110000000000003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3.4580000000000002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8.7490000000000006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12.042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6.7110000000000003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3.4580000000000002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8.7490000000000006</v>
      </c>
      <c r="HL25" s="73">
        <v>12.042</v>
      </c>
      <c r="HM25" s="73">
        <v>0</v>
      </c>
      <c r="HN25" s="73">
        <v>0</v>
      </c>
      <c r="HO25" s="73">
        <v>6.7110000000000003</v>
      </c>
      <c r="HP25" s="73">
        <v>0</v>
      </c>
      <c r="HQ25" s="73">
        <v>0</v>
      </c>
      <c r="HR25" s="73">
        <v>0</v>
      </c>
      <c r="HS25" s="73">
        <v>3.4580000000000002</v>
      </c>
      <c r="HT25" s="73">
        <v>0</v>
      </c>
      <c r="HU25" s="73">
        <v>0</v>
      </c>
      <c r="HV25" s="73">
        <v>0</v>
      </c>
      <c r="HW25" s="73">
        <v>0</v>
      </c>
      <c r="HX25" s="73">
        <v>0</v>
      </c>
      <c r="HY25" s="73">
        <v>0</v>
      </c>
      <c r="HZ25" s="73">
        <v>0</v>
      </c>
      <c r="IA25" s="73">
        <v>0</v>
      </c>
      <c r="IB25" s="73">
        <v>0</v>
      </c>
      <c r="IC25" s="73">
        <v>0</v>
      </c>
      <c r="ID25" s="73">
        <v>0</v>
      </c>
      <c r="IE25" s="73">
        <v>0</v>
      </c>
      <c r="IF25" s="73">
        <v>8.7490000000000006</v>
      </c>
      <c r="IG25" s="73">
        <v>12.042</v>
      </c>
      <c r="IH25" s="73">
        <v>0</v>
      </c>
      <c r="II25" s="73">
        <v>0</v>
      </c>
      <c r="IJ25" s="73">
        <v>6.7110000000000003</v>
      </c>
      <c r="IK25" s="73">
        <v>0</v>
      </c>
      <c r="IL25" s="73">
        <v>0</v>
      </c>
      <c r="IM25" s="73">
        <v>0</v>
      </c>
      <c r="IN25" s="73">
        <v>3.4580000000000002</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1</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1</v>
      </c>
      <c r="RT25" s="71">
        <v>1</v>
      </c>
      <c r="RU25" s="71">
        <v>0</v>
      </c>
      <c r="RV25" s="71">
        <v>0</v>
      </c>
      <c r="RW25" s="71">
        <v>1</v>
      </c>
      <c r="RX25" s="71">
        <v>0</v>
      </c>
      <c r="RY25" s="71">
        <v>0</v>
      </c>
      <c r="RZ25" s="71">
        <v>0</v>
      </c>
      <c r="SA25" s="71">
        <v>1</v>
      </c>
      <c r="SB25" s="71">
        <v>0</v>
      </c>
      <c r="SC25" s="71">
        <v>0</v>
      </c>
      <c r="SD25" s="71">
        <v>0</v>
      </c>
      <c r="SE25" s="71">
        <v>0</v>
      </c>
      <c r="SF25" s="71">
        <v>0</v>
      </c>
      <c r="SG25" s="71">
        <v>0</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8.3010000000000002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10.952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5.7160000000000002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3.444</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8.3010000000000002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10.952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5.7160000000000002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3.444</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8.3010000000000002</v>
      </c>
      <c r="HL26" s="73">
        <v>10.952</v>
      </c>
      <c r="HM26" s="73">
        <v>0</v>
      </c>
      <c r="HN26" s="73">
        <v>0</v>
      </c>
      <c r="HO26" s="73">
        <v>5.7160000000000002</v>
      </c>
      <c r="HP26" s="73">
        <v>0</v>
      </c>
      <c r="HQ26" s="73">
        <v>0</v>
      </c>
      <c r="HR26" s="73">
        <v>0</v>
      </c>
      <c r="HS26" s="73">
        <v>3.444</v>
      </c>
      <c r="HT26" s="73">
        <v>0</v>
      </c>
      <c r="HU26" s="73">
        <v>0</v>
      </c>
      <c r="HV26" s="73">
        <v>0</v>
      </c>
      <c r="HW26" s="73">
        <v>0</v>
      </c>
      <c r="HX26" s="73">
        <v>0</v>
      </c>
      <c r="HY26" s="73">
        <v>0</v>
      </c>
      <c r="HZ26" s="73">
        <v>0</v>
      </c>
      <c r="IA26" s="73">
        <v>0</v>
      </c>
      <c r="IB26" s="73">
        <v>0</v>
      </c>
      <c r="IC26" s="73">
        <v>0</v>
      </c>
      <c r="ID26" s="73">
        <v>0</v>
      </c>
      <c r="IE26" s="73">
        <v>0</v>
      </c>
      <c r="IF26" s="73">
        <v>8.3010000000000002</v>
      </c>
      <c r="IG26" s="73">
        <v>10.952</v>
      </c>
      <c r="IH26" s="73">
        <v>0</v>
      </c>
      <c r="II26" s="73">
        <v>0</v>
      </c>
      <c r="IJ26" s="73">
        <v>5.7160000000000002</v>
      </c>
      <c r="IK26" s="73">
        <v>0</v>
      </c>
      <c r="IL26" s="73">
        <v>0</v>
      </c>
      <c r="IM26" s="73">
        <v>0</v>
      </c>
      <c r="IN26" s="73">
        <v>3.444</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1</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1</v>
      </c>
      <c r="RT26" s="71">
        <v>1</v>
      </c>
      <c r="RU26" s="71">
        <v>0</v>
      </c>
      <c r="RV26" s="71">
        <v>0</v>
      </c>
      <c r="RW26" s="71">
        <v>1</v>
      </c>
      <c r="RX26" s="71">
        <v>0</v>
      </c>
      <c r="RY26" s="71">
        <v>0</v>
      </c>
      <c r="RZ26" s="71">
        <v>0</v>
      </c>
      <c r="SA26" s="71">
        <v>1</v>
      </c>
      <c r="SB26" s="71">
        <v>0</v>
      </c>
      <c r="SC26" s="71">
        <v>0</v>
      </c>
      <c r="SD26" s="71">
        <v>0</v>
      </c>
      <c r="SE26" s="71">
        <v>0</v>
      </c>
      <c r="SF26" s="71">
        <v>0</v>
      </c>
      <c r="SG26" s="71">
        <v>0</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8.3010000000000002</v>
      </c>
      <c r="S36" s="73">
        <v>0</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0</v>
      </c>
      <c r="AL36" s="73">
        <v>0</v>
      </c>
      <c r="AM36" s="73">
        <v>0</v>
      </c>
      <c r="AN36" s="73">
        <v>0</v>
      </c>
      <c r="AO36" s="73">
        <v>0</v>
      </c>
      <c r="AP36" s="73">
        <v>0</v>
      </c>
      <c r="AQ36" s="73">
        <v>0</v>
      </c>
      <c r="AR36" s="73">
        <v>0</v>
      </c>
      <c r="AS36" s="73">
        <v>10.952</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5.7160000000000002</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3.444</v>
      </c>
      <c r="CG36" s="73">
        <v>0</v>
      </c>
      <c r="CH36" s="73">
        <v>0</v>
      </c>
      <c r="CI36" s="73">
        <v>0</v>
      </c>
      <c r="CJ36" s="73">
        <v>0</v>
      </c>
      <c r="CK36" s="73">
        <v>0</v>
      </c>
      <c r="CL36" s="73">
        <v>0</v>
      </c>
      <c r="CM36" s="73">
        <v>0</v>
      </c>
      <c r="CN36" s="73">
        <v>0</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8.3010000000000002</v>
      </c>
      <c r="DT36" s="73">
        <v>0</v>
      </c>
      <c r="DU36" s="73">
        <v>0</v>
      </c>
      <c r="DV36" s="73">
        <v>0</v>
      </c>
      <c r="DW36" s="73">
        <v>0</v>
      </c>
      <c r="DX36" s="73">
        <v>0</v>
      </c>
      <c r="DY36" s="73">
        <v>0</v>
      </c>
      <c r="DZ36" s="73">
        <v>0</v>
      </c>
      <c r="EA36" s="73">
        <v>0</v>
      </c>
      <c r="EB36" s="73">
        <v>0</v>
      </c>
      <c r="EC36" s="73">
        <v>0</v>
      </c>
      <c r="ED36" s="73">
        <v>0</v>
      </c>
      <c r="EE36" s="73">
        <v>0</v>
      </c>
      <c r="EF36" s="73">
        <v>0</v>
      </c>
      <c r="EG36" s="73">
        <v>0</v>
      </c>
      <c r="EH36" s="73">
        <v>0</v>
      </c>
      <c r="EI36" s="73">
        <v>0</v>
      </c>
      <c r="EJ36" s="73">
        <v>0</v>
      </c>
      <c r="EK36" s="73">
        <v>0</v>
      </c>
      <c r="EL36" s="73">
        <v>0</v>
      </c>
      <c r="EM36" s="73">
        <v>0</v>
      </c>
      <c r="EN36" s="73">
        <v>0</v>
      </c>
      <c r="EO36" s="73">
        <v>0</v>
      </c>
      <c r="EP36" s="73">
        <v>0</v>
      </c>
      <c r="EQ36" s="73">
        <v>0</v>
      </c>
      <c r="ER36" s="73">
        <v>0</v>
      </c>
      <c r="ES36" s="73">
        <v>0</v>
      </c>
      <c r="ET36" s="73">
        <v>10.952</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5.7160000000000002</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3.444</v>
      </c>
      <c r="GH36" s="73">
        <v>0</v>
      </c>
      <c r="GI36" s="73">
        <v>0</v>
      </c>
      <c r="GJ36" s="73">
        <v>0</v>
      </c>
      <c r="GK36" s="73">
        <v>0</v>
      </c>
      <c r="GL36" s="73">
        <v>0</v>
      </c>
      <c r="GM36" s="73">
        <v>0</v>
      </c>
      <c r="GN36" s="73">
        <v>0</v>
      </c>
      <c r="GO36" s="73">
        <v>0</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8.3010000000000002</v>
      </c>
      <c r="HL36" s="73">
        <v>10.952</v>
      </c>
      <c r="HM36" s="73">
        <v>0</v>
      </c>
      <c r="HN36" s="73">
        <v>0</v>
      </c>
      <c r="HO36" s="73">
        <v>5.7160000000000002</v>
      </c>
      <c r="HP36" s="73">
        <v>0</v>
      </c>
      <c r="HQ36" s="73">
        <v>0</v>
      </c>
      <c r="HR36" s="73">
        <v>0</v>
      </c>
      <c r="HS36" s="73">
        <v>3.444</v>
      </c>
      <c r="HT36" s="73">
        <v>0</v>
      </c>
      <c r="HU36" s="73">
        <v>0</v>
      </c>
      <c r="HV36" s="73">
        <v>0</v>
      </c>
      <c r="HW36" s="73">
        <v>0</v>
      </c>
      <c r="HX36" s="73">
        <v>0</v>
      </c>
      <c r="HY36" s="73">
        <v>0</v>
      </c>
      <c r="HZ36" s="73">
        <v>0</v>
      </c>
      <c r="IA36" s="73">
        <v>0</v>
      </c>
      <c r="IB36" s="73">
        <v>0</v>
      </c>
      <c r="IC36" s="73">
        <v>0</v>
      </c>
      <c r="ID36" s="73">
        <v>0</v>
      </c>
      <c r="IE36" s="73">
        <v>0</v>
      </c>
      <c r="IF36" s="73">
        <v>8.3010000000000002</v>
      </c>
      <c r="IG36" s="73">
        <v>10.952</v>
      </c>
      <c r="IH36" s="73">
        <v>0</v>
      </c>
      <c r="II36" s="73">
        <v>0</v>
      </c>
      <c r="IJ36" s="73">
        <v>5.7160000000000002</v>
      </c>
      <c r="IK36" s="73">
        <v>0</v>
      </c>
      <c r="IL36" s="73">
        <v>0</v>
      </c>
      <c r="IM36" s="73">
        <v>0</v>
      </c>
      <c r="IN36" s="73">
        <v>3.444</v>
      </c>
      <c r="IO36" s="73">
        <v>0</v>
      </c>
      <c r="IP36" s="73">
        <v>0</v>
      </c>
      <c r="IQ36" s="73">
        <v>0</v>
      </c>
      <c r="IR36" s="73">
        <v>0</v>
      </c>
      <c r="IS36" s="73">
        <v>0</v>
      </c>
      <c r="IT36" s="73">
        <v>0</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0</v>
      </c>
      <c r="JK36" s="71">
        <v>0</v>
      </c>
      <c r="JL36" s="71">
        <v>0</v>
      </c>
      <c r="JM36" s="71">
        <v>0</v>
      </c>
      <c r="JN36" s="71">
        <v>0</v>
      </c>
      <c r="JO36" s="71">
        <v>0</v>
      </c>
      <c r="JP36" s="71">
        <v>0</v>
      </c>
      <c r="JQ36" s="71">
        <v>0</v>
      </c>
      <c r="JR36" s="71">
        <v>0</v>
      </c>
      <c r="JS36" s="71">
        <v>0</v>
      </c>
      <c r="JT36" s="71">
        <v>0</v>
      </c>
      <c r="JU36" s="71">
        <v>0</v>
      </c>
      <c r="JV36" s="71">
        <v>0</v>
      </c>
      <c r="JW36" s="71">
        <v>0</v>
      </c>
      <c r="JX36" s="71">
        <v>0</v>
      </c>
      <c r="JY36" s="71">
        <v>0</v>
      </c>
      <c r="JZ36" s="71">
        <v>0</v>
      </c>
      <c r="KA36" s="71">
        <v>0</v>
      </c>
      <c r="KB36" s="71">
        <v>0</v>
      </c>
      <c r="KC36" s="71">
        <v>0</v>
      </c>
      <c r="KD36" s="71">
        <v>0</v>
      </c>
      <c r="KE36" s="71">
        <v>0</v>
      </c>
      <c r="KF36" s="71">
        <v>1</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1</v>
      </c>
      <c r="LT36" s="71">
        <v>0</v>
      </c>
      <c r="LU36" s="71">
        <v>0</v>
      </c>
      <c r="LV36" s="71">
        <v>0</v>
      </c>
      <c r="LW36" s="71">
        <v>0</v>
      </c>
      <c r="LX36" s="71">
        <v>0</v>
      </c>
      <c r="LY36" s="71">
        <v>0</v>
      </c>
      <c r="LZ36" s="71">
        <v>0</v>
      </c>
      <c r="MA36" s="71">
        <v>0</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0</v>
      </c>
      <c r="NL36" s="71">
        <v>0</v>
      </c>
      <c r="NM36" s="71">
        <v>0</v>
      </c>
      <c r="NN36" s="71">
        <v>0</v>
      </c>
      <c r="NO36" s="71">
        <v>0</v>
      </c>
      <c r="NP36" s="71">
        <v>0</v>
      </c>
      <c r="NQ36" s="71">
        <v>0</v>
      </c>
      <c r="NR36" s="71">
        <v>0</v>
      </c>
      <c r="NS36" s="71">
        <v>0</v>
      </c>
      <c r="NT36" s="71">
        <v>0</v>
      </c>
      <c r="NU36" s="71">
        <v>0</v>
      </c>
      <c r="NV36" s="71">
        <v>0</v>
      </c>
      <c r="NW36" s="71">
        <v>0</v>
      </c>
      <c r="NX36" s="71">
        <v>0</v>
      </c>
      <c r="NY36" s="71">
        <v>0</v>
      </c>
      <c r="NZ36" s="71">
        <v>0</v>
      </c>
      <c r="OA36" s="71">
        <v>0</v>
      </c>
      <c r="OB36" s="71">
        <v>0</v>
      </c>
      <c r="OC36" s="71">
        <v>0</v>
      </c>
      <c r="OD36" s="71">
        <v>0</v>
      </c>
      <c r="OE36" s="71">
        <v>0</v>
      </c>
      <c r="OF36" s="71">
        <v>0</v>
      </c>
      <c r="OG36" s="71">
        <v>1</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1</v>
      </c>
      <c r="PU36" s="71">
        <v>0</v>
      </c>
      <c r="PV36" s="71">
        <v>0</v>
      </c>
      <c r="PW36" s="71">
        <v>0</v>
      </c>
      <c r="PX36" s="71">
        <v>0</v>
      </c>
      <c r="PY36" s="71">
        <v>0</v>
      </c>
      <c r="PZ36" s="71">
        <v>0</v>
      </c>
      <c r="QA36" s="71">
        <v>0</v>
      </c>
      <c r="QB36" s="71">
        <v>0</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1</v>
      </c>
      <c r="QY36" s="71">
        <v>1</v>
      </c>
      <c r="QZ36" s="71">
        <v>0</v>
      </c>
      <c r="RA36" s="71">
        <v>0</v>
      </c>
      <c r="RB36" s="71">
        <v>1</v>
      </c>
      <c r="RC36" s="71">
        <v>0</v>
      </c>
      <c r="RD36" s="71">
        <v>0</v>
      </c>
      <c r="RE36" s="71">
        <v>0</v>
      </c>
      <c r="RF36" s="71">
        <v>1</v>
      </c>
      <c r="RG36" s="71">
        <v>0</v>
      </c>
      <c r="RH36" s="71">
        <v>0</v>
      </c>
      <c r="RI36" s="71">
        <v>0</v>
      </c>
      <c r="RJ36" s="71">
        <v>0</v>
      </c>
      <c r="RK36" s="71">
        <v>0</v>
      </c>
      <c r="RL36" s="71">
        <v>0</v>
      </c>
      <c r="RM36" s="71">
        <v>0</v>
      </c>
      <c r="RN36" s="71">
        <v>0</v>
      </c>
      <c r="RO36" s="71">
        <v>0</v>
      </c>
      <c r="RP36" s="71">
        <v>0</v>
      </c>
      <c r="RQ36" s="71">
        <v>0</v>
      </c>
      <c r="RR36" s="71">
        <v>0</v>
      </c>
      <c r="RS36" s="71">
        <v>1</v>
      </c>
      <c r="RT36" s="71">
        <v>1</v>
      </c>
      <c r="RU36" s="71">
        <v>0</v>
      </c>
      <c r="RV36" s="71">
        <v>0</v>
      </c>
      <c r="RW36" s="71">
        <v>1</v>
      </c>
      <c r="RX36" s="71">
        <v>0</v>
      </c>
      <c r="RY36" s="71">
        <v>0</v>
      </c>
      <c r="RZ36" s="71">
        <v>0</v>
      </c>
      <c r="SA36" s="71">
        <v>1</v>
      </c>
      <c r="SB36" s="71">
        <v>0</v>
      </c>
      <c r="SC36" s="71">
        <v>0</v>
      </c>
      <c r="SD36" s="71">
        <v>0</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2318</v>
      </c>
      <c r="B17" s="70">
        <v>9</v>
      </c>
      <c r="C17" s="70">
        <v>18</v>
      </c>
      <c r="D17" s="70">
        <v>9</v>
      </c>
      <c r="E17" s="70">
        <v>2024</v>
      </c>
      <c r="F17" s="70" t="s">
        <v>1554</v>
      </c>
      <c r="G17" s="1073" t="s">
        <v>2315</v>
      </c>
      <c r="H17" s="70" t="s">
        <v>2316</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2022</v>
      </c>
      <c r="B25" s="70">
        <v>17</v>
      </c>
      <c r="C25" s="70">
        <v>18</v>
      </c>
      <c r="D25" s="70">
        <v>17</v>
      </c>
      <c r="E25" s="70">
        <v>2024</v>
      </c>
      <c r="F25" s="70" t="s">
        <v>1554</v>
      </c>
      <c r="G25" s="1073" t="s">
        <v>2001</v>
      </c>
      <c r="H25" s="70" t="s">
        <v>2002</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2298</v>
      </c>
      <c r="B39" s="70">
        <v>31</v>
      </c>
      <c r="C39" s="70">
        <v>18</v>
      </c>
      <c r="D39" s="70">
        <v>31</v>
      </c>
      <c r="E39" s="70">
        <v>2024</v>
      </c>
      <c r="F39" s="70" t="s">
        <v>1554</v>
      </c>
      <c r="G39" s="1073" t="s">
        <v>2295</v>
      </c>
      <c r="H39" s="70" t="s">
        <v>2296</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2306</v>
      </c>
      <c r="B47" s="70">
        <v>39</v>
      </c>
      <c r="C47" s="70">
        <v>18</v>
      </c>
      <c r="D47" s="70">
        <v>39</v>
      </c>
      <c r="E47" s="70">
        <v>2024</v>
      </c>
      <c r="F47" s="70" t="s">
        <v>1554</v>
      </c>
      <c r="G47" s="1073" t="s">
        <v>2303</v>
      </c>
      <c r="H47" s="70" t="s">
        <v>2304</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2322</v>
      </c>
      <c r="B49" s="70">
        <v>41</v>
      </c>
      <c r="C49" s="70">
        <v>18</v>
      </c>
      <c r="D49" s="70">
        <v>41</v>
      </c>
      <c r="E49" s="70">
        <v>2024</v>
      </c>
      <c r="F49" s="70" t="s">
        <v>1554</v>
      </c>
      <c r="G49" s="1073" t="s">
        <v>2319</v>
      </c>
      <c r="H49" s="70" t="s">
        <v>2320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2317</v>
      </c>
      <c r="B197" s="70">
        <v>189</v>
      </c>
      <c r="C197" s="70">
        <v>16</v>
      </c>
      <c r="D197" s="70">
        <v>9</v>
      </c>
      <c r="E197" s="70">
        <v>2022</v>
      </c>
      <c r="F197" s="70" t="s">
        <v>161</v>
      </c>
      <c r="G197" s="1073" t="s">
        <v>2315</v>
      </c>
      <c r="H197" s="70" t="s">
        <v>2316</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2020</v>
      </c>
      <c r="B205" s="70">
        <v>197</v>
      </c>
      <c r="C205" s="70">
        <v>16</v>
      </c>
      <c r="D205" s="70">
        <v>17</v>
      </c>
      <c r="E205" s="70">
        <v>2022</v>
      </c>
      <c r="F205" s="70" t="s">
        <v>161</v>
      </c>
      <c r="G205" s="1073" t="s">
        <v>2001</v>
      </c>
      <c r="H205" s="70" t="s">
        <v>2002</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2297</v>
      </c>
      <c r="B219" s="70">
        <v>211</v>
      </c>
      <c r="C219" s="70">
        <v>16</v>
      </c>
      <c r="D219" s="70">
        <v>31</v>
      </c>
      <c r="E219" s="70">
        <v>2022</v>
      </c>
      <c r="F219" s="70" t="s">
        <v>161</v>
      </c>
      <c r="G219" s="1073" t="s">
        <v>2295</v>
      </c>
      <c r="H219" s="70" t="s">
        <v>2296</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2305</v>
      </c>
      <c r="B227" s="70">
        <v>219</v>
      </c>
      <c r="C227" s="70">
        <v>16</v>
      </c>
      <c r="D227" s="70">
        <v>39</v>
      </c>
      <c r="E227" s="70">
        <v>2022</v>
      </c>
      <c r="F227" s="70" t="s">
        <v>161</v>
      </c>
      <c r="G227" s="1073" t="s">
        <v>2303</v>
      </c>
      <c r="H227" s="70" t="s">
        <v>2304</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2321</v>
      </c>
      <c r="B229" s="70">
        <v>221</v>
      </c>
      <c r="C229" s="70">
        <v>16</v>
      </c>
      <c r="D229" s="70">
        <v>41</v>
      </c>
      <c r="E229" s="70">
        <v>2022</v>
      </c>
      <c r="F229" s="70" t="s">
        <v>161</v>
      </c>
      <c r="G229" s="1073" t="s">
        <v>2319</v>
      </c>
      <c r="H229" s="70" t="s">
        <v>2320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2456</v>
      </c>
      <c r="J6" s="77" t="s">
        <v>2457</v>
      </c>
      <c r="K6" s="1080">
        <v>10</v>
      </c>
      <c r="L6" s="1081">
        <v>50</v>
      </c>
      <c r="M6" s="1044"/>
      <c r="N6" s="988">
        <v>1</v>
      </c>
      <c r="O6" s="77" t="s">
        <v>1637</v>
      </c>
      <c r="P6" s="77" t="s">
        <v>1638</v>
      </c>
      <c r="Q6" s="77" t="s">
        <v>1501</v>
      </c>
      <c r="R6" s="16"/>
      <c r="S6" s="77">
        <v>1</v>
      </c>
      <c r="T6" s="77" t="s">
        <v>2001</v>
      </c>
      <c r="U6" s="77" t="s">
        <v>2002</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2419</v>
      </c>
      <c r="AE9" s="77" t="s">
        <v>2420</v>
      </c>
      <c r="AF9" s="77" t="s">
        <v>1501</v>
      </c>
    </row>
    <row r="10" spans="1:32" ht="12">
      <c r="A10" s="16"/>
      <c r="B10" s="16"/>
      <c r="C10" s="16"/>
      <c r="D10" s="16"/>
      <c r="F10" s="75" t="s">
        <v>1501</v>
      </c>
      <c r="G10" s="76" t="s">
        <v>2001</v>
      </c>
      <c r="H10" s="77" t="s">
        <v>2002</v>
      </c>
      <c r="I10" s="77" t="s">
        <v>2456</v>
      </c>
      <c r="J10" s="77" t="s">
        <v>2457</v>
      </c>
      <c r="K10" s="1079">
        <v>10</v>
      </c>
      <c r="L10" s="1045">
        <v>50</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2439</v>
      </c>
      <c r="AE11" s="77" t="s">
        <v>2440</v>
      </c>
      <c r="AF11" s="77" t="s">
        <v>1501</v>
      </c>
    </row>
    <row r="12" spans="1:32" ht="12">
      <c r="A12" s="16"/>
      <c r="B12" s="16"/>
      <c r="C12" s="16"/>
      <c r="D12" s="16"/>
      <c r="F12" s="75" t="s">
        <v>1505</v>
      </c>
      <c r="G12" s="76" t="s">
        <v>2001</v>
      </c>
      <c r="H12" s="77"/>
      <c r="I12" s="77" t="s">
        <v>2001</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2315</v>
      </c>
      <c r="AE14" s="77" t="s">
        <v>2316</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2001</v>
      </c>
      <c r="AE22" s="77" t="s">
        <v>2002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2295</v>
      </c>
      <c r="AE36" s="77" t="s">
        <v>2296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2303</v>
      </c>
      <c r="AE44" s="77" t="s">
        <v>2304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2319</v>
      </c>
      <c r="AE46" s="77" t="s">
        <v>2320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宜野湾市</v>
      </c>
      <c r="K4" s="70" t="str">
        <f>HLOOKUP(K3,比較地域マスタ!$E$5:$L$6,2,0)</f>
        <v>47205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宜野湾市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23.095711365187391</v>
      </c>
      <c r="BB5" s="29"/>
      <c r="BC5" s="17"/>
      <c r="BD5" s="1005">
        <f>SUM(BC6:BC8)</f>
        <v>17.046982089833392</v>
      </c>
      <c r="BE5" s="29"/>
      <c r="BF5" s="17"/>
      <c r="BG5" s="1005">
        <f>AK35</f>
        <v>17.951897146295277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11.849880053406791</v>
      </c>
      <c r="BA6" s="17"/>
      <c r="BB6" s="29"/>
      <c r="BC6" s="1005">
        <f>O32</f>
        <v>8.6746797695074278</v>
      </c>
      <c r="BD6" s="17"/>
      <c r="BE6" s="29"/>
      <c r="BF6" s="1005">
        <f>AK36</f>
        <v>8.2572192401738072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10.693816747882069</v>
      </c>
      <c r="BA7" s="17"/>
      <c r="BB7" s="29"/>
      <c r="BC7" s="1005">
        <f>O33</f>
        <v>8.3723023203259643</v>
      </c>
      <c r="BD7" s="17"/>
      <c r="BE7" s="29"/>
      <c r="BF7" s="1005">
        <f t="shared" ref="BF7:BF8" si="0">AK37</f>
        <v>9.3808278547354753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0.55201456389853243</v>
      </c>
      <c r="BA8" s="17"/>
      <c r="BB8" s="29"/>
      <c r="BC8" s="1005">
        <f>O34</f>
        <v>0</v>
      </c>
      <c r="BD8" s="17"/>
      <c r="BE8" s="29"/>
      <c r="BF8" s="1005">
        <f t="shared" si="0"/>
        <v>0.31385005138599448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616.35207342605111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245.34399329029691</v>
      </c>
      <c r="BA9" s="1005">
        <f>AZ9</f>
        <v>245.34399329029691</v>
      </c>
      <c r="BB9" s="29"/>
      <c r="BC9" s="1005">
        <f>O35</f>
        <v>225.61294908582141</v>
      </c>
      <c r="BD9" s="1005">
        <f>BC9</f>
        <v>225.61294908582141</v>
      </c>
      <c r="BE9" s="29"/>
      <c r="BF9" s="1005">
        <f>AK39</f>
        <v>199.98565998640191</v>
      </c>
      <c r="BG9" s="1005">
        <f>AK39</f>
        <v>199.98565998640191</v>
      </c>
      <c r="BH9" s="29"/>
    </row>
    <row r="10" spans="1:62" ht="17.100000000000001" customHeight="1" thickBot="1">
      <c r="B10" s="323"/>
      <c r="C10" s="324"/>
      <c r="D10" s="326"/>
      <c r="E10" s="326"/>
      <c r="F10" s="326"/>
      <c r="G10" s="325"/>
      <c r="H10" s="325"/>
      <c r="I10" s="326"/>
      <c r="J10" s="327"/>
      <c r="K10" s="334"/>
      <c r="L10" s="246" t="s">
        <v>114</v>
      </c>
      <c r="M10" s="246"/>
      <c r="N10" s="563"/>
      <c r="O10" s="906">
        <f>SUM(O11:O13)</f>
        <v>23.095711365187391</v>
      </c>
      <c r="P10" s="453">
        <f t="shared" ref="P10:P22" si="1">O10/$O$9</f>
        <v>3.7471621109032217E-2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177.264279360377</v>
      </c>
      <c r="BA10" s="1005">
        <f>AZ10</f>
        <v>177.264279360377</v>
      </c>
      <c r="BB10" s="29"/>
      <c r="BC10" s="1005">
        <f>O36</f>
        <v>159.62936776530469</v>
      </c>
      <c r="BD10" s="1005">
        <f>BC10</f>
        <v>159.62936776530469</v>
      </c>
      <c r="BE10" s="29"/>
      <c r="BF10" s="1005">
        <f>AK40</f>
        <v>154.13321043438484</v>
      </c>
      <c r="BG10" s="1005">
        <f>AK40</f>
        <v>154.13321043438484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11.849880053406791</v>
      </c>
      <c r="P11" s="454">
        <f t="shared" si="1"/>
        <v>1.9225829788383959E-2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163.26143238653106</v>
      </c>
      <c r="BB11" s="29"/>
      <c r="BC11" s="1005"/>
      <c r="BD11" s="1005">
        <f>SUM(BC12:BC14)</f>
        <v>161.4508429836703</v>
      </c>
      <c r="BE11" s="29"/>
      <c r="BF11" s="17"/>
      <c r="BG11" s="1005">
        <f>AK41</f>
        <v>146.76852728659765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10.693816747882069</v>
      </c>
      <c r="P12" s="454">
        <f t="shared" si="1"/>
        <v>1.7350175668980037E-2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158.0138163480089</v>
      </c>
      <c r="BA12" s="17"/>
      <c r="BB12" s="29"/>
      <c r="BC12" s="1005">
        <f>O38</f>
        <v>154.03150305482259</v>
      </c>
      <c r="BD12" s="17"/>
      <c r="BE12" s="29"/>
      <c r="BF12" s="1005">
        <f>AK42</f>
        <v>140.86570704825482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0.55201456389853243</v>
      </c>
      <c r="P13" s="454">
        <f t="shared" si="1"/>
        <v>8.9561565166822177E-4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5.2476160385221498</v>
      </c>
      <c r="BA13" s="17"/>
      <c r="BB13" s="29"/>
      <c r="BC13" s="1005">
        <f>O41</f>
        <v>7.4193399288477098</v>
      </c>
      <c r="BD13" s="17"/>
      <c r="BE13" s="29"/>
      <c r="BF13" s="1005">
        <f>AK45</f>
        <v>5.9028202383428328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245.34399329029691</v>
      </c>
      <c r="P14" s="453">
        <f t="shared" si="1"/>
        <v>0.39805819412033316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177.264279360377</v>
      </c>
      <c r="P15" s="453">
        <f t="shared" si="1"/>
        <v>0.28760230881521465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7.3866570236586746</v>
      </c>
      <c r="BA15" s="1005">
        <f>AZ15</f>
        <v>7.3866570236586746</v>
      </c>
      <c r="BB15" s="29"/>
      <c r="BC15" s="1005">
        <f>O43</f>
        <v>12.256872671376151</v>
      </c>
      <c r="BD15" s="1005">
        <f>BC15</f>
        <v>12.256872671376151</v>
      </c>
      <c r="BE15" s="29"/>
      <c r="BF15" s="1005">
        <f>AK47</f>
        <v>10.963905254208489</v>
      </c>
      <c r="BG15" s="1005">
        <f>AK47</f>
        <v>10.963905254208489</v>
      </c>
      <c r="BH15" s="29"/>
    </row>
    <row r="16" spans="1:62" ht="17.100000000000001" customHeight="1" thickBot="1">
      <c r="B16" s="323"/>
      <c r="C16" s="324"/>
      <c r="D16" s="326"/>
      <c r="E16" s="326"/>
      <c r="F16" s="326"/>
      <c r="G16" s="325"/>
      <c r="H16" s="325"/>
      <c r="I16" s="326"/>
      <c r="J16" s="327"/>
      <c r="K16" s="335"/>
      <c r="L16" s="246" t="s">
        <v>128</v>
      </c>
      <c r="M16" s="344"/>
      <c r="N16" s="345"/>
      <c r="O16" s="906">
        <f>SUM(O18:O21)</f>
        <v>163.26143238653106</v>
      </c>
      <c r="P16" s="453">
        <f t="shared" si="1"/>
        <v>0.26488339931920241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158.0138163480089</v>
      </c>
      <c r="P17" s="454">
        <f t="shared" si="1"/>
        <v>0.25636940826640559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95.924908014310375</v>
      </c>
      <c r="P18" s="454">
        <f t="shared" si="1"/>
        <v>0.1556333014036973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62.088908333698519</v>
      </c>
      <c r="P19" s="454">
        <f t="shared" si="1"/>
        <v>0.1007361068627083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5.2476160385221498</v>
      </c>
      <c r="P20" s="454">
        <f t="shared" si="1"/>
        <v>8.5139910527967915E-3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7.3866570236586746</v>
      </c>
      <c r="P22" s="612">
        <f t="shared" si="1"/>
        <v>1.1984476636217422E-2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22.874565418301486</v>
      </c>
      <c r="AZ22" s="1005">
        <f t="shared" si="3"/>
        <v>20.229323149287257</v>
      </c>
      <c r="BA22" s="1005">
        <f t="shared" si="3"/>
        <v>37.74364900160937</v>
      </c>
      <c r="BB22" s="1005">
        <f t="shared" si="3"/>
        <v>17.128553487944266</v>
      </c>
      <c r="BC22" s="1005">
        <f t="shared" si="3"/>
        <v>17.046982089833392</v>
      </c>
      <c r="BD22" s="1005">
        <f t="shared" si="3"/>
        <v>21.126237841499758</v>
      </c>
      <c r="BE22" s="1005">
        <f t="shared" si="3"/>
        <v>42.08484407753749</v>
      </c>
      <c r="BF22" s="1005">
        <f t="shared" si="3"/>
        <v>24.834116924250079</v>
      </c>
      <c r="BG22" s="1005">
        <f t="shared" si="3"/>
        <v>24.19269437653157</v>
      </c>
      <c r="BH22" s="1005">
        <f t="shared" si="3"/>
        <v>22.846978226801664</v>
      </c>
      <c r="BI22" s="1005">
        <f t="shared" si="3"/>
        <v>20.340212818723668</v>
      </c>
      <c r="BJ22" s="1005">
        <f t="shared" si="3"/>
        <v>37.974532316137349</v>
      </c>
      <c r="BK22" s="1005">
        <f t="shared" si="3"/>
        <v>21.482121408415683</v>
      </c>
      <c r="BL22" s="1005">
        <f t="shared" si="3"/>
        <v>17.951897146295277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208.95533534136169</v>
      </c>
      <c r="AZ23" s="1005">
        <f t="shared" ref="AZ23:BL23" si="4">Y39</f>
        <v>216.6280980638368</v>
      </c>
      <c r="BA23" s="1005">
        <f t="shared" si="4"/>
        <v>210.8699901127103</v>
      </c>
      <c r="BB23" s="1005">
        <f t="shared" si="4"/>
        <v>218.5729231567654</v>
      </c>
      <c r="BC23" s="1005">
        <f t="shared" si="4"/>
        <v>225.61294908582141</v>
      </c>
      <c r="BD23" s="1005">
        <f t="shared" si="4"/>
        <v>222.49655021283669</v>
      </c>
      <c r="BE23" s="1005">
        <f t="shared" si="4"/>
        <v>201.43310211294241</v>
      </c>
      <c r="BF23" s="1005">
        <f t="shared" si="4"/>
        <v>208.7717287808521</v>
      </c>
      <c r="BG23" s="1005">
        <f t="shared" si="4"/>
        <v>209.63306162900707</v>
      </c>
      <c r="BH23" s="1005">
        <f t="shared" si="4"/>
        <v>242.54918872255814</v>
      </c>
      <c r="BI23" s="1005">
        <f t="shared" si="4"/>
        <v>199.62105192680718</v>
      </c>
      <c r="BJ23" s="1005">
        <f t="shared" si="4"/>
        <v>161.4811082639938</v>
      </c>
      <c r="BK23" s="1005">
        <f t="shared" si="4"/>
        <v>174.7956291544177</v>
      </c>
      <c r="BL23" s="1005">
        <f t="shared" si="4"/>
        <v>199.98565998640191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157.91046997501991</v>
      </c>
      <c r="AZ24" s="1005">
        <f t="shared" ref="AZ24:BL24" si="5">Y40</f>
        <v>168.859333661384</v>
      </c>
      <c r="BA24" s="1005">
        <f t="shared" si="5"/>
        <v>177.86612510132889</v>
      </c>
      <c r="BB24" s="1005">
        <f t="shared" si="5"/>
        <v>157.22185667923651</v>
      </c>
      <c r="BC24" s="1005">
        <f t="shared" si="5"/>
        <v>159.62936776530469</v>
      </c>
      <c r="BD24" s="1005">
        <f t="shared" si="5"/>
        <v>162.4369076849498</v>
      </c>
      <c r="BE24" s="1005">
        <f t="shared" si="5"/>
        <v>156.55028063204179</v>
      </c>
      <c r="BF24" s="1005">
        <f t="shared" si="5"/>
        <v>158.65297978405212</v>
      </c>
      <c r="BG24" s="1005">
        <f t="shared" si="5"/>
        <v>165.34605605891016</v>
      </c>
      <c r="BH24" s="1005">
        <f t="shared" si="5"/>
        <v>150.96019596097833</v>
      </c>
      <c r="BI24" s="1005">
        <f t="shared" si="5"/>
        <v>151.6131517447958</v>
      </c>
      <c r="BJ24" s="1005">
        <f t="shared" si="5"/>
        <v>144.43110419774442</v>
      </c>
      <c r="BK24" s="1005">
        <f t="shared" si="5"/>
        <v>153.5551631853082</v>
      </c>
      <c r="BL24" s="1005">
        <f t="shared" si="5"/>
        <v>154.13321043438484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159.47177479502696</v>
      </c>
      <c r="AZ25" s="1005">
        <f t="shared" ref="AZ25:BL25" si="6">Y41</f>
        <v>162.02875424366755</v>
      </c>
      <c r="BA25" s="1005">
        <f t="shared" si="6"/>
        <v>160.78998235004815</v>
      </c>
      <c r="BB25" s="1005">
        <f t="shared" si="6"/>
        <v>162.94837119853986</v>
      </c>
      <c r="BC25" s="1005">
        <f t="shared" si="6"/>
        <v>161.4508429836703</v>
      </c>
      <c r="BD25" s="1005">
        <f t="shared" si="6"/>
        <v>158.1230174162784</v>
      </c>
      <c r="BE25" s="1005">
        <f t="shared" si="6"/>
        <v>158.39410069213588</v>
      </c>
      <c r="BF25" s="1005">
        <f t="shared" si="6"/>
        <v>157.00170980720404</v>
      </c>
      <c r="BG25" s="1005">
        <f t="shared" si="6"/>
        <v>155.95832674938856</v>
      </c>
      <c r="BH25" s="1005">
        <f t="shared" si="6"/>
        <v>154.66239005784101</v>
      </c>
      <c r="BI25" s="1005">
        <f t="shared" si="6"/>
        <v>153.32418924828789</v>
      </c>
      <c r="BJ25" s="1005">
        <f t="shared" si="6"/>
        <v>140.60213358259833</v>
      </c>
      <c r="BK25" s="1005">
        <f t="shared" si="6"/>
        <v>141.37416582061454</v>
      </c>
      <c r="BL25" s="1005">
        <f t="shared" si="6"/>
        <v>146.76852728659765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10.11544561171565</v>
      </c>
      <c r="AZ26" s="1005">
        <f t="shared" si="7"/>
        <v>12.92772500121117</v>
      </c>
      <c r="BA26" s="1005">
        <f t="shared" si="7"/>
        <v>11.52306692160291</v>
      </c>
      <c r="BB26" s="1005">
        <f t="shared" si="7"/>
        <v>13.13200163377887</v>
      </c>
      <c r="BC26" s="1005">
        <f t="shared" si="7"/>
        <v>12.256872671376151</v>
      </c>
      <c r="BD26" s="1005">
        <f t="shared" si="7"/>
        <v>14.440297194531141</v>
      </c>
      <c r="BE26" s="1005">
        <f t="shared" si="7"/>
        <v>13.6327760925387</v>
      </c>
      <c r="BF26" s="1005">
        <f t="shared" si="7"/>
        <v>11.45233334741242</v>
      </c>
      <c r="BG26" s="1005">
        <f t="shared" si="7"/>
        <v>14.714265089211992</v>
      </c>
      <c r="BH26" s="1005">
        <f t="shared" si="7"/>
        <v>14.684981802351292</v>
      </c>
      <c r="BI26" s="1005">
        <f t="shared" si="7"/>
        <v>16.28550805113893</v>
      </c>
      <c r="BJ26" s="1005">
        <f t="shared" si="7"/>
        <v>14.040251084298861</v>
      </c>
      <c r="BK26" s="1005">
        <f t="shared" si="7"/>
        <v>12.982827338638209</v>
      </c>
      <c r="BL26" s="1005">
        <f t="shared" si="7"/>
        <v>10.963905254208489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559.32759114142573</v>
      </c>
      <c r="AZ27" s="1005">
        <f t="shared" si="8"/>
        <v>580.67323411938673</v>
      </c>
      <c r="BA27" s="1005">
        <f t="shared" si="8"/>
        <v>598.79281348729955</v>
      </c>
      <c r="BB27" s="1005">
        <f t="shared" si="8"/>
        <v>569.0037061562648</v>
      </c>
      <c r="BC27" s="1005">
        <f t="shared" si="8"/>
        <v>575.99701459600601</v>
      </c>
      <c r="BD27" s="1005">
        <f t="shared" si="8"/>
        <v>578.6230103500958</v>
      </c>
      <c r="BE27" s="1005">
        <f t="shared" si="8"/>
        <v>572.09510360719628</v>
      </c>
      <c r="BF27" s="1005">
        <f t="shared" si="8"/>
        <v>560.71286864377078</v>
      </c>
      <c r="BG27" s="1005">
        <f t="shared" si="8"/>
        <v>569.84440390304928</v>
      </c>
      <c r="BH27" s="1005">
        <f t="shared" si="8"/>
        <v>585.70373477053045</v>
      </c>
      <c r="BI27" s="1005">
        <f t="shared" si="8"/>
        <v>541.1841137897535</v>
      </c>
      <c r="BJ27" s="1005">
        <f t="shared" si="8"/>
        <v>498.52912944477276</v>
      </c>
      <c r="BK27" s="1005">
        <f t="shared" si="8"/>
        <v>504.18990690739429</v>
      </c>
      <c r="BL27" s="1005">
        <f t="shared" si="8"/>
        <v>529.80320010788819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575.99701459600601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17.046982089833392</v>
      </c>
      <c r="P31" s="453">
        <f t="shared" ref="P31:P43" si="9">O31/$O$30</f>
        <v>2.9595608410904421E-2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8.6746797695074278</v>
      </c>
      <c r="P32" s="454">
        <f t="shared" si="9"/>
        <v>1.5060285990530164E-2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8.3723023203259643</v>
      </c>
      <c r="P33" s="454">
        <f t="shared" si="9"/>
        <v>1.4535322420374258E-2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559.32759114142573</v>
      </c>
      <c r="Y34" s="894">
        <f t="shared" ref="Y34:AK34" si="10">Y35+Y39+Y40+Y41+Y47</f>
        <v>580.67323411938673</v>
      </c>
      <c r="Z34" s="894">
        <f t="shared" si="10"/>
        <v>598.79281348729955</v>
      </c>
      <c r="AA34" s="894">
        <f t="shared" si="10"/>
        <v>569.0037061562648</v>
      </c>
      <c r="AB34" s="894">
        <f t="shared" si="10"/>
        <v>575.99701459600601</v>
      </c>
      <c r="AC34" s="894">
        <f t="shared" si="10"/>
        <v>578.6230103500958</v>
      </c>
      <c r="AD34" s="894">
        <f t="shared" si="10"/>
        <v>572.09510360719628</v>
      </c>
      <c r="AE34" s="894">
        <f t="shared" si="10"/>
        <v>560.71286864377078</v>
      </c>
      <c r="AF34" s="894">
        <f t="shared" si="10"/>
        <v>569.84440390304928</v>
      </c>
      <c r="AG34" s="894">
        <f t="shared" si="10"/>
        <v>585.70373477053045</v>
      </c>
      <c r="AH34" s="894">
        <f t="shared" si="10"/>
        <v>541.1841137897535</v>
      </c>
      <c r="AI34" s="894">
        <f t="shared" si="10"/>
        <v>498.52912944477276</v>
      </c>
      <c r="AJ34" s="894">
        <f t="shared" si="10"/>
        <v>504.18990690739429</v>
      </c>
      <c r="AK34" s="895">
        <f t="shared" si="10"/>
        <v>529.80320010788819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225.61294908582141</v>
      </c>
      <c r="P35" s="453">
        <f t="shared" si="9"/>
        <v>0.39169117785109059</v>
      </c>
      <c r="Q35" s="328"/>
      <c r="R35" s="13"/>
      <c r="S35" s="323"/>
      <c r="T35" s="334"/>
      <c r="U35" s="246" t="s">
        <v>114</v>
      </c>
      <c r="V35" s="344"/>
      <c r="W35" s="344"/>
      <c r="X35" s="896">
        <f>SUM(X36:X38)</f>
        <v>22.874565418301486</v>
      </c>
      <c r="Y35" s="897">
        <f t="shared" ref="Y35:AK35" si="11">SUM(Y36:Y38)</f>
        <v>20.229323149287257</v>
      </c>
      <c r="Z35" s="897">
        <f t="shared" si="11"/>
        <v>37.74364900160937</v>
      </c>
      <c r="AA35" s="897">
        <f t="shared" si="11"/>
        <v>17.128553487944266</v>
      </c>
      <c r="AB35" s="897">
        <f t="shared" si="11"/>
        <v>17.046982089833392</v>
      </c>
      <c r="AC35" s="897">
        <f t="shared" si="11"/>
        <v>21.126237841499758</v>
      </c>
      <c r="AD35" s="897">
        <f t="shared" si="11"/>
        <v>42.08484407753749</v>
      </c>
      <c r="AE35" s="897">
        <f t="shared" si="11"/>
        <v>24.834116924250079</v>
      </c>
      <c r="AF35" s="897">
        <f t="shared" si="11"/>
        <v>24.19269437653157</v>
      </c>
      <c r="AG35" s="897">
        <f t="shared" si="11"/>
        <v>22.846978226801664</v>
      </c>
      <c r="AH35" s="897">
        <f t="shared" si="11"/>
        <v>20.340212818723668</v>
      </c>
      <c r="AI35" s="897">
        <f t="shared" si="11"/>
        <v>37.974532316137349</v>
      </c>
      <c r="AJ35" s="897">
        <f t="shared" si="11"/>
        <v>21.482121408415683</v>
      </c>
      <c r="AK35" s="898">
        <f t="shared" si="11"/>
        <v>17.951897146295277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159.62936776530469</v>
      </c>
      <c r="P36" s="453">
        <f t="shared" si="9"/>
        <v>0.27713575542968027</v>
      </c>
      <c r="Q36" s="328"/>
      <c r="R36" s="13"/>
      <c r="S36" s="356" t="s">
        <v>184</v>
      </c>
      <c r="T36" s="335"/>
      <c r="U36" s="346"/>
      <c r="V36" s="336" t="s">
        <v>184</v>
      </c>
      <c r="W36" s="357"/>
      <c r="X36" s="899">
        <f>VLOOKUP(年度マスタ!$K$4&amp;"_"&amp;X$33,データシート1!$A:$BT,MATCH("aa_"&amp;$S36,データシート1!$A$1:$BT$1,0),0)</f>
        <v>14.373839652162649</v>
      </c>
      <c r="Y36" s="900">
        <f>VLOOKUP(年度マスタ!$K$4&amp;"_"&amp;Y$33,データシート1!$A:$BT,MATCH("aa_"&amp;$S36,データシート1!$A$1:$BT$1,0),0)</f>
        <v>11.216994126675701</v>
      </c>
      <c r="Z36" s="900">
        <f>VLOOKUP(年度マスタ!$K$4&amp;"_"&amp;Z$33,データシート1!$A:$BT,MATCH("aa_"&amp;$S36,データシート1!$A$1:$BT$1,0),0)</f>
        <v>27.5613836005945</v>
      </c>
      <c r="AA36" s="900">
        <f>VLOOKUP(年度マスタ!$K$4&amp;"_"&amp;AA$33,データシート1!$A:$BT,MATCH("aa_"&amp;$S36,データシート1!$A$1:$BT$1,0),0)</f>
        <v>8.1169517257444213</v>
      </c>
      <c r="AB36" s="900">
        <f>VLOOKUP(年度マスタ!$K$4&amp;"_"&amp;AB$33,データシート1!$A:$BT,MATCH("aa_"&amp;$S36,データシート1!$A$1:$BT$1,0),0)</f>
        <v>8.6746797695074278</v>
      </c>
      <c r="AC36" s="900">
        <f>VLOOKUP(年度マスタ!$K$4&amp;"_"&amp;AC$33,データシート1!$A:$BT,MATCH("aa_"&amp;$S36,データシート1!$A$1:$BT$1,0),0)</f>
        <v>8.9757164379248131</v>
      </c>
      <c r="AD36" s="900">
        <f>VLOOKUP(年度マスタ!$K$4&amp;"_"&amp;AD$33,データシート1!$A:$BT,MATCH("aa_"&amp;$S36,データシート1!$A$1:$BT$1,0),0)</f>
        <v>29.572153891199111</v>
      </c>
      <c r="AE36" s="900">
        <f>VLOOKUP(年度マスタ!$K$4&amp;"_"&amp;AE$33,データシート1!$A:$BT,MATCH("aa_"&amp;$S36,データシート1!$A$1:$BT$1,0),0)</f>
        <v>12.899782432003159</v>
      </c>
      <c r="AF36" s="900">
        <f>VLOOKUP(年度マスタ!$K$4&amp;"_"&amp;AF$33,データシート1!$A:$BT,MATCH("aa_"&amp;$S36,データシート1!$A$1:$BT$1,0),0)</f>
        <v>12.260475387406252</v>
      </c>
      <c r="AG36" s="900">
        <f>VLOOKUP(年度マスタ!$K$4&amp;"_"&amp;AG$33,データシート1!$A:$BT,MATCH("aa_"&amp;$S36,データシート1!$A$1:$BT$1,0),0)</f>
        <v>11.492817974220879</v>
      </c>
      <c r="AH36" s="900">
        <f>VLOOKUP(年度マスタ!$K$4&amp;"_"&amp;AH$33,データシート1!$A:$BT,MATCH("aa_"&amp;$S36,データシート1!$A$1:$BT$1,0),0)</f>
        <v>9.5352198756534658</v>
      </c>
      <c r="AI36" s="900">
        <f>VLOOKUP(年度マスタ!$K$4&amp;"_"&amp;AI$33,データシート1!$A:$BT,MATCH("aa_"&amp;$S36,データシート1!$A$1:$BT$1,0),0)</f>
        <v>29.481699774791618</v>
      </c>
      <c r="AJ36" s="900">
        <f>VLOOKUP(年度マスタ!$K$4&amp;"_"&amp;AJ$33,データシート1!$A:$BT,MATCH("aa_"&amp;$S36,データシート1!$A$1:$BT$1,0),0)</f>
        <v>12.481668300305282</v>
      </c>
      <c r="AK36" s="901">
        <f>VLOOKUP(年度マスタ!$K$4&amp;"_"&amp;AK$33,データシート1!$A:$BT,MATCH("aa_"&amp;$S36,データシート1!$A$1:$BT$1,0),0)</f>
        <v>8.2572192401738072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161.4508429836703</v>
      </c>
      <c r="P37" s="453">
        <f t="shared" si="9"/>
        <v>0.28029805518507594</v>
      </c>
      <c r="Q37" s="328"/>
      <c r="R37" s="13"/>
      <c r="S37" s="356" t="s">
        <v>187</v>
      </c>
      <c r="T37" s="335"/>
      <c r="U37" s="346"/>
      <c r="V37" s="336" t="s">
        <v>194</v>
      </c>
      <c r="W37" s="357"/>
      <c r="X37" s="899">
        <f>VLOOKUP(年度マスタ!$K$4&amp;"_"&amp;X$33,データシート1!$A:$BT,MATCH("aa_"&amp;$S37,データシート1!$A$1:$BT$1,0),0)</f>
        <v>8.5007257661388387</v>
      </c>
      <c r="Y37" s="900">
        <f>VLOOKUP(年度マスタ!$K$4&amp;"_"&amp;Y$33,データシート1!$A:$BT,MATCH("aa_"&amp;$S37,データシート1!$A$1:$BT$1,0),0)</f>
        <v>9.0123290226115564</v>
      </c>
      <c r="Z37" s="900">
        <f>VLOOKUP(年度マスタ!$K$4&amp;"_"&amp;Z$33,データシート1!$A:$BT,MATCH("aa_"&amp;$S37,データシート1!$A$1:$BT$1,0),0)</f>
        <v>10.18226540101487</v>
      </c>
      <c r="AA37" s="900">
        <f>VLOOKUP(年度マスタ!$K$4&amp;"_"&amp;AA$33,データシート1!$A:$BT,MATCH("aa_"&amp;$S37,データシート1!$A$1:$BT$1,0),0)</f>
        <v>9.0116017621998452</v>
      </c>
      <c r="AB37" s="900">
        <f>VLOOKUP(年度マスタ!$K$4&amp;"_"&amp;AB$33,データシート1!$A:$BT,MATCH("aa_"&amp;$S37,データシート1!$A$1:$BT$1,0),0)</f>
        <v>8.3723023203259643</v>
      </c>
      <c r="AC37" s="900">
        <f>VLOOKUP(年度マスタ!$K$4&amp;"_"&amp;AC$33,データシート1!$A:$BT,MATCH("aa_"&amp;$S37,データシート1!$A$1:$BT$1,0),0)</f>
        <v>9.3679612320152952</v>
      </c>
      <c r="AD37" s="900">
        <f>VLOOKUP(年度マスタ!$K$4&amp;"_"&amp;AD$33,データシート1!$A:$BT,MATCH("aa_"&amp;$S37,データシート1!$A$1:$BT$1,0),0)</f>
        <v>9.3167938918222806</v>
      </c>
      <c r="AE37" s="900">
        <f>VLOOKUP(年度マスタ!$K$4&amp;"_"&amp;AE$33,データシート1!$A:$BT,MATCH("aa_"&amp;$S37,データシート1!$A$1:$BT$1,0),0)</f>
        <v>8.8842745049146661</v>
      </c>
      <c r="AF37" s="900">
        <f>VLOOKUP(年度マスタ!$K$4&amp;"_"&amp;AF$33,データシート1!$A:$BT,MATCH("aa_"&amp;$S37,データシート1!$A$1:$BT$1,0),0)</f>
        <v>9.5641798860097911</v>
      </c>
      <c r="AG37" s="900">
        <f>VLOOKUP(年度マスタ!$K$4&amp;"_"&amp;AG$33,データシート1!$A:$BT,MATCH("aa_"&amp;$S37,データシート1!$A$1:$BT$1,0),0)</f>
        <v>9.1249455043891885</v>
      </c>
      <c r="AH37" s="900">
        <f>VLOOKUP(年度マスタ!$K$4&amp;"_"&amp;AH$33,データシート1!$A:$BT,MATCH("aa_"&amp;$S37,データシート1!$A$1:$BT$1,0),0)</f>
        <v>8.538007538661649</v>
      </c>
      <c r="AI37" s="900">
        <f>VLOOKUP(年度マスタ!$K$4&amp;"_"&amp;AI$33,データシート1!$A:$BT,MATCH("aa_"&amp;$S37,データシート1!$A$1:$BT$1,0),0)</f>
        <v>8.1356108762831436</v>
      </c>
      <c r="AJ37" s="900">
        <f>VLOOKUP(年度マスタ!$K$4&amp;"_"&amp;AJ$33,データシート1!$A:$BT,MATCH("aa_"&amp;$S37,データシート1!$A$1:$BT$1,0),0)</f>
        <v>8.615378017338422</v>
      </c>
      <c r="AK37" s="901">
        <f>VLOOKUP(年度マスタ!$K$4&amp;"_"&amp;AK$33,データシート1!$A:$BT,MATCH("aa_"&amp;$S37,データシート1!$A$1:$BT$1,0),0)</f>
        <v>9.3808278547354753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154.03150305482259</v>
      </c>
      <c r="P38" s="454">
        <f t="shared" si="9"/>
        <v>0.26741718993605812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2.7825601715596502</v>
      </c>
      <c r="AD38" s="900">
        <f>VLOOKUP(年度マスタ!$K$4&amp;"_"&amp;AD$33,データシート1!$A:$BT,MATCH("aa_"&amp;$S38,データシート1!$A$1:$BT$1,0),0)</f>
        <v>3.195896294516094</v>
      </c>
      <c r="AE38" s="900">
        <f>VLOOKUP(年度マスタ!$K$4&amp;"_"&amp;AE$33,データシート1!$A:$BT,MATCH("aa_"&amp;$S38,データシート1!$A$1:$BT$1,0),0)</f>
        <v>3.0500599873322551</v>
      </c>
      <c r="AF38" s="900">
        <f>VLOOKUP(年度マスタ!$K$4&amp;"_"&amp;AF$33,データシート1!$A:$BT,MATCH("aa_"&amp;$S38,データシート1!$A$1:$BT$1,0),0)</f>
        <v>2.3680391031155281</v>
      </c>
      <c r="AG38" s="900">
        <f>VLOOKUP(年度マスタ!$K$4&amp;"_"&amp;AG$33,データシート1!$A:$BT,MATCH("aa_"&amp;$S38,データシート1!$A$1:$BT$1,0),0)</f>
        <v>2.2292147481915991</v>
      </c>
      <c r="AH38" s="900">
        <f>VLOOKUP(年度マスタ!$K$4&amp;"_"&amp;AH$33,データシート1!$A:$BT,MATCH("aa_"&amp;$S38,データシート1!$A$1:$BT$1,0),0)</f>
        <v>2.2669854044085556</v>
      </c>
      <c r="AI38" s="900">
        <f>VLOOKUP(年度マスタ!$K$4&amp;"_"&amp;AI$33,データシート1!$A:$BT,MATCH("aa_"&amp;$S38,データシート1!$A$1:$BT$1,0),0)</f>
        <v>0.35722166506259173</v>
      </c>
      <c r="AJ38" s="900">
        <f>VLOOKUP(年度マスタ!$K$4&amp;"_"&amp;AJ$33,データシート1!$A:$BT,MATCH("aa_"&amp;$S38,データシート1!$A$1:$BT$1,0),0)</f>
        <v>0.38507509077198121</v>
      </c>
      <c r="AK38" s="901">
        <f>VLOOKUP(年度マスタ!$K$4&amp;"_"&amp;AK$33,データシート1!$A:$BT,MATCH("aa_"&amp;$S38,データシート1!$A$1:$BT$1,0),0)</f>
        <v>0.31385005138599448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96.889535175231416</v>
      </c>
      <c r="P39" s="454">
        <f t="shared" si="9"/>
        <v>0.16821187040906455</v>
      </c>
      <c r="Q39" s="328"/>
      <c r="R39" s="13"/>
      <c r="S39" s="356" t="s">
        <v>189</v>
      </c>
      <c r="T39" s="335"/>
      <c r="U39" s="343" t="s">
        <v>199</v>
      </c>
      <c r="V39" s="344"/>
      <c r="W39" s="344"/>
      <c r="X39" s="896">
        <f>VLOOKUP(年度マスタ!$K$4&amp;"_"&amp;X$33,データシート1!$A:$BT,MATCH("aa_"&amp;$S39,データシート1!$A$1:$BT$1,0),0)</f>
        <v>208.95533534136169</v>
      </c>
      <c r="Y39" s="897">
        <f>VLOOKUP(年度マスタ!$K$4&amp;"_"&amp;Y$33,データシート1!$A:$BT,MATCH("aa_"&amp;$S39,データシート1!$A$1:$BT$1,0),0)</f>
        <v>216.6280980638368</v>
      </c>
      <c r="Z39" s="897">
        <f>VLOOKUP(年度マスタ!$K$4&amp;"_"&amp;Z$33,データシート1!$A:$BT,MATCH("aa_"&amp;$S39,データシート1!$A$1:$BT$1,0),0)</f>
        <v>210.8699901127103</v>
      </c>
      <c r="AA39" s="897">
        <f>VLOOKUP(年度マスタ!$K$4&amp;"_"&amp;AA$33,データシート1!$A:$BT,MATCH("aa_"&amp;$S39,データシート1!$A$1:$BT$1,0),0)</f>
        <v>218.5729231567654</v>
      </c>
      <c r="AB39" s="897">
        <f>VLOOKUP(年度マスタ!$K$4&amp;"_"&amp;AB$33,データシート1!$A:$BT,MATCH("aa_"&amp;$S39,データシート1!$A$1:$BT$1,0),0)</f>
        <v>225.61294908582141</v>
      </c>
      <c r="AC39" s="897">
        <f>VLOOKUP(年度マスタ!$K$4&amp;"_"&amp;AC$33,データシート1!$A:$BT,MATCH("aa_"&amp;$S39,データシート1!$A$1:$BT$1,0),0)</f>
        <v>222.49655021283669</v>
      </c>
      <c r="AD39" s="897">
        <f>VLOOKUP(年度マスタ!$K$4&amp;"_"&amp;AD$33,データシート1!$A:$BT,MATCH("aa_"&amp;$S39,データシート1!$A$1:$BT$1,0),0)</f>
        <v>201.43310211294241</v>
      </c>
      <c r="AE39" s="897">
        <f>VLOOKUP(年度マスタ!$K$4&amp;"_"&amp;AE$33,データシート1!$A:$BT,MATCH("aa_"&amp;$S39,データシート1!$A$1:$BT$1,0),0)</f>
        <v>208.7717287808521</v>
      </c>
      <c r="AF39" s="897">
        <f>VLOOKUP(年度マスタ!$K$4&amp;"_"&amp;AF$33,データシート1!$A:$BT,MATCH("aa_"&amp;$S39,データシート1!$A$1:$BT$1,0),0)</f>
        <v>209.63306162900707</v>
      </c>
      <c r="AG39" s="897">
        <f>VLOOKUP(年度マスタ!$K$4&amp;"_"&amp;AG$33,データシート1!$A:$BT,MATCH("aa_"&amp;$S39,データシート1!$A$1:$BT$1,0),0)</f>
        <v>242.54918872255814</v>
      </c>
      <c r="AH39" s="897">
        <f>VLOOKUP(年度マスタ!$K$4&amp;"_"&amp;AH$33,データシート1!$A:$BT,MATCH("aa_"&amp;$S39,データシート1!$A$1:$BT$1,0),0)</f>
        <v>199.62105192680718</v>
      </c>
      <c r="AI39" s="897">
        <f>VLOOKUP(年度マスタ!$K$4&amp;"_"&amp;AI$33,データシート1!$A:$BT,MATCH("aa_"&amp;$S39,データシート1!$A$1:$BT$1,0),0)</f>
        <v>161.4811082639938</v>
      </c>
      <c r="AJ39" s="897">
        <f>VLOOKUP(年度マスタ!$K$4&amp;"_"&amp;AJ$33,データシート1!$A:$BT,MATCH("aa_"&amp;$S39,データシート1!$A$1:$BT$1,0),0)</f>
        <v>174.7956291544177</v>
      </c>
      <c r="AK39" s="898">
        <f>VLOOKUP(年度マスタ!$K$4&amp;"_"&amp;AK$33,データシート1!$A:$BT,MATCH("aa_"&amp;$S39,データシート1!$A$1:$BT$1,0),0)</f>
        <v>199.98565998640191</v>
      </c>
      <c r="AL39" s="330"/>
      <c r="AW39" s="17" t="str">
        <f>年度マスタ!K4</f>
        <v>47205</v>
      </c>
      <c r="AX39" s="17" t="s">
        <v>200</v>
      </c>
      <c r="AY39" s="17">
        <f>VLOOKUP($AW39&amp;"_"&amp;$AY$34,データシート1!$A:$BT,MATCH($AY$31&amp;"_"&amp;AY$36,データシート1!$A$1:$BT$1,0),0)</f>
        <v>8.2572192401738072</v>
      </c>
      <c r="AZ39" s="17">
        <f>VLOOKUP($AW39&amp;"_"&amp;$AY$34,データシート1!$A:$BT,MATCH($AY$31&amp;"_"&amp;AZ$36,データシート1!$A$1:$BT$1,0),0)</f>
        <v>9.3808278547354753</v>
      </c>
      <c r="BA39" s="17">
        <f>VLOOKUP($AW39&amp;"_"&amp;$AY$34,データシート1!$A:$BT,MATCH($AY$31&amp;"_"&amp;BA$36,データシート1!$A$1:$BT$1,0),0)</f>
        <v>0.31385005138599448</v>
      </c>
      <c r="BB39" s="17">
        <f>VLOOKUP($AW39&amp;"_"&amp;$AY$34,データシート1!$A:$BT,MATCH($AY$31&amp;"_"&amp;BB$36,データシート1!$A$1:$BT$1,0),0)</f>
        <v>199.98565998640191</v>
      </c>
      <c r="BC39" s="17">
        <f>VLOOKUP($AW39&amp;"_"&amp;$AY$34,データシート1!$A:$BT,MATCH($AY$31&amp;"_"&amp;BC$36,データシート1!$A$1:$BT$1,0),0)</f>
        <v>154.13321043438484</v>
      </c>
      <c r="BD39" s="17">
        <f>VLOOKUP($AW39&amp;"_"&amp;$AY$34,データシート1!$A:$BT,MATCH($AY$31&amp;"_"&amp;BD$36,データシート1!$A$1:$BT$1,0),0)</f>
        <v>87.293810704000421</v>
      </c>
      <c r="BE39" s="17">
        <f>VLOOKUP($AW39&amp;"_"&amp;$AY$34,データシート1!$A:$BT,MATCH($AY$31&amp;"_"&amp;BE$36,データシート1!$A$1:$BT$1,0),0)</f>
        <v>53.571896344254384</v>
      </c>
      <c r="BF39" s="17">
        <f>VLOOKUP($AW39&amp;"_"&amp;$AY$34,データシート1!$A:$BT,MATCH($AY$31&amp;"_"&amp;BF$36,データシート1!$A$1:$BT$1,0),0)</f>
        <v>5.9028202383428328</v>
      </c>
      <c r="BG39" s="17">
        <f>VLOOKUP($AW39&amp;"_"&amp;$AY$34,データシート1!$A:$BT,MATCH($AY$31&amp;"_"&amp;BG$36,データシート1!$A$1:$BT$1,0),0)</f>
        <v>0</v>
      </c>
      <c r="BH39" s="17">
        <f>VLOOKUP($AW39&amp;"_"&amp;$AY$34,データシート1!$A:$BT,MATCH($AY$31&amp;"_"&amp;BH$36,データシート1!$A$1:$BT$1,0),0)</f>
        <v>10.963905254208489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57.141967879591171</v>
      </c>
      <c r="P40" s="454">
        <f t="shared" si="9"/>
        <v>9.9205319526993602E-2</v>
      </c>
      <c r="Q40" s="328"/>
      <c r="R40" s="13"/>
      <c r="S40" s="356" t="s">
        <v>165</v>
      </c>
      <c r="T40" s="335"/>
      <c r="U40" s="343" t="s">
        <v>165</v>
      </c>
      <c r="V40" s="344"/>
      <c r="W40" s="344"/>
      <c r="X40" s="896">
        <f>VLOOKUP(年度マスタ!$K$4&amp;"_"&amp;X$33,データシート1!$A:$BT,MATCH("aa_"&amp;$S40,データシート1!$A$1:$BT$1,0),0)</f>
        <v>157.91046997501991</v>
      </c>
      <c r="Y40" s="897">
        <f>VLOOKUP(年度マスタ!$K$4&amp;"_"&amp;Y$33,データシート1!$A:$BT,MATCH("aa_"&amp;$S40,データシート1!$A$1:$BT$1,0),0)</f>
        <v>168.859333661384</v>
      </c>
      <c r="Z40" s="897">
        <f>VLOOKUP(年度マスタ!$K$4&amp;"_"&amp;Z$33,データシート1!$A:$BT,MATCH("aa_"&amp;$S40,データシート1!$A$1:$BT$1,0),0)</f>
        <v>177.86612510132889</v>
      </c>
      <c r="AA40" s="897">
        <f>VLOOKUP(年度マスタ!$K$4&amp;"_"&amp;AA$33,データシート1!$A:$BT,MATCH("aa_"&amp;$S40,データシート1!$A$1:$BT$1,0),0)</f>
        <v>157.22185667923651</v>
      </c>
      <c r="AB40" s="897">
        <f>VLOOKUP(年度マスタ!$K$4&amp;"_"&amp;AB$33,データシート1!$A:$BT,MATCH("aa_"&amp;$S40,データシート1!$A$1:$BT$1,0),0)</f>
        <v>159.62936776530469</v>
      </c>
      <c r="AC40" s="897">
        <f>VLOOKUP(年度マスタ!$K$4&amp;"_"&amp;AC$33,データシート1!$A:$BT,MATCH("aa_"&amp;$S40,データシート1!$A$1:$BT$1,0),0)</f>
        <v>162.4369076849498</v>
      </c>
      <c r="AD40" s="897">
        <f>VLOOKUP(年度マスタ!$K$4&amp;"_"&amp;AD$33,データシート1!$A:$BT,MATCH("aa_"&amp;$S40,データシート1!$A$1:$BT$1,0),0)</f>
        <v>156.55028063204179</v>
      </c>
      <c r="AE40" s="897">
        <f>VLOOKUP(年度マスタ!$K$4&amp;"_"&amp;AE$33,データシート1!$A:$BT,MATCH("aa_"&amp;$S40,データシート1!$A$1:$BT$1,0),0)</f>
        <v>158.65297978405212</v>
      </c>
      <c r="AF40" s="897">
        <f>VLOOKUP(年度マスタ!$K$4&amp;"_"&amp;AF$33,データシート1!$A:$BT,MATCH("aa_"&amp;$S40,データシート1!$A$1:$BT$1,0),0)</f>
        <v>165.34605605891016</v>
      </c>
      <c r="AG40" s="897">
        <f>VLOOKUP(年度マスタ!$K$4&amp;"_"&amp;AG$33,データシート1!$A:$BT,MATCH("aa_"&amp;$S40,データシート1!$A$1:$BT$1,0),0)</f>
        <v>150.96019596097833</v>
      </c>
      <c r="AH40" s="897">
        <f>VLOOKUP(年度マスタ!$K$4&amp;"_"&amp;AH$33,データシート1!$A:$BT,MATCH("aa_"&amp;$S40,データシート1!$A$1:$BT$1,0),0)</f>
        <v>151.6131517447958</v>
      </c>
      <c r="AI40" s="897">
        <f>VLOOKUP(年度マスタ!$K$4&amp;"_"&amp;AI$33,データシート1!$A:$BT,MATCH("aa_"&amp;$S40,データシート1!$A$1:$BT$1,0),0)</f>
        <v>144.43110419774442</v>
      </c>
      <c r="AJ40" s="897">
        <f>VLOOKUP(年度マスタ!$K$4&amp;"_"&amp;AJ$33,データシート1!$A:$BT,MATCH("aa_"&amp;$S40,データシート1!$A$1:$BT$1,0),0)</f>
        <v>153.5551631853082</v>
      </c>
      <c r="AK40" s="898">
        <f>VLOOKUP(年度マスタ!$K$4&amp;"_"&amp;AK$33,データシート1!$A:$BT,MATCH("aa_"&amp;$S40,データシート1!$A$1:$BT$1,0),0)</f>
        <v>154.13321043438484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7.4193399288477098</v>
      </c>
      <c r="P41" s="454">
        <f t="shared" si="9"/>
        <v>1.2880865249017831E-2</v>
      </c>
      <c r="Q41" s="328"/>
      <c r="R41" s="13"/>
      <c r="S41" s="356" t="s">
        <v>201</v>
      </c>
      <c r="T41" s="335"/>
      <c r="U41" s="246" t="s">
        <v>128</v>
      </c>
      <c r="V41" s="344"/>
      <c r="W41" s="344"/>
      <c r="X41" s="896">
        <f>X42+X45+X46</f>
        <v>159.47177479502696</v>
      </c>
      <c r="Y41" s="897">
        <f t="shared" ref="Y41:AH41" si="12">Y42+Y45+Y46</f>
        <v>162.02875424366755</v>
      </c>
      <c r="Z41" s="897">
        <f t="shared" si="12"/>
        <v>160.78998235004815</v>
      </c>
      <c r="AA41" s="897">
        <f t="shared" si="12"/>
        <v>162.94837119853986</v>
      </c>
      <c r="AB41" s="897">
        <f t="shared" si="12"/>
        <v>161.4508429836703</v>
      </c>
      <c r="AC41" s="897">
        <f t="shared" si="12"/>
        <v>158.1230174162784</v>
      </c>
      <c r="AD41" s="897">
        <f t="shared" si="12"/>
        <v>158.39410069213588</v>
      </c>
      <c r="AE41" s="897">
        <f t="shared" si="12"/>
        <v>157.00170980720404</v>
      </c>
      <c r="AF41" s="897">
        <f t="shared" si="12"/>
        <v>155.95832674938856</v>
      </c>
      <c r="AG41" s="897">
        <f t="shared" si="12"/>
        <v>154.66239005784101</v>
      </c>
      <c r="AH41" s="897">
        <f t="shared" si="12"/>
        <v>153.32418924828789</v>
      </c>
      <c r="AI41" s="897">
        <f>AI42+AI45+AI46</f>
        <v>140.60213358259833</v>
      </c>
      <c r="AJ41" s="897">
        <f>AJ42+AJ45+AJ46</f>
        <v>141.37416582061454</v>
      </c>
      <c r="AK41" s="898">
        <f>AK42+AK45+AK46</f>
        <v>146.76852728659765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154.10480339000216</v>
      </c>
      <c r="Y42" s="900">
        <f t="shared" ref="Y42:AK42" si="13">SUM(Y43:Y44)</f>
        <v>156.40315755595611</v>
      </c>
      <c r="Z42" s="900">
        <f t="shared" si="13"/>
        <v>154.21081450391461</v>
      </c>
      <c r="AA42" s="900">
        <f t="shared" si="13"/>
        <v>155.70798031423624</v>
      </c>
      <c r="AB42" s="900">
        <f t="shared" si="13"/>
        <v>154.03150305482259</v>
      </c>
      <c r="AC42" s="900">
        <f t="shared" si="13"/>
        <v>150.94893961513782</v>
      </c>
      <c r="AD42" s="900">
        <f t="shared" si="13"/>
        <v>151.30967554740508</v>
      </c>
      <c r="AE42" s="900">
        <f t="shared" si="13"/>
        <v>150.0691056415705</v>
      </c>
      <c r="AF42" s="900">
        <f t="shared" si="13"/>
        <v>149.23890778846652</v>
      </c>
      <c r="AG42" s="900">
        <f t="shared" si="13"/>
        <v>148.40739899238253</v>
      </c>
      <c r="AH42" s="900">
        <f t="shared" si="13"/>
        <v>147.1730379845836</v>
      </c>
      <c r="AI42" s="900">
        <f t="shared" si="13"/>
        <v>134.67882138849603</v>
      </c>
      <c r="AJ42" s="900">
        <f t="shared" si="13"/>
        <v>135.51694636782594</v>
      </c>
      <c r="AK42" s="901">
        <f t="shared" si="13"/>
        <v>140.86570704825482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12.256872671376151</v>
      </c>
      <c r="P43" s="612">
        <f t="shared" si="9"/>
        <v>2.1279403123248653E-2</v>
      </c>
      <c r="Q43" s="328"/>
      <c r="R43" s="13"/>
      <c r="S43" s="356" t="s">
        <v>190</v>
      </c>
      <c r="T43" s="359"/>
      <c r="U43" s="346"/>
      <c r="V43" s="360"/>
      <c r="W43" s="347" t="s">
        <v>190</v>
      </c>
      <c r="X43" s="899">
        <f>VLOOKUP(年度マスタ!$K$4&amp;"_"&amp;X$33,データシート1!$A:$BT,MATCH("aa_"&amp;$S43,データシート1!$A$1:$BT$1,0),0)</f>
        <v>94.642311469562614</v>
      </c>
      <c r="Y43" s="900">
        <f>VLOOKUP(年度マスタ!$K$4&amp;"_"&amp;Y$33,データシート1!$A:$BT,MATCH("aa_"&amp;$S43,データシート1!$A$1:$BT$1,0),0)</f>
        <v>95.962873637275663</v>
      </c>
      <c r="Z43" s="900">
        <f>VLOOKUP(年度マスタ!$K$4&amp;"_"&amp;Z$33,データシート1!$A:$BT,MATCH("aa_"&amp;$S43,データシート1!$A$1:$BT$1,0),0)</f>
        <v>95.843755481925953</v>
      </c>
      <c r="AA43" s="900">
        <f>VLOOKUP(年度マスタ!$K$4&amp;"_"&amp;AA$33,データシート1!$A:$BT,MATCH("aa_"&amp;$S43,データシート1!$A$1:$BT$1,0),0)</f>
        <v>97.984257613212407</v>
      </c>
      <c r="AB43" s="900">
        <f>VLOOKUP(年度マスタ!$K$4&amp;"_"&amp;AB$33,データシート1!$A:$BT,MATCH("aa_"&amp;$S43,データシート1!$A$1:$BT$1,0),0)</f>
        <v>96.889535175231416</v>
      </c>
      <c r="AC43" s="900">
        <f>VLOOKUP(年度マスタ!$K$4&amp;"_"&amp;AC$33,データシート1!$A:$BT,MATCH("aa_"&amp;$S43,データシート1!$A$1:$BT$1,0),0)</f>
        <v>94.087409355486756</v>
      </c>
      <c r="AD43" s="900">
        <f>VLOOKUP(年度マスタ!$K$4&amp;"_"&amp;AD$33,データシート1!$A:$BT,MATCH("aa_"&amp;$S43,データシート1!$A$1:$BT$1,0),0)</f>
        <v>94.875599199065306</v>
      </c>
      <c r="AE43" s="900">
        <f>VLOOKUP(年度マスタ!$K$4&amp;"_"&amp;AE$33,データシート1!$A:$BT,MATCH("aa_"&amp;$S43,データシート1!$A$1:$BT$1,0),0)</f>
        <v>95.306450722772126</v>
      </c>
      <c r="AF43" s="900">
        <f>VLOOKUP(年度マスタ!$K$4&amp;"_"&amp;AF$33,データシート1!$A:$BT,MATCH("aa_"&amp;$S43,データシート1!$A$1:$BT$1,0),0)</f>
        <v>94.774875296885426</v>
      </c>
      <c r="AG43" s="900">
        <f>VLOOKUP(年度マスタ!$K$4&amp;"_"&amp;AG$33,データシート1!$A:$BT,MATCH("aa_"&amp;$S43,データシート1!$A$1:$BT$1,0),0)</f>
        <v>94.303878771237095</v>
      </c>
      <c r="AH43" s="900">
        <f>VLOOKUP(年度マスタ!$K$4&amp;"_"&amp;AH$33,データシート1!$A:$BT,MATCH("aa_"&amp;$S43,データシート1!$A$1:$BT$1,0),0)</f>
        <v>92.883027951254647</v>
      </c>
      <c r="AI43" s="900">
        <f>VLOOKUP(年度マスタ!$K$4&amp;"_"&amp;AI$33,データシート1!$A:$BT,MATCH("aa_"&amp;$S43,データシート1!$A$1:$BT$1,0),0)</f>
        <v>83.139156388570314</v>
      </c>
      <c r="AJ43" s="900">
        <f>VLOOKUP(年度マスタ!$K$4&amp;"_"&amp;AJ$33,データシート1!$A:$BT,MATCH("aa_"&amp;$S43,データシート1!$A$1:$BT$1,0),0)</f>
        <v>81.881128273334539</v>
      </c>
      <c r="AK43" s="901">
        <f>VLOOKUP(年度マスタ!$K$4&amp;"_"&amp;AK$33,データシート1!$A:$BT,MATCH("aa_"&amp;$S43,データシート1!$A$1:$BT$1,0),0)</f>
        <v>87.293810704000421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59.462491920439547</v>
      </c>
      <c r="Y44" s="900">
        <f>VLOOKUP(年度マスタ!$K$4&amp;"_"&amp;Y$33,データシート1!$A:$BT,MATCH("aa_"&amp;$S44,データシート1!$A$1:$BT$1,0),0)</f>
        <v>60.440283918680443</v>
      </c>
      <c r="Z44" s="900">
        <f>VLOOKUP(年度マスタ!$K$4&amp;"_"&amp;Z$33,データシート1!$A:$BT,MATCH("aa_"&amp;$S44,データシート1!$A$1:$BT$1,0),0)</f>
        <v>58.367059021988666</v>
      </c>
      <c r="AA44" s="900">
        <f>VLOOKUP(年度マスタ!$K$4&amp;"_"&amp;AA$33,データシート1!$A:$BT,MATCH("aa_"&amp;$S44,データシート1!$A$1:$BT$1,0),0)</f>
        <v>57.723722701023846</v>
      </c>
      <c r="AB44" s="900">
        <f>VLOOKUP(年度マスタ!$K$4&amp;"_"&amp;AB$33,データシート1!$A:$BT,MATCH("aa_"&amp;$S44,データシート1!$A$1:$BT$1,0),0)</f>
        <v>57.141967879591171</v>
      </c>
      <c r="AC44" s="900">
        <f>VLOOKUP(年度マスタ!$K$4&amp;"_"&amp;AC$33,データシート1!$A:$BT,MATCH("aa_"&amp;$S44,データシート1!$A$1:$BT$1,0),0)</f>
        <v>56.861530259651076</v>
      </c>
      <c r="AD44" s="900">
        <f>VLOOKUP(年度マスタ!$K$4&amp;"_"&amp;AD$33,データシート1!$A:$BT,MATCH("aa_"&amp;$S44,データシート1!$A$1:$BT$1,0),0)</f>
        <v>56.434076348339765</v>
      </c>
      <c r="AE44" s="900">
        <f>VLOOKUP(年度マスタ!$K$4&amp;"_"&amp;AE$33,データシート1!$A:$BT,MATCH("aa_"&amp;$S44,データシート1!$A$1:$BT$1,0),0)</f>
        <v>54.762654918798361</v>
      </c>
      <c r="AF44" s="900">
        <f>VLOOKUP(年度マスタ!$K$4&amp;"_"&amp;AF$33,データシート1!$A:$BT,MATCH("aa_"&amp;$S44,データシート1!$A$1:$BT$1,0),0)</f>
        <v>54.464032491581101</v>
      </c>
      <c r="AG44" s="900">
        <f>VLOOKUP(年度マスタ!$K$4&amp;"_"&amp;AG$33,データシート1!$A:$BT,MATCH("aa_"&amp;$S44,データシート1!$A$1:$BT$1,0),0)</f>
        <v>54.103520221145423</v>
      </c>
      <c r="AH44" s="900">
        <f>VLOOKUP(年度マスタ!$K$4&amp;"_"&amp;AH$33,データシート1!$A:$BT,MATCH("aa_"&amp;$S44,データシート1!$A$1:$BT$1,0),0)</f>
        <v>54.290010033328954</v>
      </c>
      <c r="AI44" s="900">
        <f>VLOOKUP(年度マスタ!$K$4&amp;"_"&amp;AI$33,データシート1!$A:$BT,MATCH("aa_"&amp;$S44,データシート1!$A$1:$BT$1,0),0)</f>
        <v>51.539664999925726</v>
      </c>
      <c r="AJ44" s="900">
        <f>VLOOKUP(年度マスタ!$K$4&amp;"_"&amp;AJ$33,データシート1!$A:$BT,MATCH("aa_"&amp;$S44,データシート1!$A$1:$BT$1,0),0)</f>
        <v>53.635818094491384</v>
      </c>
      <c r="AK44" s="901">
        <f>VLOOKUP(年度マスタ!$K$4&amp;"_"&amp;AK$33,データシート1!$A:$BT,MATCH("aa_"&amp;$S44,データシート1!$A$1:$BT$1,0),0)</f>
        <v>53.571896344254384</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5.3669714050247999</v>
      </c>
      <c r="Y45" s="900">
        <f>VLOOKUP(年度マスタ!$K$4&amp;"_"&amp;Y$33,データシート1!$A:$BT,MATCH("aa_"&amp;$S45,データシート1!$A$1:$BT$1,0),0)</f>
        <v>5.6255966877114503</v>
      </c>
      <c r="Z45" s="900">
        <f>VLOOKUP(年度マスタ!$K$4&amp;"_"&amp;Z$33,データシート1!$A:$BT,MATCH("aa_"&amp;$S45,データシート1!$A$1:$BT$1,0),0)</f>
        <v>6.5791678461335499</v>
      </c>
      <c r="AA45" s="900">
        <f>VLOOKUP(年度マスタ!$K$4&amp;"_"&amp;AA$33,データシート1!$A:$BT,MATCH("aa_"&amp;$S45,データシート1!$A$1:$BT$1,0),0)</f>
        <v>7.24039088430363</v>
      </c>
      <c r="AB45" s="900">
        <f>VLOOKUP(年度マスタ!$K$4&amp;"_"&amp;AB$33,データシート1!$A:$BT,MATCH("aa_"&amp;$S45,データシート1!$A$1:$BT$1,0),0)</f>
        <v>7.4193399288477098</v>
      </c>
      <c r="AC45" s="900">
        <f>VLOOKUP(年度マスタ!$K$4&amp;"_"&amp;AC$33,データシート1!$A:$BT,MATCH("aa_"&amp;$S45,データシート1!$A$1:$BT$1,0),0)</f>
        <v>7.1740778011405704</v>
      </c>
      <c r="AD45" s="900">
        <f>VLOOKUP(年度マスタ!$K$4&amp;"_"&amp;AD$33,データシート1!$A:$BT,MATCH("aa_"&amp;$S45,データシート1!$A$1:$BT$1,0),0)</f>
        <v>7.0844251447308002</v>
      </c>
      <c r="AE45" s="900">
        <f>VLOOKUP(年度マスタ!$K$4&amp;"_"&amp;AE$33,データシート1!$A:$BT,MATCH("aa_"&amp;$S45,データシート1!$A$1:$BT$1,0),0)</f>
        <v>6.9326041656335429</v>
      </c>
      <c r="AF45" s="900">
        <f>VLOOKUP(年度マスタ!$K$4&amp;"_"&amp;AF$33,データシート1!$A:$BT,MATCH("aa_"&amp;$S45,データシート1!$A$1:$BT$1,0),0)</f>
        <v>6.7194189609220301</v>
      </c>
      <c r="AG45" s="900">
        <f>VLOOKUP(年度マスタ!$K$4&amp;"_"&amp;AG$33,データシート1!$A:$BT,MATCH("aa_"&amp;$S45,データシート1!$A$1:$BT$1,0),0)</f>
        <v>6.2549910654584799</v>
      </c>
      <c r="AH45" s="900">
        <f>VLOOKUP(年度マスタ!$K$4&amp;"_"&amp;AH$33,データシート1!$A:$BT,MATCH("aa_"&amp;$S45,データシート1!$A$1:$BT$1,0),0)</f>
        <v>6.1511512637042802</v>
      </c>
      <c r="AI45" s="900">
        <f>VLOOKUP(年度マスタ!$K$4&amp;"_"&amp;AI$33,データシート1!$A:$BT,MATCH("aa_"&amp;$S45,データシート1!$A$1:$BT$1,0),0)</f>
        <v>5.9233121941022899</v>
      </c>
      <c r="AJ45" s="900">
        <f>VLOOKUP(年度マスタ!$K$4&amp;"_"&amp;AJ$33,データシート1!$A:$BT,MATCH("aa_"&amp;$S45,データシート1!$A$1:$BT$1,0),0)</f>
        <v>5.8572194527885904</v>
      </c>
      <c r="AK45" s="901">
        <f>VLOOKUP(年度マスタ!$K$4&amp;"_"&amp;AK$33,データシート1!$A:$BT,MATCH("aa_"&amp;$S45,データシート1!$A$1:$BT$1,0),0)</f>
        <v>5.9028202383428328</v>
      </c>
      <c r="AL45" s="330"/>
      <c r="AW45" s="17" t="str">
        <f>AW48</f>
        <v>宜野湾市</v>
      </c>
      <c r="AX45" s="1010">
        <f t="shared" ref="AX45:BB45" si="15">AX48/$BC48</f>
        <v>3.3884085907068102E-2</v>
      </c>
      <c r="AY45" s="1010">
        <f t="shared" si="15"/>
        <v>0.37747159689801268</v>
      </c>
      <c r="AZ45" s="1010">
        <f t="shared" si="15"/>
        <v>0.29092540475972478</v>
      </c>
      <c r="BA45" s="1010">
        <f t="shared" si="15"/>
        <v>0.27702461452990462</v>
      </c>
      <c r="BB45" s="1010">
        <f t="shared" si="15"/>
        <v>2.0694297905289774E-2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10.11544561171565</v>
      </c>
      <c r="Y47" s="903">
        <f>VLOOKUP(年度マスタ!$K$4&amp;"_"&amp;Y$33,データシート1!$A:$BT,MATCH("aa_"&amp;$S47,データシート1!$A$1:$BT$1,0),0)</f>
        <v>12.92772500121117</v>
      </c>
      <c r="Z47" s="903">
        <f>VLOOKUP(年度マスタ!$K$4&amp;"_"&amp;Z$33,データシート1!$A:$BT,MATCH("aa_"&amp;$S47,データシート1!$A$1:$BT$1,0),0)</f>
        <v>11.52306692160291</v>
      </c>
      <c r="AA47" s="903">
        <f>VLOOKUP(年度マスタ!$K$4&amp;"_"&amp;AA$33,データシート1!$A:$BT,MATCH("aa_"&amp;$S47,データシート1!$A$1:$BT$1,0),0)</f>
        <v>13.13200163377887</v>
      </c>
      <c r="AB47" s="903">
        <f>VLOOKUP(年度マスタ!$K$4&amp;"_"&amp;AB$33,データシート1!$A:$BT,MATCH("aa_"&amp;$S47,データシート1!$A$1:$BT$1,0),0)</f>
        <v>12.256872671376151</v>
      </c>
      <c r="AC47" s="903">
        <f>VLOOKUP(年度マスタ!$K$4&amp;"_"&amp;AC$33,データシート1!$A:$BT,MATCH("aa_"&amp;$S47,データシート1!$A$1:$BT$1,0),0)</f>
        <v>14.440297194531141</v>
      </c>
      <c r="AD47" s="903">
        <f>VLOOKUP(年度マスタ!$K$4&amp;"_"&amp;AD$33,データシート1!$A:$BT,MATCH("aa_"&amp;$S47,データシート1!$A$1:$BT$1,0),0)</f>
        <v>13.6327760925387</v>
      </c>
      <c r="AE47" s="903">
        <f>VLOOKUP(年度マスタ!$K$4&amp;"_"&amp;AE$33,データシート1!$A:$BT,MATCH("aa_"&amp;$S47,データシート1!$A$1:$BT$1,0),0)</f>
        <v>11.45233334741242</v>
      </c>
      <c r="AF47" s="903">
        <f>VLOOKUP(年度マスタ!$K$4&amp;"_"&amp;AF$33,データシート1!$A:$BT,MATCH("aa_"&amp;$S47,データシート1!$A$1:$BT$1,0),0)</f>
        <v>14.714265089211992</v>
      </c>
      <c r="AG47" s="903">
        <f>VLOOKUP(年度マスタ!$K$4&amp;"_"&amp;AG$33,データシート1!$A:$BT,MATCH("aa_"&amp;$S47,データシート1!$A$1:$BT$1,0),0)</f>
        <v>14.684981802351292</v>
      </c>
      <c r="AH47" s="903">
        <f>VLOOKUP(年度マスタ!$K$4&amp;"_"&amp;AH$33,データシート1!$A:$BT,MATCH("aa_"&amp;$S47,データシート1!$A$1:$BT$1,0),0)</f>
        <v>16.28550805113893</v>
      </c>
      <c r="AI47" s="903">
        <f>VLOOKUP(年度マスタ!$K$4&amp;"_"&amp;AI$33,データシート1!$A:$BT,MATCH("aa_"&amp;$S47,データシート1!$A$1:$BT$1,0),0)</f>
        <v>14.040251084298861</v>
      </c>
      <c r="AJ47" s="903">
        <f>VLOOKUP(年度マスタ!$K$4&amp;"_"&amp;AJ$33,データシート1!$A:$BT,MATCH("aa_"&amp;$S47,データシート1!$A$1:$BT$1,0),0)</f>
        <v>12.982827338638209</v>
      </c>
      <c r="AK47" s="904">
        <f>VLOOKUP(年度マスタ!$K$4&amp;"_"&amp;AK$33,データシート1!$A:$BT,MATCH("aa_"&amp;$S47,データシート1!$A$1:$BT$1,0),0)</f>
        <v>10.963905254208489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宜野湾市</v>
      </c>
      <c r="AX48" s="1011">
        <f>SUM(AY39:BA39)</f>
        <v>17.951897146295277</v>
      </c>
      <c r="AY48" s="1011">
        <f>BB39</f>
        <v>199.98565998640191</v>
      </c>
      <c r="AZ48" s="1011">
        <f>BC39</f>
        <v>154.13321043438484</v>
      </c>
      <c r="BA48" s="1011">
        <f>SUM(BD39:BG39)</f>
        <v>146.76852728659765</v>
      </c>
      <c r="BB48" s="1011">
        <f>BH39</f>
        <v>10.963905254208489</v>
      </c>
      <c r="BC48" s="1011">
        <f>SUM(AX48:BB48)</f>
        <v>529.80320010788819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529.80320010788819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17.951897146295277</v>
      </c>
      <c r="P52" s="453">
        <f t="shared" ref="P52:P64" si="18">O52/$O$51</f>
        <v>3.3884085907068102E-2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8.2572192401738072</v>
      </c>
      <c r="P53" s="454">
        <f t="shared" si="18"/>
        <v>1.5585446140174921E-2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9.3808278547354753</v>
      </c>
      <c r="P54" s="454">
        <f t="shared" si="18"/>
        <v>1.7706249892082908E-2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0.31385005138599448</v>
      </c>
      <c r="P55" s="454">
        <f t="shared" si="18"/>
        <v>5.9238987481027405E-4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199.98565998640191</v>
      </c>
      <c r="P56" s="453">
        <f t="shared" si="18"/>
        <v>0.37747159689801268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154.13321043438484</v>
      </c>
      <c r="P57" s="453">
        <f t="shared" si="18"/>
        <v>0.29092540475972478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146.76852728659765</v>
      </c>
      <c r="P58" s="453">
        <f t="shared" si="18"/>
        <v>0.27702461452990462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140.86570704825482</v>
      </c>
      <c r="P59" s="454">
        <f t="shared" si="18"/>
        <v>0.26588308077333089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87.293810704000421</v>
      </c>
      <c r="P60" s="454">
        <f t="shared" si="18"/>
        <v>0.16476648439689315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53.571896344254384</v>
      </c>
      <c r="P61" s="454">
        <f t="shared" si="18"/>
        <v>0.1011165963764377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5.9028202383428328</v>
      </c>
      <c r="P62" s="454">
        <f t="shared" si="18"/>
        <v>1.1141533756573748E-2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10.963905254208489</v>
      </c>
      <c r="P64" s="612">
        <f t="shared" si="18"/>
        <v>2.0694297905289774E-2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宜野湾市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66.806600000000003</v>
      </c>
      <c r="AI7" s="78">
        <f>VLOOKUP(年度マスタ!$K$4&amp;"_"&amp;$AG7,データシート1!$A:$BT,MATCH("ab_"&amp;AI$2,データシート1!$A$1:$BT$1,0),0)</f>
        <v>2946</v>
      </c>
      <c r="AJ7" s="78">
        <f>VLOOKUP(年度マスタ!$K$4&amp;"_"&amp;$AG7,データシート1!$A:$BT,MATCH("ab_"&amp;AJ$2,データシート1!$A$1:$BT$1,0),0)</f>
        <v>0</v>
      </c>
      <c r="AK7" s="78">
        <f>VLOOKUP(年度マスタ!$K$4&amp;"_"&amp;$AG7,データシート1!$A:$BT,MATCH("ab_"&amp;AK$2,データシート1!$A$1:$BT$1,0),0)</f>
        <v>27003</v>
      </c>
      <c r="AL7" s="78">
        <f>VLOOKUP(年度マスタ!$K$4&amp;"_"&amp;$AG7,データシート1!$A:$BT,MATCH("ab_"&amp;AL$2,データシート1!$A$1:$BT$1,0),0)</f>
        <v>38067</v>
      </c>
      <c r="AM7" s="78">
        <f>VLOOKUP(年度マスタ!$K$4&amp;"_"&amp;$AG7,データシート1!$A:$BT,MATCH("ab_"&amp;AM$2,データシート1!$A$1:$BT$1,0),0)</f>
        <v>47844</v>
      </c>
      <c r="AN7" s="78">
        <f>VLOOKUP(年度マスタ!$K$4&amp;"_"&amp;$AG7,データシート1!$A:$BT,MATCH("ab_"&amp;AN$2,データシート1!$A$1:$BT$1,0),0)</f>
        <v>11968</v>
      </c>
      <c r="AO7" s="78">
        <f>VLOOKUP(年度マスタ!$K$4&amp;"_"&amp;$AG7,データシート1!$A:$BT,MATCH("ab_"&amp;AO$2,データシート1!$A$1:$BT$1,0),0)</f>
        <v>92062</v>
      </c>
      <c r="AP7" s="78">
        <f>VLOOKUP(年度マスタ!$K$4&amp;"_"&amp;$AG7,データシート1!$A:$BT,MATCH("ab_"&amp;AP$2,データシート1!$A$1:$BT$1,0),0)</f>
        <v>0</v>
      </c>
      <c r="AQ7" s="954">
        <f>VLOOKUP(年度マスタ!$K$4&amp;"_"&amp;$AG7,データシート1!$A:$BT,MATCH("ab_"&amp;AQ$2,データシート1!$A$1:$BT$1,0),0)</f>
        <v>10.11544561171565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59.115200000000002</v>
      </c>
      <c r="AI8" s="78">
        <f>VLOOKUP(年度マスタ!$K$4&amp;"_"&amp;$AG8,データシート1!$A:$BT,MATCH("ab_"&amp;AI$2,データシート1!$A$1:$BT$1,0),0)</f>
        <v>2946</v>
      </c>
      <c r="AJ8" s="78">
        <f>VLOOKUP(年度マスタ!$K$4&amp;"_"&amp;$AG8,データシート1!$A:$BT,MATCH("ab_"&amp;AJ$2,データシート1!$A$1:$BT$1,0),0)</f>
        <v>0</v>
      </c>
      <c r="AK8" s="78">
        <f>VLOOKUP(年度マスタ!$K$4&amp;"_"&amp;$AG8,データシート1!$A:$BT,MATCH("ab_"&amp;AK$2,データシート1!$A$1:$BT$1,0),0)</f>
        <v>27003</v>
      </c>
      <c r="AL8" s="78">
        <f>VLOOKUP(年度マスタ!$K$4&amp;"_"&amp;$AG8,データシート1!$A:$BT,MATCH("ab_"&amp;AL$2,データシート1!$A$1:$BT$1,0),0)</f>
        <v>38567</v>
      </c>
      <c r="AM8" s="78">
        <f>VLOOKUP(年度マスタ!$K$4&amp;"_"&amp;$AG8,データシート1!$A:$BT,MATCH("ab_"&amp;AM$2,データシート1!$A$1:$BT$1,0),0)</f>
        <v>48737</v>
      </c>
      <c r="AN8" s="78">
        <f>VLOOKUP(年度マスタ!$K$4&amp;"_"&amp;$AG8,データシート1!$A:$BT,MATCH("ab_"&amp;AN$2,データシート1!$A$1:$BT$1,0),0)</f>
        <v>11861</v>
      </c>
      <c r="AO8" s="78">
        <f>VLOOKUP(年度マスタ!$K$4&amp;"_"&amp;$AG8,データシート1!$A:$BT,MATCH("ab_"&amp;AO$2,データシート1!$A$1:$BT$1,0),0)</f>
        <v>92467</v>
      </c>
      <c r="AP8" s="78">
        <f>VLOOKUP(年度マスタ!$K$4&amp;"_"&amp;$AG8,データシート1!$A:$BT,MATCH("ab_"&amp;AP$2,データシート1!$A$1:$BT$1,0),0)</f>
        <v>0</v>
      </c>
      <c r="AQ8" s="954">
        <f>VLOOKUP(年度マスタ!$K$4&amp;"_"&amp;$AG8,データシート1!$A:$BT,MATCH("ab_"&amp;AQ$2,データシート1!$A$1:$BT$1,0),0)</f>
        <v>12.92772500121117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154.12739999999999</v>
      </c>
      <c r="AI9" s="78">
        <f>VLOOKUP(年度マスタ!$K$4&amp;"_"&amp;$AG9,データシート1!$A:$BT,MATCH("ab_"&amp;AI$2,データシート1!$A$1:$BT$1,0),0)</f>
        <v>2946</v>
      </c>
      <c r="AJ9" s="78">
        <f>VLOOKUP(年度マスタ!$K$4&amp;"_"&amp;$AG9,データシート1!$A:$BT,MATCH("ab_"&amp;AJ$2,データシート1!$A$1:$BT$1,0),0)</f>
        <v>0</v>
      </c>
      <c r="AK9" s="78">
        <f>VLOOKUP(年度マスタ!$K$4&amp;"_"&amp;$AG9,データシート1!$A:$BT,MATCH("ab_"&amp;AK$2,データシート1!$A$1:$BT$1,0),0)</f>
        <v>27003</v>
      </c>
      <c r="AL9" s="78">
        <f>VLOOKUP(年度マスタ!$K$4&amp;"_"&amp;$AG9,データシート1!$A:$BT,MATCH("ab_"&amp;AL$2,データシート1!$A$1:$BT$1,0),0)</f>
        <v>39396</v>
      </c>
      <c r="AM9" s="78">
        <f>VLOOKUP(年度マスタ!$K$4&amp;"_"&amp;$AG9,データシート1!$A:$BT,MATCH("ab_"&amp;AM$2,データシート1!$A$1:$BT$1,0),0)</f>
        <v>49734</v>
      </c>
      <c r="AN9" s="78">
        <f>VLOOKUP(年度マスタ!$K$4&amp;"_"&amp;$AG9,データシート1!$A:$BT,MATCH("ab_"&amp;AN$2,データシート1!$A$1:$BT$1,0),0)</f>
        <v>11795</v>
      </c>
      <c r="AO9" s="78">
        <f>VLOOKUP(年度マスタ!$K$4&amp;"_"&amp;$AG9,データシート1!$A:$BT,MATCH("ab_"&amp;AO$2,データシート1!$A$1:$BT$1,0),0)</f>
        <v>93751</v>
      </c>
      <c r="AP9" s="78">
        <f>VLOOKUP(年度マスタ!$K$4&amp;"_"&amp;$AG9,データシート1!$A:$BT,MATCH("ab_"&amp;AP$2,データシート1!$A$1:$BT$1,0),0)</f>
        <v>0</v>
      </c>
      <c r="AQ9" s="954">
        <f>VLOOKUP(年度マスタ!$K$4&amp;"_"&amp;$AG9,データシート1!$A:$BT,MATCH("ab_"&amp;AQ$2,データシート1!$A$1:$BT$1,0),0)</f>
        <v>11.52306692160291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51.112000000000002</v>
      </c>
      <c r="AI10" s="78">
        <f>VLOOKUP(年度マスタ!$K$4&amp;"_"&amp;$AG10,データシート1!$A:$BT,MATCH("ab_"&amp;AI$2,データシート1!$A$1:$BT$1,0),0)</f>
        <v>2946</v>
      </c>
      <c r="AJ10" s="78">
        <f>VLOOKUP(年度マスタ!$K$4&amp;"_"&amp;$AG10,データシート1!$A:$BT,MATCH("ab_"&amp;AJ$2,データシート1!$A$1:$BT$1,0),0)</f>
        <v>0</v>
      </c>
      <c r="AK10" s="78">
        <f>VLOOKUP(年度マスタ!$K$4&amp;"_"&amp;$AG10,データシート1!$A:$BT,MATCH("ab_"&amp;AK$2,データシート1!$A$1:$BT$1,0),0)</f>
        <v>27003</v>
      </c>
      <c r="AL10" s="78">
        <f>VLOOKUP(年度マスタ!$K$4&amp;"_"&amp;$AG10,データシート1!$A:$BT,MATCH("ab_"&amp;AL$2,データシート1!$A$1:$BT$1,0),0)</f>
        <v>40008</v>
      </c>
      <c r="AM10" s="78">
        <f>VLOOKUP(年度マスタ!$K$4&amp;"_"&amp;$AG10,データシート1!$A:$BT,MATCH("ab_"&amp;AM$2,データシート1!$A$1:$BT$1,0),0)</f>
        <v>51248</v>
      </c>
      <c r="AN10" s="78">
        <f>VLOOKUP(年度マスタ!$K$4&amp;"_"&amp;$AG10,データシート1!$A:$BT,MATCH("ab_"&amp;AN$2,データシート1!$A$1:$BT$1,0),0)</f>
        <v>11599</v>
      </c>
      <c r="AO10" s="78">
        <f>VLOOKUP(年度マスタ!$K$4&amp;"_"&amp;$AG10,データシート1!$A:$BT,MATCH("ab_"&amp;AO$2,データシート1!$A$1:$BT$1,0),0)</f>
        <v>94961</v>
      </c>
      <c r="AP10" s="78">
        <f>VLOOKUP(年度マスタ!$K$4&amp;"_"&amp;$AG10,データシート1!$A:$BT,MATCH("ab_"&amp;AP$2,データシート1!$A$1:$BT$1,0),0)</f>
        <v>0</v>
      </c>
      <c r="AQ10" s="954">
        <f>VLOOKUP(年度マスタ!$K$4&amp;"_"&amp;$AG10,データシート1!$A:$BT,MATCH("ab_"&amp;AQ$2,データシート1!$A$1:$BT$1,0),0)</f>
        <v>13.13200163377887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52.734900000000003</v>
      </c>
      <c r="AI11" s="78">
        <f>VLOOKUP(年度マスタ!$K$4&amp;"_"&amp;$AG11,データシート1!$A:$BT,MATCH("ab_"&amp;AI$2,データシート1!$A$1:$BT$1,0),0)</f>
        <v>2946</v>
      </c>
      <c r="AJ11" s="78">
        <f>VLOOKUP(年度マスタ!$K$4&amp;"_"&amp;$AG11,データシート1!$A:$BT,MATCH("ab_"&amp;AJ$2,データシート1!$A$1:$BT$1,0),0)</f>
        <v>0</v>
      </c>
      <c r="AK11" s="78">
        <f>VLOOKUP(年度マスタ!$K$4&amp;"_"&amp;$AG11,データシート1!$A:$BT,MATCH("ab_"&amp;AK$2,データシート1!$A$1:$BT$1,0),0)</f>
        <v>27003</v>
      </c>
      <c r="AL11" s="78">
        <f>VLOOKUP(年度マスタ!$K$4&amp;"_"&amp;$AG11,データシート1!$A:$BT,MATCH("ab_"&amp;AL$2,データシート1!$A$1:$BT$1,0),0)</f>
        <v>40603</v>
      </c>
      <c r="AM11" s="78">
        <f>VLOOKUP(年度マスタ!$K$4&amp;"_"&amp;$AG11,データシート1!$A:$BT,MATCH("ab_"&amp;AM$2,データシート1!$A$1:$BT$1,0),0)</f>
        <v>52938</v>
      </c>
      <c r="AN11" s="78">
        <f>VLOOKUP(年度マスタ!$K$4&amp;"_"&amp;$AG11,データシート1!$A:$BT,MATCH("ab_"&amp;AN$2,データシート1!$A$1:$BT$1,0),0)</f>
        <v>11439</v>
      </c>
      <c r="AO11" s="78">
        <f>VLOOKUP(年度マスタ!$K$4&amp;"_"&amp;$AG11,データシート1!$A:$BT,MATCH("ab_"&amp;AO$2,データシート1!$A$1:$BT$1,0),0)</f>
        <v>95913</v>
      </c>
      <c r="AP11" s="78">
        <f>VLOOKUP(年度マスタ!$K$4&amp;"_"&amp;$AG11,データシート1!$A:$BT,MATCH("ab_"&amp;AP$2,データシート1!$A$1:$BT$1,0),0)</f>
        <v>0</v>
      </c>
      <c r="AQ11" s="954">
        <f>VLOOKUP(年度マスタ!$K$4&amp;"_"&amp;$AG11,データシート1!$A:$BT,MATCH("ab_"&amp;AQ$2,データシート1!$A$1:$BT$1,0),0)</f>
        <v>12.256872671376151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53.817300000000003</v>
      </c>
      <c r="AI12" s="78">
        <f>VLOOKUP(年度マスタ!$K$4&amp;"_"&amp;$AG12,データシート1!$A:$BT,MATCH("ab_"&amp;AI$2,データシート1!$A$1:$BT$1,0),0)</f>
        <v>3023</v>
      </c>
      <c r="AJ12" s="78">
        <f>VLOOKUP(年度マスタ!$K$4&amp;"_"&amp;$AG12,データシート1!$A:$BT,MATCH("ab_"&amp;AJ$2,データシート1!$A$1:$BT$1,0),0)</f>
        <v>58</v>
      </c>
      <c r="AK12" s="78">
        <f>VLOOKUP(年度マスタ!$K$4&amp;"_"&amp;$AG12,データシート1!$A:$BT,MATCH("ab_"&amp;AK$2,データシート1!$A$1:$BT$1,0),0)</f>
        <v>30140</v>
      </c>
      <c r="AL12" s="78">
        <f>VLOOKUP(年度マスタ!$K$4&amp;"_"&amp;$AG12,データシート1!$A:$BT,MATCH("ab_"&amp;AL$2,データシート1!$A$1:$BT$1,0),0)</f>
        <v>41208</v>
      </c>
      <c r="AM12" s="78">
        <f>VLOOKUP(年度マスタ!$K$4&amp;"_"&amp;$AG12,データシート1!$A:$BT,MATCH("ab_"&amp;AM$2,データシート1!$A$1:$BT$1,0),0)</f>
        <v>54143</v>
      </c>
      <c r="AN12" s="78">
        <f>VLOOKUP(年度マスタ!$K$4&amp;"_"&amp;$AG12,データシート1!$A:$BT,MATCH("ab_"&amp;AN$2,データシート1!$A$1:$BT$1,0),0)</f>
        <v>11324</v>
      </c>
      <c r="AO12" s="78">
        <f>VLOOKUP(年度マスタ!$K$4&amp;"_"&amp;$AG12,データシート1!$A:$BT,MATCH("ab_"&amp;AO$2,データシート1!$A$1:$BT$1,0),0)</f>
        <v>96663</v>
      </c>
      <c r="AP12" s="78">
        <f>VLOOKUP(年度マスタ!$K$4&amp;"_"&amp;$AG12,データシート1!$A:$BT,MATCH("ab_"&amp;AP$2,データシート1!$A$1:$BT$1,0),0)</f>
        <v>0</v>
      </c>
      <c r="AQ12" s="954">
        <f>VLOOKUP(年度マスタ!$K$4&amp;"_"&amp;$AG12,データシート1!$A:$BT,MATCH("ab_"&amp;AQ$2,データシート1!$A$1:$BT$1,0),0)</f>
        <v>14.440297194531141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172.07169999999999</v>
      </c>
      <c r="AI13" s="78">
        <f>VLOOKUP(年度マスタ!$K$4&amp;"_"&amp;$AG13,データシート1!$A:$BT,MATCH("ab_"&amp;AI$2,データシート1!$A$1:$BT$1,0),0)</f>
        <v>3023</v>
      </c>
      <c r="AJ13" s="78">
        <f>VLOOKUP(年度マスタ!$K$4&amp;"_"&amp;$AG13,データシート1!$A:$BT,MATCH("ab_"&amp;AJ$2,データシート1!$A$1:$BT$1,0),0)</f>
        <v>58</v>
      </c>
      <c r="AK13" s="78">
        <f>VLOOKUP(年度マスタ!$K$4&amp;"_"&amp;$AG13,データシート1!$A:$BT,MATCH("ab_"&amp;AK$2,データシート1!$A$1:$BT$1,0),0)</f>
        <v>30140</v>
      </c>
      <c r="AL13" s="78">
        <f>VLOOKUP(年度マスタ!$K$4&amp;"_"&amp;$AG13,データシート1!$A:$BT,MATCH("ab_"&amp;AL$2,データシート1!$A$1:$BT$1,0),0)</f>
        <v>41938</v>
      </c>
      <c r="AM13" s="78">
        <f>VLOOKUP(年度マスタ!$K$4&amp;"_"&amp;$AG13,データシート1!$A:$BT,MATCH("ab_"&amp;AM$2,データシート1!$A$1:$BT$1,0),0)</f>
        <v>55122</v>
      </c>
      <c r="AN13" s="78">
        <f>VLOOKUP(年度マスタ!$K$4&amp;"_"&amp;$AG13,データシート1!$A:$BT,MATCH("ab_"&amp;AN$2,データシート1!$A$1:$BT$1,0),0)</f>
        <v>11230</v>
      </c>
      <c r="AO13" s="78">
        <f>VLOOKUP(年度マスタ!$K$4&amp;"_"&amp;$AG13,データシート1!$A:$BT,MATCH("ab_"&amp;AO$2,データシート1!$A$1:$BT$1,0),0)</f>
        <v>97509</v>
      </c>
      <c r="AP13" s="78">
        <f>VLOOKUP(年度マスタ!$K$4&amp;"_"&amp;$AG13,データシート1!$A:$BT,MATCH("ab_"&amp;AP$2,データシート1!$A$1:$BT$1,0),0)</f>
        <v>0</v>
      </c>
      <c r="AQ13" s="954">
        <f>VLOOKUP(年度マスタ!$K$4&amp;"_"&amp;$AG13,データシート1!$A:$BT,MATCH("ab_"&amp;AQ$2,データシート1!$A$1:$BT$1,0),0)</f>
        <v>13.6327760925387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62.018099999999997</v>
      </c>
      <c r="AI14" s="78">
        <f>VLOOKUP(年度マスタ!$K$4&amp;"_"&amp;$AG14,データシート1!$A:$BT,MATCH("ab_"&amp;AI$2,データシート1!$A$1:$BT$1,0),0)</f>
        <v>3023</v>
      </c>
      <c r="AJ14" s="78">
        <f>VLOOKUP(年度マスタ!$K$4&amp;"_"&amp;$AG14,データシート1!$A:$BT,MATCH("ab_"&amp;AJ$2,データシート1!$A$1:$BT$1,0),0)</f>
        <v>58</v>
      </c>
      <c r="AK14" s="78">
        <f>VLOOKUP(年度マスタ!$K$4&amp;"_"&amp;$AG14,データシート1!$A:$BT,MATCH("ab_"&amp;AK$2,データシート1!$A$1:$BT$1,0),0)</f>
        <v>30140</v>
      </c>
      <c r="AL14" s="78">
        <f>VLOOKUP(年度マスタ!$K$4&amp;"_"&amp;$AG14,データシート1!$A:$BT,MATCH("ab_"&amp;AL$2,データシート1!$A$1:$BT$1,0),0)</f>
        <v>42696</v>
      </c>
      <c r="AM14" s="78">
        <f>VLOOKUP(年度マスタ!$K$4&amp;"_"&amp;$AG14,データシート1!$A:$BT,MATCH("ab_"&amp;AM$2,データシート1!$A$1:$BT$1,0),0)</f>
        <v>56053</v>
      </c>
      <c r="AN14" s="78">
        <f>VLOOKUP(年度マスタ!$K$4&amp;"_"&amp;$AG14,データシート1!$A:$BT,MATCH("ab_"&amp;AN$2,データシート1!$A$1:$BT$1,0),0)</f>
        <v>11271</v>
      </c>
      <c r="AO14" s="78">
        <f>VLOOKUP(年度マスタ!$K$4&amp;"_"&amp;$AG14,データシート1!$A:$BT,MATCH("ab_"&amp;AO$2,データシート1!$A$1:$BT$1,0),0)</f>
        <v>98151</v>
      </c>
      <c r="AP14" s="78">
        <f>VLOOKUP(年度マスタ!$K$4&amp;"_"&amp;$AG14,データシート1!$A:$BT,MATCH("ab_"&amp;AP$2,データシート1!$A$1:$BT$1,0),0)</f>
        <v>0</v>
      </c>
      <c r="AQ14" s="954">
        <f>VLOOKUP(年度マスタ!$K$4&amp;"_"&amp;$AG14,データシート1!$A:$BT,MATCH("ab_"&amp;AQ$2,データシート1!$A$1:$BT$1,0),0)</f>
        <v>11.45233334741242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64.878100000000003</v>
      </c>
      <c r="AI15" s="78">
        <f>VLOOKUP(年度マスタ!$K$4&amp;"_"&amp;$AG15,データシート1!$A:$BT,MATCH("ab_"&amp;AI$2,データシート1!$A$1:$BT$1,0),0)</f>
        <v>3023</v>
      </c>
      <c r="AJ15" s="78">
        <f>VLOOKUP(年度マスタ!$K$4&amp;"_"&amp;$AG15,データシート1!$A:$BT,MATCH("ab_"&amp;AJ$2,データシート1!$A$1:$BT$1,0),0)</f>
        <v>58</v>
      </c>
      <c r="AK15" s="78">
        <f>VLOOKUP(年度マスタ!$K$4&amp;"_"&amp;$AG15,データシート1!$A:$BT,MATCH("ab_"&amp;AK$2,データシート1!$A$1:$BT$1,0),0)</f>
        <v>30140</v>
      </c>
      <c r="AL15" s="78">
        <f>VLOOKUP(年度マスタ!$K$4&amp;"_"&amp;$AG15,データシート1!$A:$BT,MATCH("ab_"&amp;AL$2,データシート1!$A$1:$BT$1,0),0)</f>
        <v>43266</v>
      </c>
      <c r="AM15" s="78">
        <f>VLOOKUP(年度マスタ!$K$4&amp;"_"&amp;$AG15,データシート1!$A:$BT,MATCH("ab_"&amp;AM$2,データシート1!$A$1:$BT$1,0),0)</f>
        <v>56665</v>
      </c>
      <c r="AN15" s="78">
        <f>VLOOKUP(年度マスタ!$K$4&amp;"_"&amp;$AG15,データシート1!$A:$BT,MATCH("ab_"&amp;AN$2,データシート1!$A$1:$BT$1,0),0)</f>
        <v>11281</v>
      </c>
      <c r="AO15" s="78">
        <f>VLOOKUP(年度マスタ!$K$4&amp;"_"&amp;$AG15,データシート1!$A:$BT,MATCH("ab_"&amp;AO$2,データシート1!$A$1:$BT$1,0),0)</f>
        <v>98377</v>
      </c>
      <c r="AP15" s="78">
        <f>VLOOKUP(年度マスタ!$K$4&amp;"_"&amp;$AG15,データシート1!$A:$BT,MATCH("ab_"&amp;AP$2,データシート1!$A$1:$BT$1,0),0)</f>
        <v>0</v>
      </c>
      <c r="AQ15" s="954">
        <f>VLOOKUP(年度マスタ!$K$4&amp;"_"&amp;$AG15,データシート1!$A:$BT,MATCH("ab_"&amp;AQ$2,データシート1!$A$1:$BT$1,0),0)</f>
        <v>14.71426508921199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62.686100000000003</v>
      </c>
      <c r="AI16" s="78">
        <f>VLOOKUP(年度マスタ!$K$4&amp;"_"&amp;$AG16,データシート1!$A:$BT,MATCH("ab_"&amp;AI$2,データシート1!$A$1:$BT$1,0),0)</f>
        <v>3023</v>
      </c>
      <c r="AJ16" s="78">
        <f>VLOOKUP(年度マスタ!$K$4&amp;"_"&amp;$AG16,データシート1!$A:$BT,MATCH("ab_"&amp;AJ$2,データシート1!$A$1:$BT$1,0),0)</f>
        <v>58</v>
      </c>
      <c r="AK16" s="78">
        <f>VLOOKUP(年度マスタ!$K$4&amp;"_"&amp;$AG16,データシート1!$A:$BT,MATCH("ab_"&amp;AK$2,データシート1!$A$1:$BT$1,0),0)</f>
        <v>30140</v>
      </c>
      <c r="AL16" s="78">
        <f>VLOOKUP(年度マスタ!$K$4&amp;"_"&amp;$AG16,データシート1!$A:$BT,MATCH("ab_"&amp;AL$2,データシート1!$A$1:$BT$1,0),0)</f>
        <v>43999</v>
      </c>
      <c r="AM16" s="78">
        <f>VLOOKUP(年度マスタ!$K$4&amp;"_"&amp;$AG16,データシート1!$A:$BT,MATCH("ab_"&amp;AM$2,データシート1!$A$1:$BT$1,0),0)</f>
        <v>57463</v>
      </c>
      <c r="AN16" s="78">
        <f>VLOOKUP(年度マスタ!$K$4&amp;"_"&amp;$AG16,データシート1!$A:$BT,MATCH("ab_"&amp;AN$2,データシート1!$A$1:$BT$1,0),0)</f>
        <v>11319</v>
      </c>
      <c r="AO16" s="78">
        <f>VLOOKUP(年度マスタ!$K$4&amp;"_"&amp;$AG16,データシート1!$A:$BT,MATCH("ab_"&amp;AO$2,データシート1!$A$1:$BT$1,0),0)</f>
        <v>98689</v>
      </c>
      <c r="AP16" s="78">
        <f>VLOOKUP(年度マスタ!$K$4&amp;"_"&amp;$AG16,データシート1!$A:$BT,MATCH("ab_"&amp;AP$2,データシート1!$A$1:$BT$1,0),0)</f>
        <v>0</v>
      </c>
      <c r="AQ16" s="954">
        <f>VLOOKUP(年度マスタ!$K$4&amp;"_"&amp;$AG16,データシート1!$A:$BT,MATCH("ab_"&amp;AQ$2,データシート1!$A$1:$BT$1,0),0)</f>
        <v>14.68498180235129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52.2714</v>
      </c>
      <c r="AI17" s="151">
        <f>VLOOKUP(年度マスタ!$K$4&amp;"_"&amp;$AG17,データシート1!$A:$BT,MATCH("ab_"&amp;AI$2,データシート1!$A$1:$BT$1,0),0)</f>
        <v>3023</v>
      </c>
      <c r="AJ17" s="151">
        <f>VLOOKUP(年度マスタ!$K$4&amp;"_"&amp;$AG17,データシート1!$A:$BT,MATCH("ab_"&amp;AJ$2,データシート1!$A$1:$BT$1,0),0)</f>
        <v>58</v>
      </c>
      <c r="AK17" s="151">
        <f>VLOOKUP(年度マスタ!$K$4&amp;"_"&amp;$AG17,データシート1!$A:$BT,MATCH("ab_"&amp;AK$2,データシート1!$A$1:$BT$1,0),0)</f>
        <v>30140</v>
      </c>
      <c r="AL17" s="151">
        <f>VLOOKUP(年度マスタ!$K$4&amp;"_"&amp;$AG17,データシート1!$A:$BT,MATCH("ab_"&amp;AL$2,データシート1!$A$1:$BT$1,0),0)</f>
        <v>45006</v>
      </c>
      <c r="AM17" s="151">
        <f>VLOOKUP(年度マスタ!$K$4&amp;"_"&amp;$AG17,データシート1!$A:$BT,MATCH("ab_"&amp;AM$2,データシート1!$A$1:$BT$1,0),0)</f>
        <v>58151</v>
      </c>
      <c r="AN17" s="151">
        <f>VLOOKUP(年度マスタ!$K$4&amp;"_"&amp;$AG17,データシート1!$A:$BT,MATCH("ab_"&amp;AN$2,データシート1!$A$1:$BT$1,0),0)</f>
        <v>11273</v>
      </c>
      <c r="AO17" s="151">
        <f>VLOOKUP(年度マスタ!$K$4&amp;"_"&amp;$AG17,データシート1!$A:$BT,MATCH("ab_"&amp;AO$2,データシート1!$A$1:$BT$1,0),0)</f>
        <v>99678</v>
      </c>
      <c r="AP17" s="151">
        <f>VLOOKUP(年度マスタ!$K$4&amp;"_"&amp;$AG17,データシート1!$A:$BT,MATCH("ab_"&amp;AP$2,データシート1!$A$1:$BT$1,0),0)</f>
        <v>0</v>
      </c>
      <c r="AQ17" s="955">
        <f>VLOOKUP(年度マスタ!$K$4&amp;"_"&amp;$AG17,データシート1!$A:$BT,MATCH("ab_"&amp;AQ$2,データシート1!$A$1:$BT$1,0),0)</f>
        <v>16.28550805113893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188.8563</v>
      </c>
      <c r="AI18" s="78">
        <f>VLOOKUP(年度マスタ!$K$4&amp;"_"&amp;$AG18,データシート1!$A:$BT,MATCH("ab_"&amp;AI$2,データシート1!$A$1:$BT$1,0),0)</f>
        <v>3400</v>
      </c>
      <c r="AJ18" s="78">
        <f>VLOOKUP(年度マスタ!$K$4&amp;"_"&amp;$AG18,データシート1!$A:$BT,MATCH("ab_"&amp;AJ$2,データシート1!$A$1:$BT$1,0),0)</f>
        <v>9</v>
      </c>
      <c r="AK18" s="78">
        <f>VLOOKUP(年度マスタ!$K$4&amp;"_"&amp;$AG18,データシート1!$A:$BT,MATCH("ab_"&amp;AK$2,データシート1!$A$1:$BT$1,0),0)</f>
        <v>31550</v>
      </c>
      <c r="AL18" s="78">
        <f>VLOOKUP(年度マスタ!$K$4&amp;"_"&amp;$AG18,データシート1!$A:$BT,MATCH("ab_"&amp;AL$2,データシート1!$A$1:$BT$1,0),0)</f>
        <v>45984</v>
      </c>
      <c r="AM18" s="78">
        <f>VLOOKUP(年度マスタ!$K$4&amp;"_"&amp;$AG18,データシート1!$A:$BT,MATCH("ab_"&amp;AM$2,データシート1!$A$1:$BT$1,0),0)</f>
        <v>59409</v>
      </c>
      <c r="AN18" s="78">
        <f>VLOOKUP(年度マスタ!$K$4&amp;"_"&amp;$AG18,データシート1!$A:$BT,MATCH("ab_"&amp;AN$2,データシート1!$A$1:$BT$1,0),0)</f>
        <v>11375</v>
      </c>
      <c r="AO18" s="78">
        <f>VLOOKUP(年度マスタ!$K$4&amp;"_"&amp;$AG18,データシート1!$A:$BT,MATCH("ab_"&amp;AO$2,データシート1!$A$1:$BT$1,0),0)</f>
        <v>100462</v>
      </c>
      <c r="AP18" s="78">
        <f>VLOOKUP(年度マスタ!$K$4&amp;"_"&amp;$AG18,データシート1!$A:$BT,MATCH("ab_"&amp;AP$2,データシート1!$A$1:$BT$1,0),0)</f>
        <v>0</v>
      </c>
      <c r="AQ18" s="954">
        <f>VLOOKUP(年度マスタ!$K$4&amp;"_"&amp;$AG18,データシート1!$A:$BT,MATCH("ab_"&amp;AQ$2,データシート1!$A$1:$BT$1,0),0)</f>
        <v>14.040251084298861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84.689700000000002</v>
      </c>
      <c r="AI19" s="78">
        <f>VLOOKUP(年度マスタ!$K$4&amp;"_"&amp;$AG19,データシート1!$A:$BT,MATCH("ab_"&amp;AI$2,データシート1!$A$1:$BT$1,0),0)</f>
        <v>3400</v>
      </c>
      <c r="AJ19" s="78">
        <f>VLOOKUP(年度マスタ!$K$4&amp;"_"&amp;$AG19,データシート1!$A:$BT,MATCH("ab_"&amp;AJ$2,データシート1!$A$1:$BT$1,0),0)</f>
        <v>9</v>
      </c>
      <c r="AK19" s="78">
        <f>VLOOKUP(年度マスタ!$K$4&amp;"_"&amp;$AG19,データシート1!$A:$BT,MATCH("ab_"&amp;AK$2,データシート1!$A$1:$BT$1,0),0)</f>
        <v>31550</v>
      </c>
      <c r="AL19" s="78">
        <f>VLOOKUP(年度マスタ!$K$4&amp;"_"&amp;$AG19,データシート1!$A:$BT,MATCH("ab_"&amp;AL$2,データシート1!$A$1:$BT$1,0),0)</f>
        <v>46347</v>
      </c>
      <c r="AM19" s="78">
        <f>VLOOKUP(年度マスタ!$K$4&amp;"_"&amp;$AG19,データシート1!$A:$BT,MATCH("ab_"&amp;AM$2,データシート1!$A$1:$BT$1,0),0)</f>
        <v>60245</v>
      </c>
      <c r="AN19" s="78">
        <f>VLOOKUP(年度マスタ!$K$4&amp;"_"&amp;$AG19,データシート1!$A:$BT,MATCH("ab_"&amp;AN$2,データシート1!$A$1:$BT$1,0),0)</f>
        <v>11543</v>
      </c>
      <c r="AO19" s="78">
        <f>VLOOKUP(年度マスタ!$K$4&amp;"_"&amp;$AG19,データシート1!$A:$BT,MATCH("ab_"&amp;AO$2,データシート1!$A$1:$BT$1,0),0)</f>
        <v>100317</v>
      </c>
      <c r="AP19" s="78">
        <f>VLOOKUP(年度マスタ!$K$4&amp;"_"&amp;$AG19,データシート1!$A:$BT,MATCH("ab_"&amp;AP$2,データシート1!$A$1:$BT$1,0),0)</f>
        <v>0</v>
      </c>
      <c r="AQ19" s="954">
        <f>VLOOKUP(年度マスタ!$K$4&amp;"_"&amp;$AG19,データシート1!$A:$BT,MATCH("ab_"&amp;AQ$2,データシート1!$A$1:$BT$1,0),0)</f>
        <v>12.982827338638209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56.755000000000003</v>
      </c>
      <c r="AI20" s="78">
        <f>VLOOKUP(年度マスタ!$K$4&amp;"_"&amp;$AG20,データシート1!$A:$BT,MATCH("ab_"&amp;AI$2,データシート1!$A$1:$BT$1,0),0)</f>
        <v>3400</v>
      </c>
      <c r="AJ20" s="78">
        <f>VLOOKUP(年度マスタ!$K$4&amp;"_"&amp;$AG20,データシート1!$A:$BT,MATCH("ab_"&amp;AJ$2,データシート1!$A$1:$BT$1,0),0)</f>
        <v>9</v>
      </c>
      <c r="AK20" s="78">
        <f>VLOOKUP(年度マスタ!$K$4&amp;"_"&amp;$AG20,データシート1!$A:$BT,MATCH("ab_"&amp;AK$2,データシート1!$A$1:$BT$1,0),0)</f>
        <v>31550</v>
      </c>
      <c r="AL20" s="78">
        <f>VLOOKUP(年度マスタ!$K$4&amp;"_"&amp;$AG20,データシート1!$A:$BT,MATCH("ab_"&amp;AL$2,データシート1!$A$1:$BT$1,0),0)</f>
        <v>46828</v>
      </c>
      <c r="AM20" s="78">
        <f>VLOOKUP(年度マスタ!$K$4&amp;"_"&amp;$AG20,データシート1!$A:$BT,MATCH("ab_"&amp;AM$2,データシート1!$A$1:$BT$1,0),0)</f>
        <v>61023</v>
      </c>
      <c r="AN20" s="78">
        <f>VLOOKUP(年度マスタ!$K$4&amp;"_"&amp;$AG20,データシート1!$A:$BT,MATCH("ab_"&amp;AN$2,データシート1!$A$1:$BT$1,0),0)</f>
        <v>11705</v>
      </c>
      <c r="AO20" s="78">
        <f>VLOOKUP(年度マスタ!$K$4&amp;"_"&amp;$AG20,データシート1!$A:$BT,MATCH("ab_"&amp;AO$2,データシート1!$A$1:$BT$1,0),0)</f>
        <v>100269</v>
      </c>
      <c r="AP20" s="78">
        <f>VLOOKUP(年度マスタ!$K$4&amp;"_"&amp;$AG20,データシート1!$A:$BT,MATCH("ab_"&amp;AP$2,データシート1!$A$1:$BT$1,0),0)</f>
        <v>0</v>
      </c>
      <c r="AQ20" s="954">
        <f>VLOOKUP(年度マスタ!$K$4&amp;"_"&amp;$AG20,データシート1!$A:$BT,MATCH("ab_"&amp;AQ$2,データシート1!$A$1:$BT$1,0),0)</f>
        <v>10.963905254208489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宜野湾市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8.3010000000000002</v>
      </c>
      <c r="BE13" s="70" t="str">
        <f>年度マスタ!K4</f>
        <v>47205</v>
      </c>
      <c r="BF13" s="70" t="str">
        <f>年度マスタ!K4</f>
        <v>47205</v>
      </c>
      <c r="BG13" s="70" t="str">
        <f>年度マスタ!K4</f>
        <v>47205</v>
      </c>
      <c r="BH13" s="278" t="s">
        <v>195</v>
      </c>
      <c r="BI13" s="278" t="s">
        <v>195</v>
      </c>
      <c r="BJ13" s="278" t="s">
        <v>195</v>
      </c>
      <c r="BK13" s="278" t="str">
        <f>年度マスタ!K4</f>
        <v>47205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8.3010000000000002</v>
      </c>
      <c r="AY14" s="70"/>
      <c r="BE14" s="70" t="str">
        <f>AP2</f>
        <v>宜野湾市</v>
      </c>
      <c r="BF14" s="70" t="str">
        <f>AP2</f>
        <v>宜野湾市</v>
      </c>
      <c r="BG14" s="70" t="str">
        <f>AP2</f>
        <v>宜野湾市</v>
      </c>
      <c r="BH14" s="70" t="s">
        <v>205</v>
      </c>
      <c r="BI14" s="70" t="s">
        <v>205</v>
      </c>
      <c r="BJ14" s="70" t="s">
        <v>205</v>
      </c>
      <c r="BK14" s="70" t="str">
        <f>AP2</f>
        <v>宜野湾市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20.111999999999998</v>
      </c>
      <c r="AY17" s="165">
        <f>AX17</f>
        <v>20.111999999999998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37.561999999999998</v>
      </c>
      <c r="G21" s="877">
        <f t="shared" ref="G21:O21" si="5">SUM(G22,G26,G27,G28)</f>
        <v>28.824999999999999</v>
      </c>
      <c r="H21" s="877">
        <f t="shared" si="5"/>
        <v>38.257999999999996</v>
      </c>
      <c r="I21" s="877">
        <f t="shared" si="5"/>
        <v>33.795999999999999</v>
      </c>
      <c r="J21" s="877">
        <f t="shared" si="5"/>
        <v>33.424999999999997</v>
      </c>
      <c r="K21" s="877">
        <f t="shared" si="5"/>
        <v>33.925999999999995</v>
      </c>
      <c r="L21" s="877">
        <f t="shared" si="5"/>
        <v>33.204000000000001</v>
      </c>
      <c r="M21" s="877">
        <f t="shared" si="5"/>
        <v>45.625</v>
      </c>
      <c r="N21" s="877">
        <f t="shared" si="5"/>
        <v>32.551000000000002</v>
      </c>
      <c r="O21" s="877">
        <f t="shared" si="5"/>
        <v>30.96</v>
      </c>
      <c r="P21" s="878">
        <f>SUM(P22,P26,P27,P28)</f>
        <v>28.412999999999997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8.3010000000000002</v>
      </c>
      <c r="BG21" s="952">
        <f t="shared" si="2"/>
        <v>8.3010000000000002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0.96018563605241491</v>
      </c>
    </row>
    <row r="22" spans="2:63" ht="15.95" customHeight="1" thickBot="1">
      <c r="B22" s="285"/>
      <c r="C22" s="522"/>
      <c r="D22" s="408" t="s">
        <v>114</v>
      </c>
      <c r="E22" s="409"/>
      <c r="F22" s="879">
        <f>SUM(F23:F25)</f>
        <v>8.7439999999999998</v>
      </c>
      <c r="G22" s="879">
        <f t="shared" ref="G22:P22" si="6">SUM(G23:G25)</f>
        <v>8.8550000000000004</v>
      </c>
      <c r="H22" s="879">
        <f t="shared" si="6"/>
        <v>8.7530000000000001</v>
      </c>
      <c r="I22" s="879">
        <f t="shared" si="6"/>
        <v>8.5180000000000007</v>
      </c>
      <c r="J22" s="879">
        <f t="shared" si="6"/>
        <v>8.4909999999999997</v>
      </c>
      <c r="K22" s="879">
        <f t="shared" si="6"/>
        <v>8.5190000000000001</v>
      </c>
      <c r="L22" s="879">
        <f t="shared" si="6"/>
        <v>8.5050000000000008</v>
      </c>
      <c r="M22" s="879">
        <f t="shared" si="6"/>
        <v>8.4540000000000006</v>
      </c>
      <c r="N22" s="879">
        <f t="shared" si="6"/>
        <v>8.5690000000000008</v>
      </c>
      <c r="O22" s="879">
        <f t="shared" si="6"/>
        <v>8.7490000000000006</v>
      </c>
      <c r="P22" s="880">
        <f t="shared" si="6"/>
        <v>8.3010000000000002</v>
      </c>
      <c r="Z22" s="273"/>
      <c r="AB22" s="272"/>
      <c r="AC22" s="521" t="s">
        <v>286</v>
      </c>
      <c r="AP22" s="16" t="s">
        <v>287</v>
      </c>
      <c r="AQ22" s="273"/>
      <c r="AV22" s="70" t="str">
        <f>AW22</f>
        <v>エネルギー起源CO2</v>
      </c>
      <c r="AW22" s="70" t="str">
        <f>D56</f>
        <v>エネルギー起源CO2</v>
      </c>
      <c r="AX22" s="165">
        <f>P56</f>
        <v>28.413</v>
      </c>
      <c r="AY22" s="165">
        <f>AX22</f>
        <v>28.413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8.7439999999999998</v>
      </c>
      <c r="G23" s="881">
        <f>IFERROR(VLOOKUP(年度マスタ!$K$4&amp;"_"&amp;G$20,データシート1!$A:$BU,MATCH("ba_"&amp;$E23,データシート1!$A$1:$BU$1,0),0),0)</f>
        <v>8.8550000000000004</v>
      </c>
      <c r="H23" s="881">
        <f>IFERROR(VLOOKUP(年度マスタ!$K$4&amp;"_"&amp;H$20,データシート1!$A:$BU,MATCH("ba_"&amp;$E23,データシート1!$A$1:$BU$1,0),0),0)</f>
        <v>8.7530000000000001</v>
      </c>
      <c r="I23" s="881">
        <f>IFERROR(VLOOKUP(年度マスタ!$K$4&amp;"_"&amp;I$20,データシート1!$A:$BU,MATCH("ba_"&amp;$E23,データシート1!$A$1:$BU$1,0),0),0)</f>
        <v>8.5180000000000007</v>
      </c>
      <c r="J23" s="881">
        <f>IFERROR(VLOOKUP(年度マスタ!$K$4&amp;"_"&amp;J$20,データシート1!$A:$BU,MATCH("ba_"&amp;$E23,データシート1!$A$1:$BU$1,0),0),0)</f>
        <v>8.4909999999999997</v>
      </c>
      <c r="K23" s="881">
        <f>IFERROR(VLOOKUP(年度マスタ!$K$4&amp;"_"&amp;K$20,データシート1!$A:$BU,MATCH("ba_"&amp;$E23,データシート1!$A$1:$BU$1,0),0),0)</f>
        <v>8.5190000000000001</v>
      </c>
      <c r="L23" s="881">
        <f>IFERROR(VLOOKUP(年度マスタ!$K$4&amp;"_"&amp;L$20,データシート1!$A:$BU,MATCH("ba_"&amp;$E23,データシート1!$A$1:$BU$1,0),0),0)</f>
        <v>8.5050000000000008</v>
      </c>
      <c r="M23" s="881">
        <f>IFERROR(VLOOKUP(年度マスタ!$K$4&amp;"_"&amp;M$20,データシート1!$A:$BU,MATCH("ba_"&amp;$E23,データシート1!$A$1:$BU$1,0),0),0)</f>
        <v>8.4540000000000006</v>
      </c>
      <c r="N23" s="881">
        <f>IFERROR(VLOOKUP(年度マスタ!$K$4&amp;"_"&amp;N$20,データシート1!$A:$BU,MATCH("ba_"&amp;$E23,データシート1!$A$1:$BU$1,0),0),0)</f>
        <v>8.5690000000000008</v>
      </c>
      <c r="O23" s="881">
        <f>IFERROR(VLOOKUP(年度マスタ!$K$4&amp;"_"&amp;O$20,データシート1!$A:$BU,MATCH("ba_"&amp;$E23,データシート1!$A$1:$BU$1,0),0),0)</f>
        <v>8.7490000000000006</v>
      </c>
      <c r="P23" s="882">
        <f>IFERROR(VLOOKUP(年度マスタ!$K$4&amp;"_"&amp;P$20,データシート1!$A:$BU,MATCH("ba_"&amp;$E23,データシート1!$A$1:$BU$1,0),0),0)</f>
        <v>8.3010000000000002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248.61363911431965</v>
      </c>
      <c r="AG24" s="877">
        <f t="shared" ref="AG24:AP24" si="11">AG25+AG29</f>
        <v>235.70147664470966</v>
      </c>
      <c r="AH24" s="877">
        <f t="shared" si="11"/>
        <v>242.6599311756548</v>
      </c>
      <c r="AI24" s="877">
        <f t="shared" si="11"/>
        <v>243.62278805433647</v>
      </c>
      <c r="AJ24" s="877">
        <f t="shared" si="11"/>
        <v>243.5179461904799</v>
      </c>
      <c r="AK24" s="877">
        <f t="shared" si="11"/>
        <v>233.60584570510218</v>
      </c>
      <c r="AL24" s="877">
        <f t="shared" si="11"/>
        <v>233.82575600553864</v>
      </c>
      <c r="AM24" s="877">
        <f t="shared" si="11"/>
        <v>265.39616694935978</v>
      </c>
      <c r="AN24" s="877">
        <f t="shared" si="11"/>
        <v>219.96126474553085</v>
      </c>
      <c r="AO24" s="877">
        <f t="shared" si="11"/>
        <v>199.45564058013116</v>
      </c>
      <c r="AP24" s="878">
        <f t="shared" si="11"/>
        <v>196.27775056283338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37.74364900160937</v>
      </c>
      <c r="AG25" s="879">
        <f>①CO2排出量の現状把握!AA35</f>
        <v>17.128553487944266</v>
      </c>
      <c r="AH25" s="879">
        <f>①CO2排出量の現状把握!AB35</f>
        <v>17.046982089833392</v>
      </c>
      <c r="AI25" s="879">
        <f>①CO2排出量の現状把握!AC35</f>
        <v>21.126237841499758</v>
      </c>
      <c r="AJ25" s="879">
        <f>①CO2排出量の現状把握!AD35</f>
        <v>42.08484407753749</v>
      </c>
      <c r="AK25" s="879">
        <f>①CO2排出量の現状把握!AE35</f>
        <v>24.834116924250079</v>
      </c>
      <c r="AL25" s="879">
        <f>①CO2排出量の現状把握!AF35</f>
        <v>24.19269437653157</v>
      </c>
      <c r="AM25" s="879">
        <f>①CO2排出量の現状把握!AG35</f>
        <v>22.846978226801664</v>
      </c>
      <c r="AN25" s="879">
        <f>①CO2排出量の現状把握!AH35</f>
        <v>20.340212818723668</v>
      </c>
      <c r="AO25" s="879">
        <f>①CO2排出量の現状把握!AI35</f>
        <v>37.974532316137349</v>
      </c>
      <c r="AP25" s="880">
        <f>①CO2排出量の現状把握!AJ35</f>
        <v>21.482121408415683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28.818000000000001</v>
      </c>
      <c r="G26" s="879">
        <f>IFERROR(VLOOKUP(年度マスタ!$K$4&amp;"_"&amp;G$20,データシート1!$A:$BU,MATCH("ba_"&amp;$D26,データシート1!$A$1:$BU$1,0),0),0)</f>
        <v>19.97</v>
      </c>
      <c r="H26" s="879">
        <f>IFERROR(VLOOKUP(年度マスタ!$K$4&amp;"_"&amp;H$20,データシート1!$A:$BU,MATCH("ba_"&amp;$D26,データシート1!$A$1:$BU$1,0),0),0)</f>
        <v>29.504999999999999</v>
      </c>
      <c r="I26" s="879">
        <f>IFERROR(VLOOKUP(年度マスタ!$K$4&amp;"_"&amp;I$20,データシート1!$A:$BU,MATCH("ba_"&amp;$D26,データシート1!$A$1:$BU$1,0),0),0)</f>
        <v>25.277999999999999</v>
      </c>
      <c r="J26" s="879">
        <f>IFERROR(VLOOKUP(年度マスタ!$K$4&amp;"_"&amp;J$20,データシート1!$A:$BU,MATCH("ba_"&amp;$D26,データシート1!$A$1:$BU$1,0),0),0)</f>
        <v>24.933999999999997</v>
      </c>
      <c r="K26" s="879">
        <f>IFERROR(VLOOKUP(年度マスタ!$K$4&amp;"_"&amp;K$20,データシート1!$A:$BU,MATCH("ba_"&amp;$D26,データシート1!$A$1:$BU$1,0),0),0)</f>
        <v>25.406999999999996</v>
      </c>
      <c r="L26" s="879">
        <f>IFERROR(VLOOKUP(年度マスタ!$K$4&amp;"_"&amp;L$20,データシート1!$A:$BU,MATCH("ba_"&amp;$D26,データシート1!$A$1:$BU$1,0),0),0)</f>
        <v>24.699000000000002</v>
      </c>
      <c r="M26" s="879">
        <f>IFERROR(VLOOKUP(年度マスタ!$K$4&amp;"_"&amp;M$20,データシート1!$A:$BU,MATCH("ba_"&amp;$D26,データシート1!$A$1:$BU$1,0),0),0)</f>
        <v>37.170999999999999</v>
      </c>
      <c r="N26" s="879">
        <f>IFERROR(VLOOKUP(年度マスタ!$K$4&amp;"_"&amp;N$20,データシート1!$A:$BU,MATCH("ba_"&amp;$D26,データシート1!$A$1:$BU$1,0),0),0)</f>
        <v>23.981999999999999</v>
      </c>
      <c r="O26" s="879">
        <f>IFERROR(VLOOKUP(年度マスタ!$K$4&amp;"_"&amp;O$20,データシート1!$A:$BU,MATCH("ba_"&amp;$D26,データシート1!$A$1:$BU$1,0),0),0)</f>
        <v>22.210999999999999</v>
      </c>
      <c r="P26" s="880">
        <f>IFERROR(VLOOKUP(年度マスタ!$K$4&amp;"_"&amp;P$20,データシート1!$A:$BU,MATCH("ba_"&amp;$D26,データシート1!$A$1:$BU$1,0),0),0)</f>
        <v>20.111999999999998</v>
      </c>
      <c r="Z26" s="273"/>
      <c r="AB26" s="272"/>
      <c r="AC26" s="522"/>
      <c r="AD26" s="410"/>
      <c r="AE26" s="409" t="s">
        <v>184</v>
      </c>
      <c r="AF26" s="881">
        <f>①CO2排出量の現状把握!Z36</f>
        <v>27.5613836005945</v>
      </c>
      <c r="AG26" s="881">
        <f>①CO2排出量の現状把握!AA36</f>
        <v>8.1169517257444213</v>
      </c>
      <c r="AH26" s="881">
        <f>①CO2排出量の現状把握!AB36</f>
        <v>8.6746797695074278</v>
      </c>
      <c r="AI26" s="881">
        <f>①CO2排出量の現状把握!AC36</f>
        <v>8.9757164379248131</v>
      </c>
      <c r="AJ26" s="881">
        <f>①CO2排出量の現状把握!AD36</f>
        <v>29.572153891199111</v>
      </c>
      <c r="AK26" s="881">
        <f>①CO2排出量の現状把握!AE36</f>
        <v>12.899782432003159</v>
      </c>
      <c r="AL26" s="881">
        <f>①CO2排出量の現状把握!AF36</f>
        <v>12.260475387406252</v>
      </c>
      <c r="AM26" s="881">
        <f>①CO2排出量の現状把握!AG36</f>
        <v>11.492817974220879</v>
      </c>
      <c r="AN26" s="881">
        <f>①CO2排出量の現状把握!AH36</f>
        <v>9.5352198756534658</v>
      </c>
      <c r="AO26" s="881">
        <f>①CO2排出量の現状把握!AI36</f>
        <v>29.481699774791618</v>
      </c>
      <c r="AP26" s="882">
        <f>①CO2排出量の現状把握!AJ36</f>
        <v>12.481668300305282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10.18226540101487</v>
      </c>
      <c r="AG27" s="881">
        <f>①CO2排出量の現状把握!AA37</f>
        <v>9.0116017621998452</v>
      </c>
      <c r="AH27" s="881">
        <f>①CO2排出量の現状把握!AB37</f>
        <v>8.3723023203259643</v>
      </c>
      <c r="AI27" s="881">
        <f>①CO2排出量の現状把握!AC37</f>
        <v>9.3679612320152952</v>
      </c>
      <c r="AJ27" s="881">
        <f>①CO2排出量の現状把握!AD37</f>
        <v>9.3167938918222806</v>
      </c>
      <c r="AK27" s="881">
        <f>①CO2排出量の現状把握!AE37</f>
        <v>8.8842745049146661</v>
      </c>
      <c r="AL27" s="881">
        <f>①CO2排出量の現状把握!AF37</f>
        <v>9.5641798860097911</v>
      </c>
      <c r="AM27" s="881">
        <f>①CO2排出量の現状把握!AG37</f>
        <v>9.1249455043891885</v>
      </c>
      <c r="AN27" s="881">
        <f>①CO2排出量の現状把握!AH37</f>
        <v>8.538007538661649</v>
      </c>
      <c r="AO27" s="881">
        <f>①CO2排出量の現状把握!AI37</f>
        <v>8.1356108762831436</v>
      </c>
      <c r="AP27" s="882">
        <f>①CO2排出量の現状把握!AJ37</f>
        <v>8.615378017338422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2.7825601715596502</v>
      </c>
      <c r="AJ28" s="881">
        <f>①CO2排出量の現状把握!AD38</f>
        <v>3.195896294516094</v>
      </c>
      <c r="AK28" s="881">
        <f>①CO2排出量の現状把握!AE38</f>
        <v>3.0500599873322551</v>
      </c>
      <c r="AL28" s="881">
        <f>①CO2排出量の現状把握!AF38</f>
        <v>2.3680391031155281</v>
      </c>
      <c r="AM28" s="881">
        <f>①CO2排出量の現状把握!AG38</f>
        <v>2.2292147481915991</v>
      </c>
      <c r="AN28" s="881">
        <f>①CO2排出量の現状把握!AH38</f>
        <v>2.2669854044085556</v>
      </c>
      <c r="AO28" s="881">
        <f>①CO2排出量の現状把握!AI38</f>
        <v>0.35722166506259173</v>
      </c>
      <c r="AP28" s="882">
        <f>①CO2排出量の現状把握!AJ38</f>
        <v>0.38507509077198121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210.8699901127103</v>
      </c>
      <c r="AG29" s="883">
        <f>①CO2排出量の現状把握!AA39</f>
        <v>218.5729231567654</v>
      </c>
      <c r="AH29" s="883">
        <f>①CO2排出量の現状把握!AB39</f>
        <v>225.61294908582141</v>
      </c>
      <c r="AI29" s="883">
        <f>①CO2排出量の現状把握!AC39</f>
        <v>222.49655021283669</v>
      </c>
      <c r="AJ29" s="883">
        <f>①CO2排出量の現状把握!AD39</f>
        <v>201.43310211294241</v>
      </c>
      <c r="AK29" s="883">
        <f>①CO2排出量の現状把握!AE39</f>
        <v>208.7717287808521</v>
      </c>
      <c r="AL29" s="883">
        <f>①CO2排出量の現状把握!AF39</f>
        <v>209.63306162900707</v>
      </c>
      <c r="AM29" s="883">
        <f>①CO2排出量の現状把握!AG39</f>
        <v>242.54918872255814</v>
      </c>
      <c r="AN29" s="883">
        <f>①CO2排出量の現状把握!AH39</f>
        <v>199.62105192680718</v>
      </c>
      <c r="AO29" s="883">
        <f>①CO2排出量の現状把握!AI39</f>
        <v>161.4811082639938</v>
      </c>
      <c r="AP29" s="884">
        <f>①CO2排出量の現状把握!AJ39</f>
        <v>174.7956291544177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0.15108583798464861</v>
      </c>
      <c r="AG32" s="461">
        <f t="shared" si="16"/>
        <v>0.12229452445667137</v>
      </c>
      <c r="AH32" s="461">
        <f t="shared" si="16"/>
        <v>0.1576609694672092</v>
      </c>
      <c r="AI32" s="461">
        <f t="shared" si="16"/>
        <v>0.13872265509276702</v>
      </c>
      <c r="AJ32" s="461">
        <f t="shared" si="16"/>
        <v>0.1372588777249909</v>
      </c>
      <c r="AK32" s="461">
        <f t="shared" si="16"/>
        <v>0.14522753014848472</v>
      </c>
      <c r="AL32" s="461">
        <f t="shared" si="16"/>
        <v>0.14200317607104623</v>
      </c>
      <c r="AM32" s="461">
        <f t="shared" si="16"/>
        <v>0.17191280689711583</v>
      </c>
      <c r="AN32" s="461">
        <f t="shared" si="16"/>
        <v>0.14798514655595227</v>
      </c>
      <c r="AO32" s="461">
        <f t="shared" si="16"/>
        <v>0.15522248410699543</v>
      </c>
      <c r="AP32" s="461">
        <f t="shared" si="16"/>
        <v>0.14475914829125927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0.23166811453834685</v>
      </c>
      <c r="AG33" s="458">
        <f t="shared" ref="AG33:AP33" si="17">IFERROR(IF(G22/AG25&gt;1,1,G22/AG25),0)</f>
        <v>0.51697301854663269</v>
      </c>
      <c r="AH33" s="458">
        <f t="shared" si="17"/>
        <v>0.51346331883695595</v>
      </c>
      <c r="AI33" s="458">
        <f t="shared" si="17"/>
        <v>0.40319530925981967</v>
      </c>
      <c r="AJ33" s="458">
        <f t="shared" si="17"/>
        <v>0.20175909370974754</v>
      </c>
      <c r="AK33" s="458">
        <f t="shared" si="17"/>
        <v>0.34303615570406476</v>
      </c>
      <c r="AL33" s="458">
        <f t="shared" si="17"/>
        <v>0.35155240948483951</v>
      </c>
      <c r="AM33" s="458">
        <f t="shared" si="17"/>
        <v>0.37002705198373498</v>
      </c>
      <c r="AN33" s="458">
        <f>IFERROR(IF(N22/AN25&gt;1,1,N22/AN25),0)</f>
        <v>0.42128369434325807</v>
      </c>
      <c r="AO33" s="458">
        <f t="shared" si="17"/>
        <v>0.23039125083002263</v>
      </c>
      <c r="AP33" s="458">
        <f t="shared" si="17"/>
        <v>0.38641435090056142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0.31725548059246894</v>
      </c>
      <c r="AG34" s="459">
        <f t="shared" ref="AG34:AP36" si="18">IFERROR(IF(G23/AG26&gt;1,1,G23/AG26),0)</f>
        <v>1</v>
      </c>
      <c r="AH34" s="459">
        <f t="shared" si="18"/>
        <v>1</v>
      </c>
      <c r="AI34" s="459">
        <f t="shared" si="18"/>
        <v>0.94900502471414561</v>
      </c>
      <c r="AJ34" s="459">
        <f t="shared" si="18"/>
        <v>0.28712822309933206</v>
      </c>
      <c r="AK34" s="459">
        <f t="shared" si="18"/>
        <v>0.66039873501006918</v>
      </c>
      <c r="AL34" s="459">
        <f t="shared" si="18"/>
        <v>0.69369251446287228</v>
      </c>
      <c r="AM34" s="459">
        <f t="shared" si="18"/>
        <v>0.7355898282703911</v>
      </c>
      <c r="AN34" s="459">
        <f t="shared" si="18"/>
        <v>0.89866831722249629</v>
      </c>
      <c r="AO34" s="459">
        <f t="shared" si="18"/>
        <v>0.29676036547529222</v>
      </c>
      <c r="AP34" s="459">
        <f t="shared" si="18"/>
        <v>0.66505532756362151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0.13666240504206759</v>
      </c>
      <c r="AG37" s="460">
        <f t="shared" ref="AG37:AP37" si="21">IFERROR(IF(G26/AG29&gt;1,1,G26/AG29),0)</f>
        <v>9.1365388317916518E-2</v>
      </c>
      <c r="AH37" s="460">
        <f t="shared" si="21"/>
        <v>0.13077706806969011</v>
      </c>
      <c r="AI37" s="460">
        <f t="shared" si="21"/>
        <v>0.11361075026026005</v>
      </c>
      <c r="AJ37" s="460">
        <f t="shared" si="21"/>
        <v>0.12378303138090802</v>
      </c>
      <c r="AK37" s="460">
        <f t="shared" si="21"/>
        <v>0.1216975121505544</v>
      </c>
      <c r="AL37" s="460">
        <f t="shared" si="21"/>
        <v>0.1178201558860522</v>
      </c>
      <c r="AM37" s="460">
        <f t="shared" si="21"/>
        <v>0.15325138870086411</v>
      </c>
      <c r="AN37" s="460">
        <f t="shared" si="21"/>
        <v>0.12013762961630525</v>
      </c>
      <c r="AO37" s="460">
        <f t="shared" si="21"/>
        <v>0.13754550138266849</v>
      </c>
      <c r="AP37" s="460">
        <f t="shared" si="21"/>
        <v>0.11506008529671348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10.952</v>
      </c>
      <c r="BG40" s="952">
        <f t="shared" ref="BG40:BG51" si="22">BF40/BE40</f>
        <v>10.952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1.1081646176953821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5.7160000000000002</v>
      </c>
      <c r="BG43" s="952">
        <f t="shared" si="22"/>
        <v>5.7160000000000002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1.3872984424948904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3.444</v>
      </c>
      <c r="BG47" s="952">
        <f t="shared" si="22"/>
        <v>3.444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0.73392355131245646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37.561999999999998</v>
      </c>
      <c r="G55" s="885">
        <f t="shared" ref="G55:P55" si="32">SUM(G56,G57,G60,G61,G62,G63,G64,G65,)</f>
        <v>28.824999999999999</v>
      </c>
      <c r="H55" s="885">
        <f t="shared" si="32"/>
        <v>38.258000000000003</v>
      </c>
      <c r="I55" s="885">
        <f t="shared" si="32"/>
        <v>33.795999999999999</v>
      </c>
      <c r="J55" s="885">
        <f t="shared" si="32"/>
        <v>33.424999999999997</v>
      </c>
      <c r="K55" s="885">
        <f t="shared" si="32"/>
        <v>33.926000000000002</v>
      </c>
      <c r="L55" s="885">
        <f t="shared" si="32"/>
        <v>33.204000000000001</v>
      </c>
      <c r="M55" s="885">
        <f t="shared" si="32"/>
        <v>45.625</v>
      </c>
      <c r="N55" s="885">
        <f t="shared" si="32"/>
        <v>32.551000000000002</v>
      </c>
      <c r="O55" s="885">
        <f t="shared" si="32"/>
        <v>30.96</v>
      </c>
      <c r="P55" s="886">
        <f t="shared" si="32"/>
        <v>28.413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37.561999999999998</v>
      </c>
      <c r="G56" s="887">
        <f>IFERROR(VLOOKUP(年度マスタ!$K$4&amp;"_"&amp;G$54,データシート1!$A:$CE,MATCH("bc_"&amp;$C56,データシート1!$A$1:$CE$1,0),0),0)</f>
        <v>28.824999999999999</v>
      </c>
      <c r="H56" s="887">
        <f>IFERROR(VLOOKUP(年度マスタ!$K$4&amp;"_"&amp;H$54,データシート1!$A:$CE,MATCH("bc_"&amp;$C56,データシート1!$A$1:$CE$1,0),0),0)</f>
        <v>38.258000000000003</v>
      </c>
      <c r="I56" s="887">
        <f>IFERROR(VLOOKUP(年度マスタ!$K$4&amp;"_"&amp;I$54,データシート1!$A:$CE,MATCH("bc_"&amp;$C56,データシート1!$A$1:$CE$1,0),0),0)</f>
        <v>33.795999999999999</v>
      </c>
      <c r="J56" s="887">
        <f>IFERROR(VLOOKUP(年度マスタ!$K$4&amp;"_"&amp;J$54,データシート1!$A:$CE,MATCH("bc_"&amp;$C56,データシート1!$A$1:$CE$1,0),0),0)</f>
        <v>33.424999999999997</v>
      </c>
      <c r="K56" s="887">
        <f>IFERROR(VLOOKUP(年度マスタ!$K$4&amp;"_"&amp;K$54,データシート1!$A:$CE,MATCH("bc_"&amp;$C56,データシート1!$A$1:$CE$1,0),0),0)</f>
        <v>33.926000000000002</v>
      </c>
      <c r="L56" s="887">
        <f>IFERROR(VLOOKUP(年度マスタ!$K$4&amp;"_"&amp;L$54,データシート1!$A:$CE,MATCH("bc_"&amp;$C56,データシート1!$A$1:$CE$1,0),0),0)</f>
        <v>33.204000000000001</v>
      </c>
      <c r="M56" s="887">
        <f>IFERROR(VLOOKUP(年度マスタ!$K$4&amp;"_"&amp;M$54,データシート1!$A:$CE,MATCH("bc_"&amp;$C56,データシート1!$A$1:$CE$1,0),0),0)</f>
        <v>45.625</v>
      </c>
      <c r="N56" s="887">
        <f>IFERROR(VLOOKUP(年度マスタ!$K$4&amp;"_"&amp;N$54,データシート1!$A:$CE,MATCH("bc_"&amp;$C56,データシート1!$A$1:$CE$1,0),0),0)</f>
        <v>32.551000000000002</v>
      </c>
      <c r="O56" s="887">
        <f>IFERROR(VLOOKUP(年度マスタ!$K$4&amp;"_"&amp;O$54,データシート1!$A:$CE,MATCH("bc_"&amp;$C56,データシート1!$A$1:$CE$1,0),0),0)</f>
        <v>30.96</v>
      </c>
      <c r="P56" s="888">
        <f>IFERROR(VLOOKUP(年度マスタ!$K$4&amp;"_"&amp;P$54,データシート1!$A:$CE,MATCH("bc_"&amp;$C56,データシート1!$A$1:$CE$1,0),0),0)</f>
        <v>28.413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宜野湾市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4591.6769999999997</v>
      </c>
      <c r="K6" s="619">
        <f>VLOOKUP(年度マスタ!$K$4&amp;"_"&amp;K$5,データシート1!$A:$BT,MATCH("cb_"&amp;$G6,データシート1!$A$1:$BT$1,0),0)</f>
        <v>4832.0770000000002</v>
      </c>
      <c r="L6" s="619">
        <f>VLOOKUP(年度マスタ!$K$4&amp;"_"&amp;L$5,データシート1!$A:$BT,MATCH("cb_"&amp;$G6,データシート1!$A$1:$BT$1,0),0)</f>
        <v>4995.027</v>
      </c>
      <c r="M6" s="619">
        <f>VLOOKUP(年度マスタ!$K$4&amp;"_"&amp;M$5,データシート1!$A:$BT,MATCH("cb_"&amp;$G6,データシート1!$A$1:$BT$1,0),0)</f>
        <v>5218.0670000000009</v>
      </c>
      <c r="N6" s="619">
        <f>VLOOKUP(年度マスタ!$K$4&amp;"_"&amp;N$5,データシート1!$A:$BT,MATCH("cb_"&amp;$G6,データシート1!$A$1:$BT$1,0),0)</f>
        <v>5380.9970000000012</v>
      </c>
      <c r="O6" s="619">
        <f>VLOOKUP(年度マスタ!$K$4&amp;"_"&amp;O$5,データシート1!$A:$BT,MATCH("cb_"&amp;$G6,データシート1!$A$1:$BT$1,0),0)</f>
        <v>5534.4630000000016</v>
      </c>
      <c r="P6" s="619">
        <f>VLOOKUP(年度マスタ!$K$4&amp;"_"&amp;P$5,データシート1!$A:$BT,MATCH("cb_"&amp;$G6,データシート1!$A$1:$BT$1,0),0)</f>
        <v>5699.6430000000009</v>
      </c>
      <c r="Q6" s="619">
        <f>VLOOKUP(年度マスタ!$K$4&amp;"_"&amp;Q$5,データシート1!$A:$BT,MATCH("cb_"&amp;$G6,データシート1!$A$1:$BT$1,0),0)</f>
        <v>5989.2530000000024</v>
      </c>
      <c r="R6" s="633">
        <f>VLOOKUP(年度マスタ!$K$4&amp;"_"&amp;R$5,データシート1!$A:$BT,MATCH("cb_"&amp;$G6,データシート1!$A$1:$BT$1,0),0)</f>
        <v>6221.1130000000039</v>
      </c>
      <c r="S6" s="568"/>
      <c r="T6" s="190"/>
      <c r="U6" s="581"/>
      <c r="V6" s="195"/>
      <c r="W6" s="195"/>
      <c r="X6" s="195"/>
      <c r="Y6" s="196" t="s">
        <v>372</v>
      </c>
      <c r="Z6" s="663" t="s">
        <v>373</v>
      </c>
      <c r="AA6" s="663"/>
      <c r="AB6" s="663"/>
      <c r="AC6" s="664">
        <f>SUM(AC7:AC8)</f>
        <v>199191</v>
      </c>
      <c r="AD6" s="664">
        <f>SUM(AD7:AD8)</f>
        <v>257446.95700000002</v>
      </c>
      <c r="AE6" s="665">
        <f>$AD6*3600/100000000</f>
        <v>9.2680904520000009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6183.4649999999992</v>
      </c>
      <c r="K7" s="617">
        <f>VLOOKUP(年度マスタ!$K$4&amp;"_"&amp;K$5,データシート1!$A:$BT,MATCH("cb_"&amp;$G7,データシート1!$A$1:$BT$1,0),0)</f>
        <v>6478.165</v>
      </c>
      <c r="L7" s="617">
        <f>VLOOKUP(年度マスタ!$K$4&amp;"_"&amp;L$5,データシート1!$A:$BT,MATCH("cb_"&amp;$G7,データシート1!$A$1:$BT$1,0),0)</f>
        <v>6741.3650000000043</v>
      </c>
      <c r="M7" s="617">
        <f>VLOOKUP(年度マスタ!$K$4&amp;"_"&amp;M$5,データシート1!$A:$BT,MATCH("cb_"&amp;$G7,データシート1!$A$1:$BT$1,0),0)</f>
        <v>6772.5649999999996</v>
      </c>
      <c r="N7" s="617">
        <f>VLOOKUP(年度マスタ!$K$4&amp;"_"&amp;N$5,データシート1!$A:$BT,MATCH("cb_"&amp;$G7,データシート1!$A$1:$BT$1,0),0)</f>
        <v>6886.0649999999923</v>
      </c>
      <c r="O7" s="617">
        <f>VLOOKUP(年度マスタ!$K$4&amp;"_"&amp;O$5,データシート1!$A:$BT,MATCH("cb_"&amp;$G7,データシート1!$A$1:$BT$1,0),0)</f>
        <v>6903.3649999999952</v>
      </c>
      <c r="P7" s="617">
        <f>VLOOKUP(年度マスタ!$K$4&amp;"_"&amp;P$5,データシート1!$A:$BT,MATCH("cb_"&amp;$G7,データシート1!$A$1:$BT$1,0),0)</f>
        <v>6903.3649999999952</v>
      </c>
      <c r="Q7" s="617">
        <f>VLOOKUP(年度マスタ!$K$4&amp;"_"&amp;Q$5,データシート1!$A:$BT,MATCH("cb_"&amp;$G7,データシート1!$A$1:$BT$1,0),0)</f>
        <v>6925.3649999999952</v>
      </c>
      <c r="R7" s="634">
        <f>VLOOKUP(年度マスタ!$K$4&amp;"_"&amp;R$5,データシート1!$A:$BT,MATCH("cb_"&amp;$G7,データシート1!$A$1:$BT$1,0),0)</f>
        <v>6936.3649999999943</v>
      </c>
      <c r="S7" s="568"/>
      <c r="T7" s="190"/>
      <c r="U7" s="581"/>
      <c r="V7" s="195"/>
      <c r="W7" s="195"/>
      <c r="X7" s="195"/>
      <c r="Y7" s="196" t="s">
        <v>375</v>
      </c>
      <c r="Z7" s="212" t="s">
        <v>376</v>
      </c>
      <c r="AA7" s="212"/>
      <c r="AB7" s="212"/>
      <c r="AC7" s="1022">
        <f>VLOOKUP(年度マスタ!$K$4&amp;"_"&amp;年度マスタ!$K$9,データシート3!A:AB,MATCH("ea_"&amp;$Y7&amp;"_設備",データシート3!$A$1:$AB$1,0),0)</f>
        <v>192633</v>
      </c>
      <c r="AD7" s="1022">
        <f>VLOOKUP(年度マスタ!$K$4&amp;"_"&amp;年度マスタ!$K$9,データシート3!A:AB,MATCH("ea_"&amp;$Y7&amp;"_年間発電",データシート3!$A$1:$AB$1,0),0)/10^3</f>
        <v>248939.54500000001</v>
      </c>
      <c r="AE7" s="554">
        <f t="shared" ref="AE7:AE16" si="0">$AD7*3600/100000000</f>
        <v>8.9618236200000005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6558</v>
      </c>
      <c r="AD8" s="1022">
        <f>VLOOKUP(年度マスタ!$K$4&amp;"_"&amp;年度マスタ!$K$9,データシート3!A:AB,MATCH("ea_"&amp;$Y8&amp;"_年間発電",データシート3!$A$1:$AB$1,0),0)/10^3</f>
        <v>8507.4120000000003</v>
      </c>
      <c r="AE8" s="554">
        <f t="shared" si="0"/>
        <v>0.30626683199999999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603.303</v>
      </c>
      <c r="AE9" s="667">
        <f t="shared" si="0"/>
        <v>2.1718907999999999E-2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1460</v>
      </c>
      <c r="L11" s="654">
        <f>VLOOKUP(年度マスタ!$K$4&amp;"_"&amp;L$5,データシート1!$A:$BT,MATCH("cb_"&amp;$G11,データシート1!$A$1:$BT$1,0),0)</f>
        <v>1460</v>
      </c>
      <c r="M11" s="654">
        <f>VLOOKUP(年度マスタ!$K$4&amp;"_"&amp;M$5,データシート1!$A:$BT,MATCH("cb_"&amp;$G11,データシート1!$A$1:$BT$1,0),0)</f>
        <v>1460</v>
      </c>
      <c r="N11" s="654">
        <f>VLOOKUP(年度マスタ!$K$4&amp;"_"&amp;N$5,データシート1!$A:$BT,MATCH("cb_"&amp;$G11,データシート1!$A$1:$BT$1,0),0)</f>
        <v>1460</v>
      </c>
      <c r="O11" s="654">
        <f>VLOOKUP(年度マスタ!$K$4&amp;"_"&amp;O$5,データシート1!$A:$BT,MATCH("cb_"&amp;$G11,データシート1!$A$1:$BT$1,0),0)</f>
        <v>1460</v>
      </c>
      <c r="P11" s="654">
        <f>VLOOKUP(年度マスタ!$K$4&amp;"_"&amp;P$5,データシート1!$A:$BT,MATCH("cb_"&amp;$G11,データシート1!$A$1:$BT$1,0),0)</f>
        <v>1460</v>
      </c>
      <c r="Q11" s="654">
        <f>VLOOKUP(年度マスタ!$K$4&amp;"_"&amp;Q$5,データシート1!$A:$BT,MATCH("cb_"&amp;$G11,データシート1!$A$1:$BT$1,0),0)</f>
        <v>1460</v>
      </c>
      <c r="R11" s="655">
        <f>VLOOKUP(年度マスタ!$K$4&amp;"_"&amp;R$5,データシート1!$A:$BT,MATCH("cb_"&amp;$G11,データシート1!$A$1:$BT$1,0),0)</f>
        <v>1460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10775.142</v>
      </c>
      <c r="K12" s="651">
        <f t="shared" ref="K12:Q12" si="1">SUM(K6:K11)</f>
        <v>12770.242</v>
      </c>
      <c r="L12" s="651">
        <f t="shared" si="1"/>
        <v>13196.392000000003</v>
      </c>
      <c r="M12" s="651">
        <f t="shared" si="1"/>
        <v>13450.632000000001</v>
      </c>
      <c r="N12" s="651">
        <f t="shared" si="1"/>
        <v>13727.061999999994</v>
      </c>
      <c r="O12" s="651">
        <f t="shared" si="1"/>
        <v>13897.827999999998</v>
      </c>
      <c r="P12" s="651">
        <f t="shared" si="1"/>
        <v>14063.007999999996</v>
      </c>
      <c r="Q12" s="651">
        <f t="shared" si="1"/>
        <v>14374.617999999999</v>
      </c>
      <c r="R12" s="652">
        <f t="shared" ref="R12" si="2">SUM(R6:R11)</f>
        <v>14617.477999999999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4.9659095100000004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15.956706430000001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5510.5634012399987</v>
      </c>
      <c r="K19" s="615">
        <f>K6*別紙!$C5/100*別紙!$E5/10^3</f>
        <v>5799.07224924</v>
      </c>
      <c r="L19" s="615">
        <f>L6*別紙!$C5/100*別紙!$E5/10^3</f>
        <v>5994.6318032399995</v>
      </c>
      <c r="M19" s="615">
        <f>M6*別紙!$C5/100*別紙!$E5/10^3</f>
        <v>6262.3065680400014</v>
      </c>
      <c r="N19" s="615">
        <f>N6*別紙!$C5/100*別紙!$E5/10^3</f>
        <v>6457.8421196400013</v>
      </c>
      <c r="O19" s="615">
        <f>O6*別紙!$C5/100*別紙!$E5/10^3</f>
        <v>6642.0197355600021</v>
      </c>
      <c r="P19" s="615">
        <f>P6*別紙!$C5/100*別紙!$E5/10^3</f>
        <v>6840.2555571600014</v>
      </c>
      <c r="Q19" s="615">
        <f>Q6*別紙!$C5/100*別紙!$E5/10^3</f>
        <v>7187.8223103600012</v>
      </c>
      <c r="R19" s="639">
        <f>R6*別紙!$C5/100*別紙!$E5/10^3</f>
        <v>7466.0821335600049</v>
      </c>
      <c r="S19" s="572"/>
      <c r="T19" s="191"/>
      <c r="U19" s="588"/>
      <c r="W19" s="201"/>
      <c r="X19" s="201"/>
      <c r="Y19" s="173"/>
      <c r="Z19" s="628" t="s">
        <v>389</v>
      </c>
      <c r="AA19" s="671"/>
      <c r="AB19" s="672"/>
      <c r="AC19" s="673">
        <f>SUM($AC$6,$AC$9,$AC$10,$AC$13)</f>
        <v>199391</v>
      </c>
      <c r="AD19" s="673">
        <f>SUM($AD$6,$AD$9,$AD$10,$AD$13)</f>
        <v>258050.26000000004</v>
      </c>
      <c r="AE19" s="674">
        <f>SUM($AE$6,$AE$9,$AE$10,$AE$13,$AE$17,$AE$18)</f>
        <v>30.212425300000003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8179.2401633999989</v>
      </c>
      <c r="K20" s="617">
        <f>K7*別紙!$C6/100*別紙!$E6/10^3</f>
        <v>8569.0575353999993</v>
      </c>
      <c r="L20" s="617">
        <f>L7*別紙!$C6/100*別紙!$E6/10^3</f>
        <v>8917.2079674000051</v>
      </c>
      <c r="M20" s="617">
        <f>M7*別紙!$C6/100*別紙!$E6/10^3</f>
        <v>8958.4780793999998</v>
      </c>
      <c r="N20" s="617">
        <f>N7*別紙!$C6/100*別紙!$E6/10^3</f>
        <v>9108.6113393999894</v>
      </c>
      <c r="O20" s="617">
        <f>O7*別紙!$C6/100*別紙!$E6/10^3</f>
        <v>9131.4950873999933</v>
      </c>
      <c r="P20" s="617">
        <f>P7*別紙!$C6/100*別紙!$E6/10^3</f>
        <v>9131.4950873999933</v>
      </c>
      <c r="Q20" s="617">
        <f>Q7*別紙!$C6/100*別紙!$E6/10^3</f>
        <v>9160.5958073999918</v>
      </c>
      <c r="R20" s="634">
        <f>R7*別紙!$C6/100*別紙!$E6/10^3</f>
        <v>9175.1461673999929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10231.68</v>
      </c>
      <c r="L24" s="654">
        <f>L11*別紙!$C10/100*別紙!$E10/10^3</f>
        <v>10231.68</v>
      </c>
      <c r="M24" s="654">
        <f>M11*別紙!$C10/100*別紙!$E10/10^3</f>
        <v>10231.68</v>
      </c>
      <c r="N24" s="654">
        <f>N11*別紙!$C10/100*別紙!$E10/10^3</f>
        <v>10231.68</v>
      </c>
      <c r="O24" s="654">
        <f>O11*別紙!$C10/100*別紙!$E10/10^3</f>
        <v>10231.68</v>
      </c>
      <c r="P24" s="654">
        <f>P11*別紙!$C10/100*別紙!$E10/10^3</f>
        <v>10231.68</v>
      </c>
      <c r="Q24" s="654">
        <f>Q11*別紙!$C10/100*別紙!$E10/10^3</f>
        <v>10231.68</v>
      </c>
      <c r="R24" s="655">
        <f>R11*別紙!$C10/100*別紙!$E10/10^3</f>
        <v>10231.68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13689.803564639999</v>
      </c>
      <c r="K25" s="657">
        <f t="shared" si="3"/>
        <v>24599.809784639998</v>
      </c>
      <c r="L25" s="657">
        <f t="shared" si="3"/>
        <v>25143.519770640007</v>
      </c>
      <c r="M25" s="657">
        <f t="shared" si="3"/>
        <v>25452.46464744</v>
      </c>
      <c r="N25" s="657">
        <f t="shared" si="3"/>
        <v>25798.133459039993</v>
      </c>
      <c r="O25" s="657">
        <f t="shared" si="3"/>
        <v>26005.194822959995</v>
      </c>
      <c r="P25" s="657">
        <f t="shared" si="3"/>
        <v>26203.430644559994</v>
      </c>
      <c r="Q25" s="657">
        <f t="shared" si="3"/>
        <v>26580.098117759993</v>
      </c>
      <c r="R25" s="658">
        <f t="shared" ref="R25" si="4">SUM(R19:R24)</f>
        <v>26872.90830096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416400.481128974</v>
      </c>
      <c r="K26" s="654">
        <f>(VLOOKUP(年度マスタ!$K$4&amp;"_"&amp;K$18,データシート1!$A:$BT,MATCH("da_合計",データシート1!$A$1:$BT$1,0),0))/10^3</f>
        <v>424035.0242354697</v>
      </c>
      <c r="L26" s="654">
        <f>(VLOOKUP(年度マスタ!$K$4&amp;"_"&amp;L$18,データシート1!$A:$BT,MATCH("da_合計",データシート1!$A$1:$BT$1,0),0))/10^3</f>
        <v>441257.28380919801</v>
      </c>
      <c r="M26" s="654">
        <f>(VLOOKUP(年度マスタ!$K$4&amp;"_"&amp;M$18,データシート1!$A:$BT,MATCH("da_合計",データシート1!$A$1:$BT$1,0),0))/10^3</f>
        <v>451012.59699510346</v>
      </c>
      <c r="N26" s="654">
        <f>(VLOOKUP(年度マスタ!$K$4&amp;"_"&amp;N$18,データシート1!$A:$BT,MATCH("da_合計",データシート1!$A$1:$BT$1,0),0))/10^3</f>
        <v>399524.03394647856</v>
      </c>
      <c r="O26" s="654">
        <f>(VLOOKUP(年度マスタ!$K$4&amp;"_"&amp;O$18,データシート1!$A:$BT,MATCH("da_合計",データシート1!$A$1:$BT$1,0),0))/10^3</f>
        <v>401789.80129163893</v>
      </c>
      <c r="P26" s="654">
        <f>(VLOOKUP(年度マスタ!$K$4&amp;"_"&amp;P$18,データシート1!$A:$BT,MATCH("da_合計",データシート1!$A$1:$BT$1,0),0))/10^3</f>
        <v>413564.2337736481</v>
      </c>
      <c r="Q26" s="654">
        <f>(VLOOKUP(年度マスタ!$K$4&amp;"_"&amp;Q$18,データシート1!$A:$BT,MATCH("da_合計",データシート1!$A$1:$BT$1,0),0))/10^3</f>
        <v>439386.36392846279</v>
      </c>
      <c r="R26" s="655">
        <f>Q26</f>
        <v>439386.36392846279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3.2876531572497827E-2</v>
      </c>
      <c r="K27" s="839">
        <f t="shared" ref="K27:P27" si="5">K25/K26</f>
        <v>5.8013627126658168E-2</v>
      </c>
      <c r="L27" s="839">
        <f t="shared" si="5"/>
        <v>5.6981540459992042E-2</v>
      </c>
      <c r="M27" s="839">
        <f t="shared" si="5"/>
        <v>5.6434043787287676E-2</v>
      </c>
      <c r="N27" s="839">
        <f t="shared" si="5"/>
        <v>6.4572169048773637E-2</v>
      </c>
      <c r="O27" s="839">
        <f t="shared" si="5"/>
        <v>6.4723382075305938E-2</v>
      </c>
      <c r="P27" s="839">
        <f t="shared" si="5"/>
        <v>6.3360001916659095E-2</v>
      </c>
      <c r="Q27" s="839">
        <f>Q25/Q26</f>
        <v>6.0493680049860499E-2</v>
      </c>
      <c r="R27" s="840">
        <f>R25/R26</f>
        <v>6.1160087128546446E-2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6.1160087128546446E-2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0.58729692403930323</v>
      </c>
      <c r="AA52" s="173"/>
      <c r="AB52" s="678" t="s">
        <v>413</v>
      </c>
      <c r="AC52" s="679">
        <f>$AD6</f>
        <v>257446.95700000002</v>
      </c>
      <c r="AD52" s="680">
        <f>R19+R20</f>
        <v>16641.22830096</v>
      </c>
      <c r="AE52" s="681">
        <f t="shared" ref="AE52:AE54" si="6">IFERROR(AD52/AC52,"-")</f>
        <v>6.4639444547639369E-2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181336.10392846275</v>
      </c>
      <c r="Z53" s="1130"/>
      <c r="AA53" s="173"/>
      <c r="AB53" s="678" t="s">
        <v>377</v>
      </c>
      <c r="AC53" s="679">
        <f>$AD9</f>
        <v>603.303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988</v>
      </c>
      <c r="AK54" s="443">
        <f>VLOOKUP(年度マスタ!$K$4&amp;"_"&amp;AK$53,データシート1!$A$1:$BT$2000,MATCH("ca_太陽光発電（10kW未満）",データシート1!$A$1:$BT$1,0),0)</f>
        <v>1028</v>
      </c>
      <c r="AL54" s="443">
        <f>VLOOKUP(年度マスタ!$K$4&amp;"_"&amp;AL$53,データシート1!$A$1:$BT$2000,MATCH("ca_太陽光発電（10kW未満）",データシート1!$A$1:$BT$1,0),0)</f>
        <v>1056</v>
      </c>
      <c r="AM54" s="443">
        <f>VLOOKUP(年度マスタ!$K$4&amp;"_"&amp;AM$53,データシート1!$A$1:$BT$2000,MATCH("ca_太陽光発電（10kW未満）",データシート1!$A$1:$BT$1,0),0)</f>
        <v>1096</v>
      </c>
      <c r="AN54" s="443">
        <f>VLOOKUP(年度マスタ!$K$4&amp;"_"&amp;AN$53,データシート1!$A$1:$BT$2000,MATCH("ca_太陽光発電（10kW未満）",データシート1!$A$1:$BT$1,0),0)</f>
        <v>1123</v>
      </c>
      <c r="AO54" s="443">
        <f>VLOOKUP(年度マスタ!$K$4&amp;"_"&amp;AO$53,データシート1!$A$1:$BT$2000,MATCH("ca_太陽光発電（10kW未満）",データシート1!$A$1:$BT$1,0),0)</f>
        <v>1150</v>
      </c>
      <c r="AP54" s="443">
        <f>VLOOKUP(年度マスタ!$K$4&amp;"_"&amp;AP$53,データシート1!$A$1:$BT$2000,MATCH("ca_太陽光発電（10kW未満）",データシート1!$A$1:$BT$1,0),0)</f>
        <v>1177</v>
      </c>
      <c r="AQ54" s="443">
        <f>VLOOKUP(年度マスタ!$K$4&amp;"_"&amp;AQ$53,データシート1!$A$1:$BT$2000,MATCH("ca_太陽光発電（10kW未満）",データシート1!$A$1:$BT$1,0),0)</f>
        <v>1227</v>
      </c>
      <c r="AR54" s="443">
        <f>VLOOKUP(年度マスタ!$K$4&amp;"_"&amp;AR$53,データシート1!$A$1:$BT$2000,MATCH("ca_太陽光発電（10kW未満）",データシート1!$A$1:$BT$1,0),0)</f>
        <v>1266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宜野湾市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宜野湾市</v>
      </c>
      <c r="AZ12" s="1023" t="str">
        <f>年度マスタ!$K4</f>
        <v>47205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宜野湾市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宜野湾市</v>
      </c>
      <c r="AZ4" s="1038" t="str">
        <f>年度マスタ!$K4</f>
        <v>47205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宜野湾市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4</v>
      </c>
      <c r="I7" s="701">
        <f t="shared" si="0"/>
        <v>5</v>
      </c>
      <c r="J7" s="701">
        <f t="shared" si="0"/>
        <v>4</v>
      </c>
      <c r="K7" s="702">
        <f t="shared" si="0"/>
        <v>4</v>
      </c>
      <c r="L7" s="702">
        <f t="shared" si="0"/>
        <v>4</v>
      </c>
      <c r="M7" s="702">
        <f t="shared" si="0"/>
        <v>4</v>
      </c>
      <c r="N7" s="702">
        <f t="shared" si="0"/>
        <v>5</v>
      </c>
      <c r="O7" s="702">
        <f>SUM(O8:O13)</f>
        <v>4</v>
      </c>
      <c r="P7" s="702">
        <f t="shared" si="0"/>
        <v>4</v>
      </c>
      <c r="Q7" s="703">
        <f>SUM(Q8:Q13)</f>
        <v>4</v>
      </c>
      <c r="R7" s="909">
        <f t="shared" si="0"/>
        <v>37.561999999999998</v>
      </c>
      <c r="S7" s="910">
        <f t="shared" si="0"/>
        <v>28.824999999999999</v>
      </c>
      <c r="T7" s="910">
        <f t="shared" si="0"/>
        <v>38.257999999999996</v>
      </c>
      <c r="U7" s="910">
        <f t="shared" si="0"/>
        <v>33.795999999999999</v>
      </c>
      <c r="V7" s="910">
        <f t="shared" si="0"/>
        <v>33.424999999999997</v>
      </c>
      <c r="W7" s="910">
        <f t="shared" si="0"/>
        <v>33.925999999999995</v>
      </c>
      <c r="X7" s="910">
        <f t="shared" si="0"/>
        <v>33.204000000000001</v>
      </c>
      <c r="Y7" s="910">
        <f t="shared" si="0"/>
        <v>45.625</v>
      </c>
      <c r="Z7" s="910">
        <f>SUM(Z8:Z13)</f>
        <v>32.551000000000002</v>
      </c>
      <c r="AA7" s="910">
        <f>SUM(AA8:AA13)</f>
        <v>30.96</v>
      </c>
      <c r="AB7" s="911">
        <f t="shared" si="0"/>
        <v>28.412999999999997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8.7439999999999998</v>
      </c>
      <c r="S10" s="916">
        <f>VLOOKUP($D$3&amp;"_"&amp;S$3,データシート1!$A:$BU,MATCH($R$2&amp;"_"&amp;$C10,データシート1!$A$1:$BU$1,0),0)</f>
        <v>8.8550000000000004</v>
      </c>
      <c r="T10" s="916">
        <f>VLOOKUP($D$3&amp;"_"&amp;T$3,データシート1!$A:$BU,MATCH($R$2&amp;"_"&amp;$C10,データシート1!$A$1:$BU$1,0),0)</f>
        <v>8.7530000000000001</v>
      </c>
      <c r="U10" s="916">
        <f>VLOOKUP($D$3&amp;"_"&amp;U$3,データシート1!$A:$BU,MATCH($R$2&amp;"_"&amp;$C10,データシート1!$A$1:$BU$1,0),0)</f>
        <v>8.5180000000000007</v>
      </c>
      <c r="V10" s="916">
        <f>VLOOKUP($D$3&amp;"_"&amp;V$3,データシート1!$A:$BU,MATCH($R$2&amp;"_"&amp;$C10,データシート1!$A$1:$BU$1,0),0)</f>
        <v>8.4909999999999997</v>
      </c>
      <c r="W10" s="916">
        <f>VLOOKUP($D$3&amp;"_"&amp;W$3,データシート1!$A:$BU,MATCH($R$2&amp;"_"&amp;$C10,データシート1!$A$1:$BU$1,0),0)</f>
        <v>8.5190000000000001</v>
      </c>
      <c r="X10" s="916">
        <f>VLOOKUP($D$3&amp;"_"&amp;X$3,データシート1!$A:$BU,MATCH($R$2&amp;"_"&amp;$C10,データシート1!$A$1:$BU$1,0),0)</f>
        <v>8.5050000000000008</v>
      </c>
      <c r="Y10" s="916">
        <f>VLOOKUP($D$3&amp;"_"&amp;Y$3,データシート1!$A:$BU,MATCH($R$2&amp;"_"&amp;$C10,データシート1!$A$1:$BU$1,0),0)</f>
        <v>8.4540000000000006</v>
      </c>
      <c r="Z10" s="916">
        <f>VLOOKUP($D$3&amp;"_"&amp;Z$3,データシート1!$A:$BU,MATCH($R$2&amp;"_"&amp;$C10,データシート1!$A$1:$BU$1,0),0)</f>
        <v>8.5690000000000008</v>
      </c>
      <c r="AA10" s="916">
        <f>VLOOKUP($D$3&amp;"_"&amp;AA$3,データシート1!$A:$BU,MATCH($R$2&amp;"_"&amp;$C10,データシート1!$A$1:$BU$1,0),0)</f>
        <v>8.7490000000000006</v>
      </c>
      <c r="AB10" s="917">
        <f>VLOOKUP($D$3&amp;"_"&amp;AB$3,データシート1!$A:$BU,MATCH($R$2&amp;"_"&amp;$C10,データシート1!$A$1:$BU$1,0),0)</f>
        <v>8.3010000000000002</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4</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28.818000000000001</v>
      </c>
      <c r="S11" s="916">
        <f>VLOOKUP($D$3&amp;"_"&amp;S$3,データシート1!$A:$BU,MATCH($R$2&amp;"_"&amp;$C11,データシート1!$A$1:$BU$1,0),0)</f>
        <v>19.97</v>
      </c>
      <c r="T11" s="916">
        <f>VLOOKUP($D$3&amp;"_"&amp;T$3,データシート1!$A:$BU,MATCH($R$2&amp;"_"&amp;$C11,データシート1!$A$1:$BU$1,0),0)</f>
        <v>29.504999999999999</v>
      </c>
      <c r="U11" s="916">
        <f>VLOOKUP($D$3&amp;"_"&amp;U$3,データシート1!$A:$BU,MATCH($R$2&amp;"_"&amp;$C11,データシート1!$A$1:$BU$1,0),0)</f>
        <v>25.277999999999999</v>
      </c>
      <c r="V11" s="916">
        <f>VLOOKUP($D$3&amp;"_"&amp;V$3,データシート1!$A:$BU,MATCH($R$2&amp;"_"&amp;$C11,データシート1!$A$1:$BU$1,0),0)</f>
        <v>24.933999999999997</v>
      </c>
      <c r="W11" s="916">
        <f>VLOOKUP($D$3&amp;"_"&amp;W$3,データシート1!$A:$BU,MATCH($R$2&amp;"_"&amp;$C11,データシート1!$A$1:$BU$1,0),0)</f>
        <v>25.406999999999996</v>
      </c>
      <c r="X11" s="916">
        <f>VLOOKUP($D$3&amp;"_"&amp;X$3,データシート1!$A:$BU,MATCH($R$2&amp;"_"&amp;$C11,データシート1!$A$1:$BU$1,0),0)</f>
        <v>24.699000000000002</v>
      </c>
      <c r="Y11" s="916">
        <f>VLOOKUP($D$3&amp;"_"&amp;Y$3,データシート1!$A:$BU,MATCH($R$2&amp;"_"&amp;$C11,データシート1!$A$1:$BU$1,0),0)</f>
        <v>37.170999999999999</v>
      </c>
      <c r="Z11" s="916">
        <f>VLOOKUP($D$3&amp;"_"&amp;Z$3,データシート1!$A:$BU,MATCH($R$2&amp;"_"&amp;$C11,データシート1!$A$1:$BU$1,0),0)</f>
        <v>23.981999999999999</v>
      </c>
      <c r="AA11" s="916">
        <f>VLOOKUP($D$3&amp;"_"&amp;AA$3,データシート1!$A:$BU,MATCH($R$2&amp;"_"&amp;$C11,データシート1!$A$1:$BU$1,0),0)</f>
        <v>22.210999999999999</v>
      </c>
      <c r="AB11" s="917">
        <f>VLOOKUP($D$3&amp;"_"&amp;AB$3,データシート1!$A:$BU,MATCH($R$2&amp;"_"&amp;$C11,データシート1!$A$1:$BU$1,0),0)</f>
        <v>20.111999999999998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8.7439999999999998</v>
      </c>
      <c r="S26" s="925">
        <f>VLOOKUP($D$3&amp;"_"&amp;S$3,データシート2!$A:$SI,MATCH($R$2&amp;"_"&amp;$B26,データシート2!$A$1:$SI$1,0),0)</f>
        <v>8.8550000000000004</v>
      </c>
      <c r="T26" s="925">
        <f>VLOOKUP($D$3&amp;"_"&amp;T$3,データシート2!$A:$SI,MATCH($R$2&amp;"_"&amp;$B26,データシート2!$A$1:$SI$1,0),0)</f>
        <v>8.7530000000000001</v>
      </c>
      <c r="U26" s="925">
        <f>VLOOKUP($D$3&amp;"_"&amp;U$3,データシート2!$A:$SI,MATCH($R$2&amp;"_"&amp;$B26,データシート2!$A$1:$SI$1,0),0)</f>
        <v>8.5180000000000007</v>
      </c>
      <c r="V26" s="925">
        <f>VLOOKUP($D$3&amp;"_"&amp;V$3,データシート2!$A:$SI,MATCH($R$2&amp;"_"&amp;$B26,データシート2!$A$1:$SI$1,0),0)</f>
        <v>8.4909999999999997</v>
      </c>
      <c r="W26" s="925">
        <f>VLOOKUP($D$3&amp;"_"&amp;W$3,データシート2!$A:$SI,MATCH($R$2&amp;"_"&amp;$B26,データシート2!$A$1:$SI$1,0),0)</f>
        <v>8.5190000000000001</v>
      </c>
      <c r="X26" s="925">
        <f>VLOOKUP($D$3&amp;"_"&amp;X$3,データシート2!$A:$SI,MATCH($R$2&amp;"_"&amp;$B26,データシート2!$A$1:$SI$1,0),0)</f>
        <v>8.5050000000000008</v>
      </c>
      <c r="Y26" s="925">
        <f>VLOOKUP($D$3&amp;"_"&amp;Y$3,データシート2!$A:$SI,MATCH($R$2&amp;"_"&amp;$B26,データシート2!$A$1:$SI$1,0),0)</f>
        <v>8.4540000000000006</v>
      </c>
      <c r="Z26" s="925">
        <f>VLOOKUP($D$3&amp;"_"&amp;Z$3,データシート2!$A:$SI,MATCH($R$2&amp;"_"&amp;$B26,データシート2!$A$1:$SI$1,0),0)</f>
        <v>8.5690000000000008</v>
      </c>
      <c r="AA26" s="925">
        <f>VLOOKUP($D$3&amp;"_"&amp;AA$3,データシート2!$A:$SI,MATCH($R$2&amp;"_"&amp;$B26,データシート2!$A$1:$SI$1,0),0)</f>
        <v>8.7490000000000006</v>
      </c>
      <c r="AB26" s="926">
        <f>VLOOKUP($D$3&amp;"_"&amp;AB$3,データシート2!$A:$SI,MATCH($R$2&amp;"_"&amp;$B26,データシート2!$A$1:$SI$1,0),0)</f>
        <v>8.3010000000000002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8.7439999999999998</v>
      </c>
      <c r="S27" s="928">
        <f>VLOOKUP($D$3&amp;"_"&amp;S$3,データシート2!$A:$SI,MATCH($R$2&amp;"_"&amp;$C27,データシート2!$A$1:$SI$1,0),0)</f>
        <v>8.8550000000000004</v>
      </c>
      <c r="T27" s="928">
        <f>VLOOKUP($D$3&amp;"_"&amp;T$3,データシート2!$A:$SI,MATCH($R$2&amp;"_"&amp;$C27,データシート2!$A$1:$SI$1,0),0)</f>
        <v>8.7530000000000001</v>
      </c>
      <c r="U27" s="928">
        <f>VLOOKUP($D$3&amp;"_"&amp;U$3,データシート2!$A:$SI,MATCH($R$2&amp;"_"&amp;$C27,データシート2!$A$1:$SI$1,0),0)</f>
        <v>8.5180000000000007</v>
      </c>
      <c r="V27" s="928">
        <f>VLOOKUP($D$3&amp;"_"&amp;V$3,データシート2!$A:$SI,MATCH($R$2&amp;"_"&amp;$C27,データシート2!$A$1:$SI$1,0),0)</f>
        <v>8.4909999999999997</v>
      </c>
      <c r="W27" s="928">
        <f>VLOOKUP($D$3&amp;"_"&amp;W$3,データシート2!$A:$SI,MATCH($R$2&amp;"_"&amp;$C27,データシート2!$A$1:$SI$1,0),0)</f>
        <v>8.5190000000000001</v>
      </c>
      <c r="X27" s="928">
        <f>VLOOKUP($D$3&amp;"_"&amp;X$3,データシート2!$A:$SI,MATCH($R$2&amp;"_"&amp;$C27,データシート2!$A$1:$SI$1,0),0)</f>
        <v>8.5050000000000008</v>
      </c>
      <c r="Y27" s="928">
        <f>VLOOKUP($D$3&amp;"_"&amp;Y$3,データシート2!$A:$SI,MATCH($R$2&amp;"_"&amp;$C27,データシート2!$A$1:$SI$1,0),0)</f>
        <v>8.4540000000000006</v>
      </c>
      <c r="Z27" s="928">
        <f>VLOOKUP($D$3&amp;"_"&amp;Z$3,データシート2!$A:$SI,MATCH($R$2&amp;"_"&amp;$C27,データシート2!$A$1:$SI$1,0),0)</f>
        <v>8.5690000000000008</v>
      </c>
      <c r="AA27" s="928">
        <f>VLOOKUP($D$3&amp;"_"&amp;AA$3,データシート2!$A:$SI,MATCH($R$2&amp;"_"&amp;$C27,データシート2!$A$1:$SI$1,0),0)</f>
        <v>8.7490000000000006</v>
      </c>
      <c r="AB27" s="929">
        <f>VLOOKUP($D$3&amp;"_"&amp;AB$3,データシート2!$A:$SI,MATCH($R$2&amp;"_"&amp;$C27,データシート2!$A$1:$SI$1,0),0)</f>
        <v>8.3010000000000002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10.692</v>
      </c>
      <c r="S53" s="925">
        <f>VLOOKUP($D$3&amp;"_"&amp;S$3,データシート2!$A:$SI,MATCH($R$2&amp;"_"&amp;$B53,データシート2!$A$1:$SI$1,0),0)</f>
        <v>10.707000000000001</v>
      </c>
      <c r="T53" s="925">
        <f>VLOOKUP($D$3&amp;"_"&amp;T$3,データシート2!$A:$SI,MATCH($R$2&amp;"_"&amp;$B53,データシート2!$A$1:$SI$1,0),0)</f>
        <v>10.797000000000001</v>
      </c>
      <c r="U53" s="925">
        <f>VLOOKUP($D$3&amp;"_"&amp;U$3,データシート2!$A:$SI,MATCH($R$2&amp;"_"&amp;$B53,データシート2!$A$1:$SI$1,0),0)</f>
        <v>11.829000000000001</v>
      </c>
      <c r="V53" s="925">
        <f>VLOOKUP($D$3&amp;"_"&amp;V$3,データシート2!$A:$SI,MATCH($R$2&amp;"_"&amp;$B53,データシート2!$A$1:$SI$1,0),0)</f>
        <v>11.808999999999999</v>
      </c>
      <c r="W53" s="925">
        <f>VLOOKUP($D$3&amp;"_"&amp;W$3,データシート2!$A:$SI,MATCH($R$2&amp;"_"&amp;$B53,データシート2!$A$1:$SI$1,0),0)</f>
        <v>12.523</v>
      </c>
      <c r="X53" s="925">
        <f>VLOOKUP($D$3&amp;"_"&amp;X$3,データシート2!$A:$SI,MATCH($R$2&amp;"_"&amp;$B53,データシート2!$A$1:$SI$1,0),0)</f>
        <v>12.365</v>
      </c>
      <c r="Y53" s="925">
        <f>VLOOKUP($D$3&amp;"_"&amp;Y$3,データシート2!$A:$SI,MATCH($R$2&amp;"_"&amp;$B53,データシート2!$A$1:$SI$1,0),0)</f>
        <v>11.324999999999999</v>
      </c>
      <c r="Z53" s="925">
        <f>VLOOKUP($D$3&amp;"_"&amp;Z$3,データシート2!$A:$SI,MATCH($R$2&amp;"_"&amp;$B53,データシート2!$A$1:$SI$1,0),0)</f>
        <v>11.666</v>
      </c>
      <c r="AA53" s="925">
        <f>VLOOKUP($D$3&amp;"_"&amp;AA$3,データシート2!$A:$SI,MATCH($R$2&amp;"_"&amp;$B53,データシート2!$A$1:$SI$1,0),0)</f>
        <v>12.042</v>
      </c>
      <c r="AB53" s="926">
        <f>VLOOKUP($D$3&amp;"_"&amp;AB$3,データシート2!$A:$SI,MATCH($R$2&amp;"_"&amp;$B53,データシート2!$A$1:$SI$1,0),0)</f>
        <v>10.952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10.692</v>
      </c>
      <c r="S61" s="944">
        <f>VLOOKUP($D$3&amp;"_"&amp;S$3,データシート2!$A:$SI,MATCH($R$2&amp;"_"&amp;$C61,データシート2!$A$1:$SI$1,0),0)</f>
        <v>10.707000000000001</v>
      </c>
      <c r="T61" s="944">
        <f>VLOOKUP($D$3&amp;"_"&amp;T$3,データシート2!$A:$SI,MATCH($R$2&amp;"_"&amp;$C61,データシート2!$A$1:$SI$1,0),0)</f>
        <v>10.797000000000001</v>
      </c>
      <c r="U61" s="944">
        <f>VLOOKUP($D$3&amp;"_"&amp;U$3,データシート2!$A:$SI,MATCH($R$2&amp;"_"&amp;$C61,データシート2!$A$1:$SI$1,0),0)</f>
        <v>11.829000000000001</v>
      </c>
      <c r="V61" s="944">
        <f>VLOOKUP($D$3&amp;"_"&amp;V$3,データシート2!$A:$SI,MATCH($R$2&amp;"_"&amp;$C61,データシート2!$A$1:$SI$1,0),0)</f>
        <v>11.808999999999999</v>
      </c>
      <c r="W61" s="944">
        <f>VLOOKUP($D$3&amp;"_"&amp;W$3,データシート2!$A:$SI,MATCH($R$2&amp;"_"&amp;$C61,データシート2!$A$1:$SI$1,0),0)</f>
        <v>12.523</v>
      </c>
      <c r="X61" s="944">
        <f>VLOOKUP($D$3&amp;"_"&amp;X$3,データシート2!$A:$SI,MATCH($R$2&amp;"_"&amp;$C61,データシート2!$A$1:$SI$1,0),0)</f>
        <v>12.365</v>
      </c>
      <c r="Y61" s="944">
        <f>VLOOKUP($D$3&amp;"_"&amp;Y$3,データシート2!$A:$SI,MATCH($R$2&amp;"_"&amp;$C61,データシート2!$A$1:$SI$1,0),0)</f>
        <v>11.324999999999999</v>
      </c>
      <c r="Z61" s="944">
        <f>VLOOKUP($D$3&amp;"_"&amp;Z$3,データシート2!$A:$SI,MATCH($R$2&amp;"_"&amp;$C61,データシート2!$A$1:$SI$1,0),0)</f>
        <v>11.666</v>
      </c>
      <c r="AA61" s="944">
        <f>VLOOKUP($D$3&amp;"_"&amp;AA$3,データシート2!$A:$SI,MATCH($R$2&amp;"_"&amp;$C61,データシート2!$A$1:$SI$1,0),0)</f>
        <v>12.042</v>
      </c>
      <c r="AB61" s="945">
        <f>VLOOKUP($D$3&amp;"_"&amp;AB$3,データシート2!$A:$SI,MATCH($R$2&amp;"_"&amp;$C61,データシート2!$A$1:$SI$1,0),0)</f>
        <v>10.952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7.8780000000000001</v>
      </c>
      <c r="U77" s="925">
        <f>VLOOKUP($D$3&amp;"_"&amp;U$3,データシート2!$A:$SI,MATCH($R$2&amp;"_"&amp;$B77,データシート2!$A$1:$SI$1,0),0)</f>
        <v>7.5</v>
      </c>
      <c r="V77" s="925">
        <f>VLOOKUP($D$3&amp;"_"&amp;V$3,データシート2!$A:$SI,MATCH($R$2&amp;"_"&amp;$B77,データシート2!$A$1:$SI$1,0),0)</f>
        <v>7.1150000000000002</v>
      </c>
      <c r="W77" s="925">
        <f>VLOOKUP($D$3&amp;"_"&amp;W$3,データシート2!$A:$SI,MATCH($R$2&amp;"_"&amp;$B77,データシート2!$A$1:$SI$1,0),0)</f>
        <v>6.8739999999999997</v>
      </c>
      <c r="X77" s="925">
        <f>VLOOKUP($D$3&amp;"_"&amp;X$3,データシート2!$A:$SI,MATCH($R$2&amp;"_"&amp;$B77,データシート2!$A$1:$SI$1,0),0)</f>
        <v>6.6890000000000001</v>
      </c>
      <c r="Y77" s="925">
        <f>VLOOKUP($D$3&amp;"_"&amp;Y$3,データシート2!$A:$SI,MATCH($R$2&amp;"_"&amp;$B77,データシート2!$A$1:$SI$1,0),0)</f>
        <v>6.6360000000000001</v>
      </c>
      <c r="Z77" s="925">
        <f>VLOOKUP($D$3&amp;"_"&amp;Z$3,データシート2!$A:$SI,MATCH($R$2&amp;"_"&amp;$B77,データシート2!$A$1:$SI$1,0),0)</f>
        <v>6.6950000000000003</v>
      </c>
      <c r="AA77" s="925">
        <f>VLOOKUP($D$3&amp;"_"&amp;AA$3,データシート2!$A:$SI,MATCH($R$2&amp;"_"&amp;$B77,データシート2!$A$1:$SI$1,0),0)</f>
        <v>6.7110000000000003</v>
      </c>
      <c r="AB77" s="926">
        <f>VLOOKUP($D$3&amp;"_"&amp;AB$3,データシート2!$A:$SI,MATCH($R$2&amp;"_"&amp;$B77,データシート2!$A$1:$SI$1,0),0)</f>
        <v>5.7160000000000002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7.8780000000000001</v>
      </c>
      <c r="U84" s="938">
        <f>VLOOKUP($D$3&amp;"_"&amp;U$3,データシート2!$A:$SI,MATCH($R$2&amp;"_"&amp;$C84,データシート2!$A$1:$SI$1,0),0)</f>
        <v>7.5</v>
      </c>
      <c r="V84" s="938">
        <f>VLOOKUP($D$3&amp;"_"&amp;V$3,データシート2!$A:$SI,MATCH($R$2&amp;"_"&amp;$C84,データシート2!$A$1:$SI$1,0),0)</f>
        <v>7.1150000000000002</v>
      </c>
      <c r="W84" s="938">
        <f>VLOOKUP($D$3&amp;"_"&amp;W$3,データシート2!$A:$SI,MATCH($R$2&amp;"_"&amp;$C84,データシート2!$A$1:$SI$1,0),0)</f>
        <v>6.8739999999999997</v>
      </c>
      <c r="X84" s="938">
        <f>VLOOKUP($D$3&amp;"_"&amp;X$3,データシート2!$A:$SI,MATCH($R$2&amp;"_"&amp;$C84,データシート2!$A$1:$SI$1,0),0)</f>
        <v>6.6890000000000001</v>
      </c>
      <c r="Y84" s="938">
        <f>VLOOKUP($D$3&amp;"_"&amp;Y$3,データシート2!$A:$SI,MATCH($R$2&amp;"_"&amp;$C84,データシート2!$A$1:$SI$1,0),0)</f>
        <v>6.6360000000000001</v>
      </c>
      <c r="Z84" s="938">
        <f>VLOOKUP($D$3&amp;"_"&amp;Z$3,データシート2!$A:$SI,MATCH($R$2&amp;"_"&amp;$C84,データシート2!$A$1:$SI$1,0),0)</f>
        <v>6.6950000000000003</v>
      </c>
      <c r="AA84" s="938">
        <f>VLOOKUP($D$3&amp;"_"&amp;AA$3,データシート2!$A:$SI,MATCH($R$2&amp;"_"&amp;$C84,データシート2!$A$1:$SI$1,0),0)</f>
        <v>6.7110000000000003</v>
      </c>
      <c r="AB84" s="939">
        <f>VLOOKUP($D$3&amp;"_"&amp;AB$3,データシート2!$A:$SI,MATCH($R$2&amp;"_"&amp;$C84,データシート2!$A$1:$SI$1,0),0)</f>
        <v>5.7160000000000002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7.85</v>
      </c>
      <c r="S106" s="925">
        <f>VLOOKUP($D$3&amp;"_"&amp;S$3,データシート2!$A:$SI,MATCH($R$2&amp;"_"&amp;$B106,データシート2!$A$1:$SI$1,0),0)</f>
        <v>0</v>
      </c>
      <c r="T106" s="925">
        <f>VLOOKUP($D$3&amp;"_"&amp;T$3,データシート2!$A:$SI,MATCH($R$2&amp;"_"&amp;$B106,データシート2!$A$1:$SI$1,0),0)</f>
        <v>5.9470000000000001</v>
      </c>
      <c r="U106" s="925">
        <f>VLOOKUP($D$3&amp;"_"&amp;U$3,データシート2!$A:$SI,MATCH($R$2&amp;"_"&amp;$B106,データシート2!$A$1:$SI$1,0),0)</f>
        <v>5.9489999999999998</v>
      </c>
      <c r="V106" s="925">
        <f>VLOOKUP($D$3&amp;"_"&amp;V$3,データシート2!$A:$SI,MATCH($R$2&amp;"_"&amp;$B106,データシート2!$A$1:$SI$1,0),0)</f>
        <v>6.01</v>
      </c>
      <c r="W106" s="925">
        <f>VLOOKUP($D$3&amp;"_"&amp;W$3,データシート2!$A:$SI,MATCH($R$2&amp;"_"&amp;$B106,データシート2!$A$1:$SI$1,0),0)</f>
        <v>6.01</v>
      </c>
      <c r="X106" s="925">
        <f>VLOOKUP($D$3&amp;"_"&amp;X$3,データシート2!$A:$SI,MATCH($R$2&amp;"_"&amp;$B106,データシート2!$A$1:$SI$1,0),0)</f>
        <v>5.6449999999999996</v>
      </c>
      <c r="Y106" s="925">
        <f>VLOOKUP($D$3&amp;"_"&amp;Y$3,データシート2!$A:$SI,MATCH($R$2&amp;"_"&amp;$B106,データシート2!$A$1:$SI$1,0),0)</f>
        <v>4.4580000000000002</v>
      </c>
      <c r="Z106" s="925">
        <f>VLOOKUP($D$3&amp;"_"&amp;Z$3,データシート2!$A:$SI,MATCH($R$2&amp;"_"&amp;$B106,データシート2!$A$1:$SI$1,0),0)</f>
        <v>5.6210000000000004</v>
      </c>
      <c r="AA106" s="925">
        <f>VLOOKUP($D$3&amp;"_"&amp;AA$3,データシート2!$A:$SI,MATCH($R$2&amp;"_"&amp;$B106,データシート2!$A$1:$SI$1,0),0)</f>
        <v>3.4580000000000002</v>
      </c>
      <c r="AB106" s="926">
        <f>VLOOKUP($D$3&amp;"_"&amp;AB$3,データシート2!$A:$SI,MATCH($R$2&amp;"_"&amp;$B106,データシート2!$A$1:$SI$1,0),0)</f>
        <v>3.444</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7.85</v>
      </c>
      <c r="S107" s="938">
        <f>VLOOKUP($D$3&amp;"_"&amp;S$3,データシート2!$A:$SI,MATCH($R$2&amp;"_"&amp;$C107,データシート2!$A$1:$SI$1,0),0)</f>
        <v>0</v>
      </c>
      <c r="T107" s="938">
        <f>VLOOKUP($D$3&amp;"_"&amp;T$3,データシート2!$A:$SI,MATCH($R$2&amp;"_"&amp;$C107,データシート2!$A$1:$SI$1,0),0)</f>
        <v>5.9470000000000001</v>
      </c>
      <c r="U107" s="938">
        <f>VLOOKUP($D$3&amp;"_"&amp;U$3,データシート2!$A:$SI,MATCH($R$2&amp;"_"&amp;$C107,データシート2!$A$1:$SI$1,0),0)</f>
        <v>5.9489999999999998</v>
      </c>
      <c r="V107" s="938">
        <f>VLOOKUP($D$3&amp;"_"&amp;V$3,データシート2!$A:$SI,MATCH($R$2&amp;"_"&amp;$C107,データシート2!$A$1:$SI$1,0),0)</f>
        <v>6.01</v>
      </c>
      <c r="W107" s="938">
        <f>VLOOKUP($D$3&amp;"_"&amp;W$3,データシート2!$A:$SI,MATCH($R$2&amp;"_"&amp;$C107,データシート2!$A$1:$SI$1,0),0)</f>
        <v>6.01</v>
      </c>
      <c r="X107" s="938">
        <f>VLOOKUP($D$3&amp;"_"&amp;X$3,データシート2!$A:$SI,MATCH($R$2&amp;"_"&amp;$C107,データシート2!$A$1:$SI$1,0),0)</f>
        <v>5.6449999999999996</v>
      </c>
      <c r="Y107" s="938">
        <f>VLOOKUP($D$3&amp;"_"&amp;Y$3,データシート2!$A:$SI,MATCH($R$2&amp;"_"&amp;$C107,データシート2!$A$1:$SI$1,0),0)</f>
        <v>4.4580000000000002</v>
      </c>
      <c r="Z107" s="938">
        <f>VLOOKUP($D$3&amp;"_"&amp;Z$3,データシート2!$A:$SI,MATCH($R$2&amp;"_"&amp;$C107,データシート2!$A$1:$SI$1,0),0)</f>
        <v>5.6210000000000004</v>
      </c>
      <c r="AA107" s="938">
        <f>VLOOKUP($D$3&amp;"_"&amp;AA$3,データシート2!$A:$SI,MATCH($R$2&amp;"_"&amp;$C107,データシート2!$A$1:$SI$1,0),0)</f>
        <v>3.4580000000000002</v>
      </c>
      <c r="AB107" s="939">
        <f>VLOOKUP($D$3&amp;"_"&amp;AB$3,データシート2!$A:$SI,MATCH($R$2&amp;"_"&amp;$C107,データシート2!$A$1:$SI$1,0),0)</f>
        <v>3.444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4.3920000000000003</v>
      </c>
      <c r="S110" s="925">
        <f>VLOOKUP($D$3&amp;"_"&amp;S$3,データシート2!$A:$SI,MATCH($R$2&amp;"_"&amp;$B110,データシート2!$A$1:$SI$1,0),0)</f>
        <v>3.8119999999999998</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14.752000000000001</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4.3920000000000003</v>
      </c>
      <c r="S111" s="928">
        <f>VLOOKUP($D$3&amp;"_"&amp;S$3,データシート2!$A:$SI,MATCH($R$2&amp;"_"&amp;$C111,データシート2!$A$1:$SI$1,0),0)</f>
        <v>3.8119999999999998</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1</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14.752000000000001</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5.8840000000000003</v>
      </c>
      <c r="S114" s="925">
        <f>VLOOKUP($D$3&amp;"_"&amp;S$3,データシート2!$A:$SI,MATCH($R$2&amp;"_"&amp;$B114,データシート2!$A$1:$SI$1,0),0)</f>
        <v>5.4509999999999996</v>
      </c>
      <c r="T114" s="925">
        <f>VLOOKUP($D$3&amp;"_"&amp;T$3,データシート2!$A:$SI,MATCH($R$2&amp;"_"&amp;$B114,データシート2!$A$1:$SI$1,0),0)</f>
        <v>4.883</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5.8840000000000003</v>
      </c>
      <c r="S115" s="928">
        <f>VLOOKUP($D$3&amp;"_"&amp;S$3,データシート2!$A:$SI,MATCH($R$2&amp;"_"&amp;$C115,データシート2!$A$1:$SI$1,0),0)</f>
        <v>5.4509999999999996</v>
      </c>
      <c r="T115" s="928">
        <f>VLOOKUP($D$3&amp;"_"&amp;T$3,データシート2!$A:$SI,MATCH($R$2&amp;"_"&amp;$C115,データシート2!$A$1:$SI$1,0),0)</f>
        <v>4.883</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2025-03-04T10:12:40Z</dcterms:created>
  <dcterms:modified xsi:type="dcterms:W3CDTF">2025-03-04T10:12:40Z</dcterms:modified>
  <cp:category/>
  <cp:contentStatus/>
</cp:coreProperties>
</file>