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CFFBDB8-43BC-4E8D-B73A-876EF1F70C9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<sst xmlns="http://schemas.openxmlformats.org/spreadsheetml/2006/main" count="16753" uniqueCount="2484">
  <si>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</si>
  <si>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</si>
  <si>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</si>
  <si>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</si>
  <si>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</si>
  <si>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</si>
  <si>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</si>
  <si>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</si>
  <si>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</si>
  <si>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</si>
  <si>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</si>
  <si>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</si>
  <si>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</si>
  <si>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</si>
  <si>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</si>
  <si>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</si>
  <si>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</si>
  <si>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</si>
  <si>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</si>
  <si>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</si>
  <si>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</si>
  <si>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</si>
  <si>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</si>
  <si>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</si>
  <si>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</si>
  <si>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</si>
  <si>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</si>
  <si>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</si>
  <si>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</si>
  <si>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</si>
  <si>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</si>
  <si>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</si>
  <si>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</si>
  <si>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</si>
  <si>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</si>
  <si>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</si>
  <si>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</si>
  <si>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</si>
  <si>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</si>
  <si>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</si>
  <si>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</si>
  <si>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</si>
  <si>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</si>
  <si>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</si>
  <si>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</si>
  <si>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</si>
  <si>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</si>
  <si>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</si>
  <si>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</si>
  <si>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</si>
  <si>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</si>
  <si>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</si>
  <si>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</si>
  <si>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</si>
  <si>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</si>
  <si>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</si>
  <si>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</si>
  <si>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</si>
  <si>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</si>
  <si>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</si>
  <si>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</si>
  <si>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</si>
  <si>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</si>
  <si>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</si>
  <si>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</si>
  <si>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</si>
  <si>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</si>
  <si>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</si>
  <si>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</si>
  <si>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</si>
  <si>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</si>
  <si>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</si>
  <si>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</si>
  <si>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</si>
  <si>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</si>
  <si>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</si>
  <si>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</si>
  <si>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</si>
  <si>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</si>
  <si>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</si>
  <si>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</si>
  <si>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</si>
  <si>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</si>
  <si>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</si>
  <si>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</si>
  <si>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</si>
  <si>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</si>
  <si>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</si>
  <si>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</si>
  <si>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</si>
  <si>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</si>
  <si>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</si>
  <si>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</si>
  <si>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</si>
  <si>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</si>
  <si>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</si>
  <si>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</si>
  <si>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</si>
  <si>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</si>
  <si>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</si>
  <si>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</si>
  <si>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</si>
  <si>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</si>
  <si>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</si>
  <si>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</si>
  <si>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</si>
  <si>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</si>
  <si>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</si>
  <si>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</si>
  <si>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</si>
  <si>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</si>
  <si>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</si>
  <si>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</si>
  <si>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</si>
  <si>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</si>
  <si>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</si>
  <si>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</si>
  <si>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</si>
  <si>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</si>
  <si>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</si>
  <si>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</si>
  <si>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</si>
  <si>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</si>
  <si>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</si>
  <si>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</si>
  <si>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</si>
  <si>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</si>
  <si>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</si>
  <si>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</si>
  <si>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</si>
  <si>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</si>
  <si>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</si>
  <si>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</si>
  <si>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</si>
  <si>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</si>
  <si>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</si>
  <si>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</si>
  <si>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</si>
  <si>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</si>
  <si>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</si>
  <si>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</si>
  <si>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</si>
  <si>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</si>
  <si>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</si>
  <si>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</si>
  <si>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</si>
  <si>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</si>
  <si>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</si>
  <si>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</si>
  <si>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</si>
  <si>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</si>
  <si>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</si>
  <si>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</si>
  <si>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</si>
  <si>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</si>
  <si>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</si>
  <si>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</si>
  <si>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</si>
  <si>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</si>
  <si>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</si>
  <si>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</si>
  <si>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</si>
  <si>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</si>
  <si>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</si>
  <si>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</si>
  <si>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</si>
  <si>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</si>
  <si>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</si>
  <si>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</si>
  <si>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</si>
  <si>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</si>
  <si>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</si>
  <si>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</si>
  <si>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</si>
  <si>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</si>
  <si>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</si>
  <si>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</si>
  <si>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</si>
  <si>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</si>
  <si>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</si>
  <si>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</si>
  <si>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</si>
  <si>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</si>
  <si>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</si>
  <si>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</si>
  <si>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</si>
  <si>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</si>
  <si>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</si>
  <si>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</si>
  <si>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</si>
  <si>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</si>
  <si>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</si>
  <si>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</si>
  <si>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</si>
  <si>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</si>
  <si>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</si>
  <si>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</si>
  <si>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</si>
  <si>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</si>
  <si>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</si>
  <si>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</si>
  <si>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</si>
  <si>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</si>
  <si>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</si>
  <si>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</si>
  <si>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</si>
  <si>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</si>
  <si>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</si>
  <si>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</si>
  <si>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</si>
  <si>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</si>
  <si>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</si>
  <si>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</si>
  <si>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</si>
  <si>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</si>
  <si>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</si>
  <si>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</si>
  <si>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</si>
  <si>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</si>
  <si>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</si>
  <si>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</si>
  <si>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</si>
  <si>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</si>
  <si>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</si>
  <si>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</si>
  <si>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</si>
  <si>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</si>
  <si>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</si>
  <si>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</si>
  <si>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</si>
  <si>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</si>
  <si>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</si>
  <si>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</si>
  <si>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</si>
  <si>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</si>
  <si>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</si>
  <si>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</si>
  <si>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</si>
  <si>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</si>
  <si>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</si>
  <si>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</si>
  <si>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</si>
  <si>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</si>
  <si>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</si>
  <si>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</si>
  <si>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</si>
  <si>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</si>
  <si>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</si>
  <si>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</si>
  <si>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</si>
  <si>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</si>
  <si>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</si>
  <si>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</si>
  <si>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</si>
  <si>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</si>
  <si>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</si>
  <si>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</si>
  <si>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</si>
  <si>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</si>
  <si>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</si>
  <si>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</si>
  <si>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</si>
  <si>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</si>
  <si>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</si>
  <si>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</si>
  <si>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</si>
  <si>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</si>
  <si>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</si>
  <si>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</si>
  <si>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</si>
  <si>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</si>
  <si>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</si>
  <si>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</si>
  <si>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</si>
  <si>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</si>
  <si>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</si>
  <si>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</si>
  <si>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</si>
  <si>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</si>
  <si>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</si>
  <si>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</si>
  <si>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</si>
  <si>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</si>
  <si>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</si>
  <si>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</si>
  <si>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</si>
  <si>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</si>
  <si>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</si>
  <si>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</si>
  <si>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</si>
  <si>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</si>
  <si>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</si>
  <si>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</si>
  <si>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</si>
  <si>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</si>
  <si>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</si>
  <si>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</si>
  <si>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</si>
  <si>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</si>
  <si>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</si>
  <si>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</si>
  <si>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</si>
  <si>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</si>
  <si>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</si>
  <si>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</si>
  <si>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</si>
  <si>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</si>
  <si>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</si>
  <si>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</si>
  <si>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</si>
  <si>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</si>
  <si>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</si>
  <si>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</si>
  <si>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</si>
  <si>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</si>
  <si>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</si>
  <si>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</si>
  <si>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</si>
  <si>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</si>
  <si>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</si>
  <si>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</si>
  <si>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</si>
  <si>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</si>
  <si>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</si>
  <si>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</si>
  <si>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</si>
  <si>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</si>
  <si>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</si>
  <si>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</si>
  <si>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</si>
  <si>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</si>
  <si>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</si>
  <si>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</si>
  <si>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</si>
  <si>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</si>
  <si>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</si>
  <si>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</si>
  <si>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</si>
  <si>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</si>
  <si>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</si>
  <si>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</si>
  <si>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</si>
  <si>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</si>
  <si>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</si>
  <si>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</si>
  <si>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</si>
  <si>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</si>
  <si>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</si>
  <si>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</si>
  <si>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</si>
  <si>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</si>
  <si>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</si>
  <si>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</si>
  <si>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</si>
  <si>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</si>
  <si>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</si>
  <si>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</si>
  <si>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</si>
  <si>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</si>
  <si>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</si>
  <si>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</si>
  <si>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</si>
  <si>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</si>
  <si>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</si>
  <si>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</si>
  <si>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</si>
  <si>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</si>
  <si>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</si>
  <si>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</si>
  <si>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</si>
  <si>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</si>
  <si>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</si>
  <si>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</si>
  <si>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</si>
  <si>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</si>
  <si>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</si>
  <si>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</si>
  <si>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</si>
  <si>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</si>
  <si>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</si>
  <si>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</si>
  <si>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</si>
  <si>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</si>
  <si>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</si>
  <si>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</si>
  <si>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</si>
  <si>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</si>
  <si>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</si>
  <si>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</si>
  <si>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</si>
  <si>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</si>
  <si>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</si>
  <si>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</si>
  <si>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</si>
  <si>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</si>
  <si>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</si>
  <si>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</si>
  <si>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</si>
  <si>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</si>
  <si>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</si>
  <si>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</si>
  <si>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</si>
  <si>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</si>
  <si>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</si>
  <si>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</si>
  <si>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</si>
  <si>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</si>
  <si>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</si>
  <si>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</si>
  <si>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</si>
  <si>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</si>
  <si>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</si>
  <si>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</si>
  <si>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</si>
  <si>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</si>
  <si>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</si>
  <si>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</si>
  <si>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</si>
  <si>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</si>
  <si>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</si>
  <si>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</si>
  <si>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</si>
  <si>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</si>
  <si>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</si>
  <si>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</si>
  <si>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</si>
  <si>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</si>
  <si>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</si>
  <si>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</si>
  <si>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</si>
  <si>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</si>
  <si>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</si>
  <si>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</si>
  <si>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</si>
  <si>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</si>
  <si>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</si>
  <si>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</si>
  <si>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</si>
  <si>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</si>
  <si>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</si>
  <si>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</si>
  <si>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</si>
  <si>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</si>
  <si>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</si>
  <si>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</si>
  <si>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</si>
  <si>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</si>
  <si>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</si>
  <si>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</si>
  <si>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</si>
  <si>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</si>
  <si>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</si>
  <si>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</si>
  <si>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</si>
  <si>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</si>
  <si>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</si>
  <si>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</si>
  <si>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</si>
  <si>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</si>
  <si>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</si>
  <si>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</si>
  <si>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</si>
  <si>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</si>
  <si>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</si>
  <si>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</si>
  <si>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</si>
  <si>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</si>
  <si>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</si>
  <si>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</si>
  <si>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</si>
  <si>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</si>
  <si>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</si>
  <si>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</si>
  <si>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</si>
  <si>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</si>
  <si>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</si>
  <si>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</si>
  <si>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</si>
  <si>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</si>
  <si>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</si>
  <si>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</si>
  <si>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</si>
  <si>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</si>
  <si>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</si>
  <si>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</si>
  <si>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</si>
  <si>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</si>
  <si>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</si>
  <si>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</si>
  <si>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</si>
  <si>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</si>
  <si>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</si>
  <si>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</si>
  <si>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</si>
  <si>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</si>
  <si>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</si>
  <si>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</si>
  <si>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</si>
  <si>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</si>
  <si>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</si>
  <si>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</si>
  <si>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</si>
  <si>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</si>
  <si>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</si>
  <si>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</si>
  <si>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</si>
  <si>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</si>
  <si>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</si>
  <si>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</si>
  <si>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</si>
  <si>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</si>
  <si>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</si>
  <si>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</si>
  <si>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</si>
  <si>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</si>
  <si>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</si>
  <si>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</si>
  <si>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</si>
  <si>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</si>
  <si>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</si>
  <si>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</si>
  <si>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</si>
  <si>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</si>
  <si>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</si>
  <si>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</si>
  <si>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</si>
  <si>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</si>
  <si>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</si>
  <si>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</si>
  <si>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</si>
  <si>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</si>
  <si>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</si>
  <si>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</si>
  <si>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</si>
  <si>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</si>
  <si>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</si>
  <si>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</si>
  <si>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</si>
  <si>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</si>
  <si>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</si>
  <si>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</si>
  <si>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</si>
  <si>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</si>
  <si>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</si>
  <si>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</si>
  <si>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</si>
  <si>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</si>
  <si>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</si>
  <si>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</si>
  <si>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</si>
  <si>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</si>
  <si>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</si>
  <si>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</si>
  <si>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</si>
  <si>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</si>
  <si>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</si>
  <si>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</si>
  <si>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</si>
  <si>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</si>
  <si>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</si>
  <si>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</si>
  <si>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</si>
  <si>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</si>
  <si>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</si>
  <si>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</si>
  <si>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</si>
  <si>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</si>
  <si>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</si>
  <si>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</si>
  <si>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</si>
  <si>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</si>
  <si>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</si>
  <si>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</si>
  <si>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</si>
  <si>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</si>
  <si>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</si>
  <si>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</si>
  <si>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</si>
  <si>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</si>
  <si>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</si>
  <si>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</si>
  <si>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</si>
  <si>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</si>
  <si>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</si>
  <si>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</si>
  <si>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</si>
  <si>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</si>
  <si>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</si>
  <si>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</si>
  <si>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</si>
  <si>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</si>
  <si>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</si>
  <si>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</si>
  <si>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</si>
  <si>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</si>
  <si>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</si>
  <si>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</si>
  <si>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</si>
  <si>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</si>
  <si>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</si>
  <si>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</si>
  <si>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</si>
  <si>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</si>
  <si>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</si>
  <si>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</si>
  <si>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</si>
  <si>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</si>
  <si>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</si>
  <si>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</si>
  <si>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</si>
  <si>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</si>
  <si>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</si>
  <si>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</si>
  <si>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</si>
  <si>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</si>
  <si>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</si>
  <si>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</si>
  <si>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</si>
  <si>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</si>
  <si>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</si>
  <si>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</si>
  <si>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</si>
  <si>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</si>
  <si>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</si>
  <si>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</si>
  <si>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</si>
  <si>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</si>
  <si>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</si>
  <si>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</si>
  <si>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</si>
  <si>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</si>
  <si>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</si>
  <si>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</si>
  <si>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</si>
  <si>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</si>
  <si>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</si>
  <si>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</si>
  <si>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</si>
  <si>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</si>
  <si>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</si>
  <si>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</si>
  <si>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</si>
  <si>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</si>
  <si>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</si>
  <si>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</si>
  <si>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</si>
  <si>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</si>
  <si>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</si>
  <si>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</si>
  <si>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</si>
  <si>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</si>
  <si>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</si>
  <si>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</si>
  <si>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</si>
  <si>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</si>
  <si>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</si>
  <si>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</si>
  <si>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</si>
  <si>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</si>
  <si>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</si>
  <si>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</si>
  <si>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</si>
  <si>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</si>
  <si>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</si>
  <si>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</si>
  <si>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</si>
  <si>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</si>
  <si>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</si>
  <si>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</si>
  <si>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</si>
  <si>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</si>
  <si>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</si>
  <si>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</si>
  <si>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</si>
  <si>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</si>
  <si>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</si>
  <si>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</si>
  <si>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</si>
  <si>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</si>
  <si>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</si>
  <si>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</si>
  <si>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</si>
  <si>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</si>
  <si>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</si>
  <si>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</si>
  <si>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</si>
  <si>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</si>
  <si>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</si>
  <si>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</si>
  <si>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</si>
  <si>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</si>
  <si>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</si>
  <si>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</si>
  <si>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</si>
  <si>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</si>
  <si>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</si>
  <si>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</si>
  <si>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</si>
  <si>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</si>
  <si>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</si>
  <si>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</si>
  <si>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</si>
  <si>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</si>
  <si>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</si>
  <si>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</si>
  <si>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</si>
  <si>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</si>
  <si>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</si>
  <si>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</si>
  <si>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</si>
  <si>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</si>
  <si>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</si>
  <si>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</si>
  <si>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</si>
  <si>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</si>
  <si>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</si>
  <si>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</si>
  <si>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</si>
  <si>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</si>
  <si>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</si>
  <si>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</si>
  <si>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</si>
  <si>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</si>
  <si>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</si>
  <si>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</si>
  <si>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</si>
  <si>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</si>
  <si>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</si>
  <si>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</si>
  <si>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</si>
  <si>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</si>
  <si>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</si>
  <si>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</si>
  <si>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</si>
  <si>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</si>
  <si>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</si>
  <si>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</si>
  <si>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</si>
  <si>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</si>
  <si>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</si>
  <si>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</si>
  <si>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</si>
  <si>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</si>
  <si>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</si>
  <si>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</si>
  <si>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</si>
  <si>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</si>
  <si>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</si>
  <si>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</si>
  <si>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</si>
  <si>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</si>
  <si>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</si>
  <si>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</si>
  <si>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</si>
  <si>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</si>
  <si>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</si>
  <si>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</si>
  <si>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</si>
  <si>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</si>
  <si>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</si>
  <si>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</si>
  <si>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</si>
  <si>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</si>
  <si>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</si>
  <si>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</si>
  <si>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</si>
  <si>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</si>
  <si>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</si>
  <si>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</si>
  <si>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</si>
  <si>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</si>
  <si>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</si>
  <si>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</si>
  <si>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</si>
  <si>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</si>
  <si>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</si>
  <si>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</si>
  <si>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</si>
  <si>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</si>
  <si>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</si>
  <si>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</si>
  <si>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</si>
  <si>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</si>
  <si>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</si>
  <si>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</si>
  <si>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</si>
  <si>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</si>
  <si>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</si>
  <si>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</si>
  <si>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</si>
  <si>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</si>
  <si>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</si>
  <si>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</si>
  <si>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</si>
  <si>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</si>
  <si>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</si>
  <si>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</si>
  <si>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</si>
  <si>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</si>
  <si>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</si>
  <si>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</si>
  <si>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</si>
  <si>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</si>
  <si>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</si>
  <si>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</si>
  <si>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</si>
  <si>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</si>
  <si>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</si>
  <si>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</si>
  <si>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</si>
  <si>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</si>
  <si>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</si>
  <si>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</si>
  <si>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</si>
  <si>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</si>
  <si>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</si>
  <si>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</si>
  <si>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</si>
  <si>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</si>
  <si>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</si>
  <si>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</si>
  <si>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</si>
  <si>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</si>
  <si>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</si>
  <si>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</si>
  <si>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</si>
  <si>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</si>
  <si>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</si>
  <si>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</si>
  <si>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</si>
  <si>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</si>
  <si>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</si>
  <si>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</si>
  <si>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</si>
  <si>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</si>
  <si>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</si>
  <si>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</si>
  <si>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</si>
  <si>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</si>
  <si>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</si>
  <si>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</si>
  <si>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</si>
  <si>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</si>
  <si>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</si>
  <si>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</si>
  <si>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</si>
  <si>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</si>
  <si>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</si>
  <si>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</si>
  <si>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</si>
  <si>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</si>
  <si>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</si>
  <si>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</si>
  <si>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</si>
  <si>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</si>
  <si>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</si>
  <si>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</si>
  <si>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</si>
  <si>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</si>
  <si>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</si>
  <si>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</si>
  <si>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</si>
  <si>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</si>
  <si>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</si>
  <si>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</si>
  <si>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</si>
  <si>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</si>
  <si>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</si>
  <si>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</si>
  <si>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</si>
  <si>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</si>
  <si>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</si>
  <si>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</si>
  <si>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</si>
  <si>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</si>
  <si>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</si>
  <si>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</si>
  <si>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</si>
  <si>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</si>
  <si>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</si>
  <si>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</si>
  <si>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</si>
  <si>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</si>
  <si>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</si>
  <si>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</si>
  <si>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</si>
  <si>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</si>
  <si>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</si>
  <si>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</si>
  <si>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</si>
  <si>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</si>
  <si>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</si>
  <si>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</si>
  <si>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</si>
  <si>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</si>
  <si>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</si>
  <si>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</si>
  <si>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</si>
  <si>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</si>
  <si>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</si>
  <si>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</si>
  <si>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</si>
  <si>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</si>
  <si>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</si>
  <si>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</si>
  <si>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</si>
  <si>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</si>
  <si>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</si>
  <si>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</si>
  <si>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</si>
  <si>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</si>
  <si>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</si>
  <si>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</si>
  <si>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</si>
  <si>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</si>
  <si>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</si>
  <si>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</si>
  <si>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</si>
  <si>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</si>
  <si>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</si>
  <si>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</si>
  <si>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</si>
  <si>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</si>
  <si>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</si>
  <si>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</si>
  <si>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</si>
  <si>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</si>
  <si>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</si>
  <si>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</si>
  <si>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</si>
  <si>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</si>
  <si>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</si>
  <si>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</si>
  <si>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</si>
  <si>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</si>
  <si>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</si>
  <si>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</si>
  <si>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</si>
  <si>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</si>
  <si>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</si>
  <si>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</si>
  <si>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</si>
  <si>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</si>
  <si>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</si>
  <si>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</si>
  <si>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</si>
  <si>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</si>
  <si>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</si>
  <si>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</si>
  <si>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</si>
  <si>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</si>
  <si>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</si>
  <si>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</si>
  <si>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</si>
  <si>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</si>
  <si>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</si>
  <si>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</si>
  <si>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</si>
  <si>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</si>
  <si>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</si>
  <si>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</si>
  <si>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</si>
  <si>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</si>
  <si>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</si>
  <si>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</si>
  <si>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</si>
  <si>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</si>
  <si>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</si>
  <si>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</si>
  <si>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</si>
  <si>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</si>
  <si>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</si>
  <si>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</si>
  <si>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</si>
  <si>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</si>
  <si>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</si>
  <si>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</si>
  <si>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</si>
  <si>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</si>
  <si>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</si>
  <si>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</si>
  <si>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</si>
  <si>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</si>
  <si>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</si>
  <si>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</si>
  <si>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</si>
  <si>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</si>
  <si>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</si>
  <si>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</si>
  <si>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</si>
  <si>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</si>
  <si>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</si>
  <si>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</si>
  <si>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</si>
  <si>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</si>
  <si>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</si>
  <si>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</si>
  <si>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</si>
  <si>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</si>
  <si>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</si>
  <si>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</si>
  <si>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</si>
  <si>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</si>
  <si>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</si>
  <si>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</si>
  <si>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</si>
  <si>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</si>
  <si>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</si>
  <si>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</si>
  <si>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</si>
  <si>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</si>
  <si>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</si>
  <si>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</si>
  <si>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</si>
  <si>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</si>
  <si>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</si>
  <si>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</si>
  <si>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</si>
  <si>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</si>
  <si>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</si>
  <si>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</si>
  <si>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</si>
  <si>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</si>
  <si>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</si>
  <si>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</si>
  <si>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</si>
  <si>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</si>
  <si>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</si>
  <si>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</si>
  <si>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</si>
  <si>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</si>
  <si>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</si>
  <si>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</si>
  <si>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</si>
  <si>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</si>
  <si>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</si>
  <si>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</si>
  <si>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</si>
  <si>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</si>
  <si>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</si>
  <si>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</si>
  <si>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</si>
  <si>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</si>
  <si>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</si>
  <si>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</si>
  <si>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</si>
  <si>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</si>
  <si>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</si>
  <si>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</si>
  <si>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</si>
  <si>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</si>
  <si>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</si>
  <si>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</si>
  <si>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</si>
  <si>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</si>
  <si>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</si>
  <si>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</si>
  <si>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</si>
  <si>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</si>
  <si>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</si>
  <si>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</si>
  <si>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</si>
  <si>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</si>
  <si>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</si>
  <si>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</si>
  <si>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</si>
  <si>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</si>
  <si>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</si>
  <si>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</si>
  <si>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</si>
  <si>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</si>
  <si>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</si>
  <si>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</si>
  <si>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</si>
  <si>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</si>
  <si>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</si>
  <si>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</si>
  <si>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</si>
  <si>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</si>
  <si>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</si>
  <si>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</si>
  <si>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</si>
  <si>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</si>
  <si>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</si>
  <si>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</si>
  <si>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</si>
  <si>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</si>
  <si>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</si>
  <si>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</si>
  <si>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</si>
  <si>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</si>
  <si>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</si>
  <si>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</si>
  <si>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</si>
  <si>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</si>
  <si>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</si>
  <si>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</si>
  <si>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</si>
  <si>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</si>
  <si>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</si>
  <si>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</si>
  <si>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</si>
  <si>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</si>
  <si>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</si>
  <si>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</si>
  <si>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</si>
  <si>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</si>
  <si>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</si>
  <si>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</si>
  <si>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</si>
  <si>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</si>
  <si>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</si>
  <si>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</si>
  <si>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</si>
  <si>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</si>
  <si>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</si>
  <si>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</si>
  <si>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</si>
  <si>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</si>
  <si>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</si>
  <si>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</si>
  <si>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</si>
  <si>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</si>
  <si>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</si>
  <si>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</si>
  <si>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</si>
  <si>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</si>
  <si>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</si>
  <si>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</si>
  <si>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</si>
  <si>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</si>
  <si>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</si>
  <si>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</si>
  <si>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</si>
  <si>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</si>
  <si>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</si>
  <si>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</si>
  <si>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</si>
  <si>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</si>
  <si>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</si>
  <si>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</si>
  <si>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</si>
  <si>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</si>
  <si>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</si>
  <si>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</si>
  <si>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</si>
  <si>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</si>
  <si>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</si>
  <si>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</si>
  <si>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</si>
  <si>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</si>
  <si>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</si>
  <si>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</si>
  <si>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</si>
  <si>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</si>
  <si>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</si>
  <si>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</si>
  <si>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</si>
  <si>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</si>
  <si>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</si>
  <si>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</si>
  <si>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</si>
  <si>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</si>
  <si>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</si>
  <si>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</si>
  <si>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</si>
  <si>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</si>
  <si>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</si>
  <si>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</si>
  <si>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</si>
  <si>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</si>
  <si>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</si>
  <si>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</si>
  <si>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</si>
  <si>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</si>
  <si>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</si>
  <si>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</si>
  <si>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</si>
  <si>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</si>
  <si>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</si>
  <si>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</si>
  <si>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</si>
  <si>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</si>
  <si>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</si>
  <si>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</si>
  <si>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</si>
  <si>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</si>
  <si>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</si>
  <si>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</si>
  <si>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</si>
  <si>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</si>
  <si>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</si>
  <si>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</si>
  <si>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</si>
  <si>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</si>
  <si>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</si>
  <si>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</si>
  <si>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</si>
  <si>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</si>
  <si>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</si>
  <si>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</si>
  <si>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</si>
  <si>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</si>
  <si>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</si>
  <si>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</si>
  <si>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</si>
  <si>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</si>
  <si>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</si>
  <si>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</si>
  <si>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</si>
  <si>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</si>
  <si>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</si>
  <si>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</si>
  <si>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</si>
  <si>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</si>
  <si>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</si>
  <si>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</si>
  <si>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</si>
  <si>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</si>
  <si>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</si>
  <si>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</si>
  <si>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</si>
  <si>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</si>
  <si>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</si>
  <si>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</si>
  <si>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</si>
  <si>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</si>
  <si>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</si>
  <si>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</si>
  <si>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</si>
  <si>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</si>
  <si>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</si>
  <si>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</si>
  <si>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</si>
  <si>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</si>
  <si>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</si>
  <si>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</si>
  <si>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</si>
  <si>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</si>
  <si>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</si>
  <si>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</si>
  <si>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</si>
  <si>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</si>
  <si>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</si>
  <si>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</si>
  <si>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</si>
  <si>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</si>
  <si>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</si>
  <si>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</si>
  <si>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</si>
  <si>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</si>
  <si>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</si>
  <si>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</si>
  <si>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</si>
  <si>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</si>
  <si>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</si>
  <si>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</si>
  <si>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</si>
  <si>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</si>
  <si>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</si>
  <si>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</si>
  <si>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</si>
  <si>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</si>
  <si>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</si>
  <si>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</si>
  <si>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</si>
  <si>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</si>
  <si>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</si>
  <si>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</si>
  <si>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</si>
  <si>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</si>
  <si>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</si>
  <si>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</si>
  <si>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</si>
  <si>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</si>
  <si>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</si>
  <si>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</si>
  <si>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</si>
  <si>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</si>
  <si>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</si>
  <si>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</si>
  <si>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</si>
  <si>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</si>
  <si>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</si>
  <si>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</si>
  <si>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</si>
  <si>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</si>
  <si>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</si>
  <si>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</si>
  <si>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</si>
  <si>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</si>
  <si>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</si>
  <si>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</si>
  <si>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</si>
  <si>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</si>
  <si>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</si>
  <si>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</si>
  <si>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</si>
  <si>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</si>
  <si>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</si>
  <si>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</si>
  <si>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</si>
  <si>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</si>
  <si>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</si>
  <si>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</si>
  <si>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</si>
  <si>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</si>
  <si>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</si>
  <si>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</si>
  <si>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</si>
  <si>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</si>
  <si>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</si>
  <si>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</si>
  <si>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</si>
  <si>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</si>
  <si>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</si>
  <si>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</si>
  <si>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</si>
  <si>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</si>
  <si>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</si>
  <si>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</si>
  <si>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</si>
  <si>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</si>
  <si>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</si>
  <si>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</si>
  <si>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</si>
  <si>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</si>
  <si>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</si>
  <si>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</si>
  <si>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</si>
  <si>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</si>
  <si>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</si>
  <si>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</si>
  <si>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</si>
  <si>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</si>
  <si>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</si>
  <si>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</si>
  <si>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</si>
  <si>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</si>
  <si>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</si>
  <si>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</si>
  <si>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</si>
  <si>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</si>
  <si>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</si>
  <si>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</si>
  <si>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</si>
  <si>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</si>
  <si>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</si>
  <si>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</si>
  <si>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</si>
  <si>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</si>
  <si>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</si>
  <si>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</si>
  <si>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</si>
  <si>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</si>
  <si>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</si>
  <si>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</si>
  <si>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</si>
  <si>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</si>
  <si>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</si>
  <si>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</si>
  <si>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</si>
  <si>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</si>
  <si>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</si>
  <si>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</si>
  <si>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</si>
  <si>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</si>
  <si>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</si>
  <si>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</si>
  <si>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</si>
  <si>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</si>
  <si>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</si>
  <si>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</si>
  <si>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</si>
  <si>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</si>
  <si>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</si>
  <si>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</si>
  <si>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</si>
  <si>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</si>
  <si>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</si>
  <si>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</si>
  <si>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</si>
  <si>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</si>
  <si>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</si>
  <si>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</si>
  <si>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</si>
  <si>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</si>
  <si>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</si>
  <si>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</si>
  <si>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</si>
  <si>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</si>
  <si>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</si>
  <si>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</si>
  <si>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</si>
  <si>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</si>
  <si>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</si>
  <si>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</si>
  <si>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</si>
  <si>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</si>
  <si>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</si>
  <si>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</si>
  <si>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</si>
  <si>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</si>
  <si>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</si>
  <si>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</si>
  <si>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</si>
  <si>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</si>
  <si>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</si>
  <si>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</si>
  <si>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</si>
  <si>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</si>
  <si>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</si>
  <si>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</si>
  <si>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</si>
  <si>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</si>
  <si>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</si>
  <si>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</si>
  <si>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</si>
  <si>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</si>
  <si>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</si>
  <si>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</si>
  <si>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</si>
  <si>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</si>
  <si>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</si>
  <si>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</si>
  <si>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</si>
  <si>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</si>
  <si>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</si>
  <si>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</si>
  <si>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</si>
  <si>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</si>
  <si>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</si>
  <si>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</si>
  <si>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</si>
  <si>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</si>
  <si>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</si>
  <si>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</si>
  <si>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</si>
  <si>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</si>
  <si>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</si>
  <si>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</si>
  <si>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</si>
  <si>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</si>
  <si>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</si>
  <si>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</si>
  <si>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</si>
  <si>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</si>
  <si>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</si>
  <si>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</si>
  <si>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</si>
  <si>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</si>
  <si>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</si>
  <si>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</si>
  <si>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</si>
  <si>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</si>
  <si>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</si>
  <si>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</si>
  <si>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</si>
  <si>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</si>
  <si>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</si>
  <si>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</si>
  <si>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</si>
  <si>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</si>
  <si>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</si>
  <si>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</si>
  <si>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</si>
  <si>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</si>
  <si>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</si>
  <si>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</si>
  <si>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</si>
  <si>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</si>
  <si>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</si>
  <si>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</si>
  <si>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</si>
  <si>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</si>
  <si>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</si>
  <si>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</si>
  <si>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</si>
  <si>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</si>
  <si>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</si>
  <si>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</si>
  <si>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</si>
  <si>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</si>
  <si>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</si>
  <si>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</si>
  <si>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</si>
  <si>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</si>
  <si>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</si>
  <si>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</si>
  <si>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</si>
  <si>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</si>
  <si>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</si>
  <si>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</si>
  <si>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</si>
  <si>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</si>
  <si>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</si>
  <si>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</si>
  <si>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</si>
  <si>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</si>
  <si>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</si>
  <si>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</si>
  <si>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</si>
  <si>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</si>
  <si>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</si>
  <si>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</si>
  <si>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</si>
  <si>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</si>
  <si>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</si>
  <si>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</si>
  <si>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</si>
  <si>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</si>
  <si>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</si>
  <si>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</si>
  <si>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</si>
  <si>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</si>
  <si>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</si>
  <si>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</si>
  <si>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</si>
  <si>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</si>
  <si>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</si>
  <si>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</si>
  <si>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</si>
  <si>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</si>
  <si>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</si>
  <si>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</si>
  <si>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</si>
  <si>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</si>
  <si>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</si>
  <si>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</si>
  <si>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</si>
  <si>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</si>
  <si>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</si>
  <si>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</si>
  <si>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</si>
  <si>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</si>
  <si>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</si>
  <si>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</si>
  <si>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</si>
  <si>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</si>
  <si>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</si>
  <si>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</si>
  <si>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</si>
  <si>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</si>
  <si>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</si>
  <si>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</si>
  <si>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</si>
  <si>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</si>
  <si>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</si>
  <si>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</si>
  <si>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</si>
  <si>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</si>
  <si>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</si>
  <si>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</si>
  <si>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</si>
  <si>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</si>
  <si>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</si>
  <si>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</si>
  <si>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</si>
  <si>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</si>
  <si>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</si>
  <si>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</si>
  <si>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</si>
  <si>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</si>
  <si>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</si>
  <si>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</si>
  <si>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</si>
  <si>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</si>
  <si>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</si>
  <si>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</si>
  <si>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</si>
  <si>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</si>
  <si>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</si>
  <si>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</si>
  <si>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</si>
  <si>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</si>
  <si>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</si>
  <si>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</si>
  <si>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</si>
  <si>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</si>
  <si>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</si>
  <si>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</si>
  <si>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</si>
  <si>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</si>
  <si>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</si>
  <si>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</si>
  <si>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</si>
  <si>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</si>
  <si>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</si>
  <si>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</si>
  <si>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</si>
  <si>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</si>
  <si>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</si>
  <si>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</si>
  <si>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</si>
  <si>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</si>
  <si>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</si>
  <si>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</si>
  <si>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</si>
  <si>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</si>
  <si>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</si>
  <si>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</si>
  <si>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</si>
  <si>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</si>
  <si>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</si>
  <si>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</si>
  <si>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</si>
  <si>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</si>
  <si>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</si>
  <si>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</si>
  <si>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</si>
  <si>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</si>
  <si>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</si>
  <si>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</si>
  <si>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</si>
  <si>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</si>
  <si>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</si>
  <si>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</si>
  <si>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</si>
  <si>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</si>
  <si>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</si>
  <si>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</si>
  <si>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</si>
  <si>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</si>
  <si>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</si>
  <si>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</si>
  <si>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</si>
  <si>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</si>
  <si>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</si>
  <si>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47205</t>
  </si>
  <si>
    <t>宜野湾市</t>
  </si>
  <si>
    <t>47205_令和4年度</t>
  </si>
  <si>
    <t>47205_令和6年度</t>
  </si>
  <si>
    <t>14201_平成2年度</t>
  </si>
  <si>
    <t>14201</t>
  </si>
  <si>
    <t>横須賀市</t>
  </si>
  <si>
    <t>14201_平成17年度</t>
  </si>
  <si>
    <t>14201_平成18年度</t>
  </si>
  <si>
    <t>14201_平成19年度</t>
  </si>
  <si>
    <t>14201_平成20年度</t>
  </si>
  <si>
    <t>14201_平成21年度</t>
  </si>
  <si>
    <t>14201_平成22年度</t>
  </si>
  <si>
    <t>14201_平成23年度</t>
  </si>
  <si>
    <t>14201_平成24年度</t>
  </si>
  <si>
    <t>14201_平成25年度</t>
  </si>
  <si>
    <t>14201_平成26年度</t>
  </si>
  <si>
    <t>14201_平成27年度</t>
  </si>
  <si>
    <t>14201_平成28年度</t>
  </si>
  <si>
    <t>14201_平成29年度</t>
  </si>
  <si>
    <t>14201_平成30年度</t>
  </si>
  <si>
    <t>14201_令和元年度</t>
  </si>
  <si>
    <t>14201_令和2年度</t>
  </si>
  <si>
    <t>14201_令和3年度</t>
  </si>
  <si>
    <t>14201_令和4年度</t>
  </si>
  <si>
    <t>14201_令和5年度</t>
  </si>
  <si>
    <t>14201_令和6年度</t>
  </si>
  <si>
    <t>27205_平成2年度</t>
  </si>
  <si>
    <t>27205</t>
  </si>
  <si>
    <t>吹田市</t>
  </si>
  <si>
    <t>27205_平成17年度</t>
  </si>
  <si>
    <t>27205_平成18年度</t>
  </si>
  <si>
    <t>27205_平成19年度</t>
  </si>
  <si>
    <t>27205_平成20年度</t>
  </si>
  <si>
    <t>27205_平成21年度</t>
  </si>
  <si>
    <t>27205_平成22年度</t>
  </si>
  <si>
    <t>27205_平成23年度</t>
  </si>
  <si>
    <t>27205_平成24年度</t>
  </si>
  <si>
    <t>27205_平成25年度</t>
  </si>
  <si>
    <t>27205_平成26年度</t>
  </si>
  <si>
    <t>27205_平成27年度</t>
  </si>
  <si>
    <t>27205_平成28年度</t>
  </si>
  <si>
    <t>27205_平成29年度</t>
  </si>
  <si>
    <t>27205_平成30年度</t>
  </si>
  <si>
    <t>27205_令和元年度</t>
  </si>
  <si>
    <t>27205_令和2年度</t>
  </si>
  <si>
    <t>27205_令和3年度</t>
  </si>
  <si>
    <t>27205_令和4年度</t>
  </si>
  <si>
    <t>27205_令和5年度</t>
  </si>
  <si>
    <t>27205_令和6年度</t>
  </si>
  <si>
    <t>23203_平成2年度</t>
  </si>
  <si>
    <t>23203</t>
  </si>
  <si>
    <t>一宮市</t>
  </si>
  <si>
    <t>23203_平成17年度</t>
  </si>
  <si>
    <t>23203_平成18年度</t>
  </si>
  <si>
    <t>23203_平成19年度</t>
  </si>
  <si>
    <t>23203_平成20年度</t>
  </si>
  <si>
    <t>23203_平成21年度</t>
  </si>
  <si>
    <t>23203_平成22年度</t>
  </si>
  <si>
    <t>23203_平成23年度</t>
  </si>
  <si>
    <t>23203_平成24年度</t>
  </si>
  <si>
    <t>23203_平成25年度</t>
  </si>
  <si>
    <t>23203_平成26年度</t>
  </si>
  <si>
    <t>23203_平成27年度</t>
  </si>
  <si>
    <t>23203_平成28年度</t>
  </si>
  <si>
    <t>23203_平成29年度</t>
  </si>
  <si>
    <t>23203_平成30年度</t>
  </si>
  <si>
    <t>23203_令和元年度</t>
  </si>
  <si>
    <t>23203_令和2年度</t>
  </si>
  <si>
    <t>23203_令和3年度</t>
  </si>
  <si>
    <t>23203_令和4年度</t>
  </si>
  <si>
    <t>23203_令和5年度</t>
  </si>
  <si>
    <t>23203_令和6年度</t>
  </si>
  <si>
    <t>23201_平成2年度</t>
  </si>
  <si>
    <t>23201</t>
  </si>
  <si>
    <t>豊橋市</t>
  </si>
  <si>
    <t>23201_平成17年度</t>
  </si>
  <si>
    <t>23201_平成18年度</t>
  </si>
  <si>
    <t>23201_平成19年度</t>
  </si>
  <si>
    <t>23201_平成20年度</t>
  </si>
  <si>
    <t>23201_平成21年度</t>
  </si>
  <si>
    <t>23201_平成22年度</t>
  </si>
  <si>
    <t>23201_平成23年度</t>
  </si>
  <si>
    <t>23201_平成24年度</t>
  </si>
  <si>
    <t>23201_平成25年度</t>
  </si>
  <si>
    <t>23201_平成26年度</t>
  </si>
  <si>
    <t>23201_平成27年度</t>
  </si>
  <si>
    <t>23201_平成28年度</t>
  </si>
  <si>
    <t>23201_平成29年度</t>
  </si>
  <si>
    <t>23201_平成30年度</t>
  </si>
  <si>
    <t>23201_令和元年度</t>
  </si>
  <si>
    <t>23201_令和2年度</t>
  </si>
  <si>
    <t>23201_令和3年度</t>
  </si>
  <si>
    <t>23201_令和4年度</t>
  </si>
  <si>
    <t>23201_令和5年度</t>
  </si>
  <si>
    <t>23201_令和6年度</t>
  </si>
  <si>
    <t>10202_平成2年度</t>
  </si>
  <si>
    <t>10202</t>
  </si>
  <si>
    <t>高崎市</t>
  </si>
  <si>
    <t>10202_平成17年度</t>
  </si>
  <si>
    <t>10202_平成18年度</t>
  </si>
  <si>
    <t>10202_平成19年度</t>
  </si>
  <si>
    <t>10202_平成20年度</t>
  </si>
  <si>
    <t>10202_平成21年度</t>
  </si>
  <si>
    <t>10202_平成22年度</t>
  </si>
  <si>
    <t>10202_平成23年度</t>
  </si>
  <si>
    <t>10202_平成24年度</t>
  </si>
  <si>
    <t>10202_平成25年度</t>
  </si>
  <si>
    <t>10202_平成26年度</t>
  </si>
  <si>
    <t>10202_平成27年度</t>
  </si>
  <si>
    <t>10202_平成28年度</t>
  </si>
  <si>
    <t>10202_平成29年度</t>
  </si>
  <si>
    <t>10202_平成30年度</t>
  </si>
  <si>
    <t>10202_令和元年度</t>
  </si>
  <si>
    <t>10202_令和2年度</t>
  </si>
  <si>
    <t>10202_令和3年度</t>
  </si>
  <si>
    <t>10202_令和4年度</t>
  </si>
  <si>
    <t>10202_令和5年度</t>
  </si>
  <si>
    <t>10202_令和6年度</t>
  </si>
  <si>
    <t>20201_平成2年度</t>
  </si>
  <si>
    <t>20201</t>
  </si>
  <si>
    <t>長野市</t>
  </si>
  <si>
    <t>20201_平成17年度</t>
  </si>
  <si>
    <t>20201_平成18年度</t>
  </si>
  <si>
    <t>20201_平成19年度</t>
  </si>
  <si>
    <t>20201_平成20年度</t>
  </si>
  <si>
    <t>20201_平成21年度</t>
  </si>
  <si>
    <t>20201_平成22年度</t>
  </si>
  <si>
    <t>20201_平成23年度</t>
  </si>
  <si>
    <t>20201_平成24年度</t>
  </si>
  <si>
    <t>20201_平成25年度</t>
  </si>
  <si>
    <t>20201_平成26年度</t>
  </si>
  <si>
    <t>20201_平成27年度</t>
  </si>
  <si>
    <t>20201_平成28年度</t>
  </si>
  <si>
    <t>20201_平成29年度</t>
  </si>
  <si>
    <t>20201_平成30年度</t>
  </si>
  <si>
    <t>20201_令和元年度</t>
  </si>
  <si>
    <t>20201_令和2年度</t>
  </si>
  <si>
    <t>20201_令和3年度</t>
  </si>
  <si>
    <t>20201_令和4年度</t>
  </si>
  <si>
    <t>20201_令和5年度</t>
  </si>
  <si>
    <t>20201_令和6年度</t>
  </si>
  <si>
    <t>13117_平成2年度</t>
  </si>
  <si>
    <t>13117</t>
  </si>
  <si>
    <t>北区</t>
  </si>
  <si>
    <t>13117_平成17年度</t>
  </si>
  <si>
    <t>13117_平成18年度</t>
  </si>
  <si>
    <t>13117_平成19年度</t>
  </si>
  <si>
    <t>13117_平成20年度</t>
  </si>
  <si>
    <t>13117_平成21年度</t>
  </si>
  <si>
    <t>13117_平成22年度</t>
  </si>
  <si>
    <t>13117_平成23年度</t>
  </si>
  <si>
    <t>13117_平成24年度</t>
  </si>
  <si>
    <t>13117_平成25年度</t>
  </si>
  <si>
    <t>13117_平成26年度</t>
  </si>
  <si>
    <t>13117_平成27年度</t>
  </si>
  <si>
    <t>13117_平成28年度</t>
  </si>
  <si>
    <t>13117_平成29年度</t>
  </si>
  <si>
    <t>13117_平成30年度</t>
  </si>
  <si>
    <t>13117_令和元年度</t>
  </si>
  <si>
    <t>13117_令和2年度</t>
  </si>
  <si>
    <t>13117_令和3年度</t>
  </si>
  <si>
    <t>13117_令和4年度</t>
  </si>
  <si>
    <t>13117_令和5年度</t>
  </si>
  <si>
    <t>13117_令和6年度</t>
  </si>
  <si>
    <t>30201_平成2年度</t>
  </si>
  <si>
    <t>30201</t>
  </si>
  <si>
    <t>和歌山市</t>
  </si>
  <si>
    <t>30201_平成17年度</t>
  </si>
  <si>
    <t>30201_平成18年度</t>
  </si>
  <si>
    <t>30201_平成19年度</t>
  </si>
  <si>
    <t>30201_平成20年度</t>
  </si>
  <si>
    <t>30201_平成21年度</t>
  </si>
  <si>
    <t>30201_平成22年度</t>
  </si>
  <si>
    <t>30201_平成23年度</t>
  </si>
  <si>
    <t>30201_平成24年度</t>
  </si>
  <si>
    <t>30201_平成25年度</t>
  </si>
  <si>
    <t>30201_平成26年度</t>
  </si>
  <si>
    <t>30201_平成27年度</t>
  </si>
  <si>
    <t>30201_平成28年度</t>
  </si>
  <si>
    <t>30201_平成29年度</t>
  </si>
  <si>
    <t>30201_平成30年度</t>
  </si>
  <si>
    <t>30201_令和元年度</t>
  </si>
  <si>
    <t>30201_令和2年度</t>
  </si>
  <si>
    <t>30201_令和3年度</t>
  </si>
  <si>
    <t>30201_令和4年度</t>
  </si>
  <si>
    <t>30201_令和5年度</t>
  </si>
  <si>
    <t>30201_令和6年度</t>
  </si>
  <si>
    <t>11201_平成2年度</t>
  </si>
  <si>
    <t>11201</t>
  </si>
  <si>
    <t>川越市</t>
  </si>
  <si>
    <t>11201_平成17年度</t>
  </si>
  <si>
    <t>11201_平成18年度</t>
  </si>
  <si>
    <t>11201_平成19年度</t>
  </si>
  <si>
    <t>11201_平成20年度</t>
  </si>
  <si>
    <t>11201_平成21年度</t>
  </si>
  <si>
    <t>11201_平成22年度</t>
  </si>
  <si>
    <t>11201_平成23年度</t>
  </si>
  <si>
    <t>11201_平成24年度</t>
  </si>
  <si>
    <t>11201_平成25年度</t>
  </si>
  <si>
    <t>11201_平成26年度</t>
  </si>
  <si>
    <t>11201_平成27年度</t>
  </si>
  <si>
    <t>11201_平成28年度</t>
  </si>
  <si>
    <t>11201_平成29年度</t>
  </si>
  <si>
    <t>11201_平成30年度</t>
  </si>
  <si>
    <t>11201_令和元年度</t>
  </si>
  <si>
    <t>11201_令和2年度</t>
  </si>
  <si>
    <t>11201_令和3年度</t>
  </si>
  <si>
    <t>11201_令和4年度</t>
  </si>
  <si>
    <t>11201_令和5年度</t>
  </si>
  <si>
    <t>11201_令和6年度</t>
  </si>
  <si>
    <t>29201_平成2年度</t>
  </si>
  <si>
    <t>29201</t>
  </si>
  <si>
    <t>奈良市</t>
  </si>
  <si>
    <t>29201_平成17年度</t>
  </si>
  <si>
    <t>29201_平成18年度</t>
  </si>
  <si>
    <t>29201_平成19年度</t>
  </si>
  <si>
    <t>29201_平成20年度</t>
  </si>
  <si>
    <t>29201_平成21年度</t>
  </si>
  <si>
    <t>29201_平成22年度</t>
  </si>
  <si>
    <t>29201_平成23年度</t>
  </si>
  <si>
    <t>29201_平成24年度</t>
  </si>
  <si>
    <t>29201_平成25年度</t>
  </si>
  <si>
    <t>29201_平成26年度</t>
  </si>
  <si>
    <t>29201_平成27年度</t>
  </si>
  <si>
    <t>29201_平成28年度</t>
  </si>
  <si>
    <t>29201_平成29年度</t>
  </si>
  <si>
    <t>29201_平成30年度</t>
  </si>
  <si>
    <t>29201_令和元年度</t>
  </si>
  <si>
    <t>29201_令和2年度</t>
  </si>
  <si>
    <t>29201_令和3年度</t>
  </si>
  <si>
    <t>29201_令和4年度</t>
  </si>
  <si>
    <t>29201_令和5年度</t>
  </si>
  <si>
    <t>29201_令和6年度</t>
  </si>
  <si>
    <t>13104_平成2年度</t>
  </si>
  <si>
    <t>13104</t>
  </si>
  <si>
    <t>新宿区</t>
  </si>
  <si>
    <t>13104_平成17年度</t>
  </si>
  <si>
    <t>13104_平成18年度</t>
  </si>
  <si>
    <t>13104_平成19年度</t>
  </si>
  <si>
    <t>13104_平成20年度</t>
  </si>
  <si>
    <t>13104_平成21年度</t>
  </si>
  <si>
    <t>13104_平成22年度</t>
  </si>
  <si>
    <t>13104_平成23年度</t>
  </si>
  <si>
    <t>13104_平成24年度</t>
  </si>
  <si>
    <t>13104_平成25年度</t>
  </si>
  <si>
    <t>13104_平成26年度</t>
  </si>
  <si>
    <t>13104_平成27年度</t>
  </si>
  <si>
    <t>13104_平成28年度</t>
  </si>
  <si>
    <t>13104_平成29年度</t>
  </si>
  <si>
    <t>13104_平成30年度</t>
  </si>
  <si>
    <t>13104_令和元年度</t>
  </si>
  <si>
    <t>13104_令和2年度</t>
  </si>
  <si>
    <t>13104_令和3年度</t>
  </si>
  <si>
    <t>13104_令和4年度</t>
  </si>
  <si>
    <t>13104_令和5年度</t>
  </si>
  <si>
    <t>13104_令和6年度</t>
  </si>
  <si>
    <t>27207_平成2年度</t>
  </si>
  <si>
    <t>27207</t>
  </si>
  <si>
    <t>高槻市</t>
  </si>
  <si>
    <t>27207_平成17年度</t>
  </si>
  <si>
    <t>27207_平成18年度</t>
  </si>
  <si>
    <t>27207_平成19年度</t>
  </si>
  <si>
    <t>27207_平成20年度</t>
  </si>
  <si>
    <t>27207_平成21年度</t>
  </si>
  <si>
    <t>27207_平成22年度</t>
  </si>
  <si>
    <t>27207_平成23年度</t>
  </si>
  <si>
    <t>27207_平成24年度</t>
  </si>
  <si>
    <t>27207_平成25年度</t>
  </si>
  <si>
    <t>27207_平成26年度</t>
  </si>
  <si>
    <t>27207_平成27年度</t>
  </si>
  <si>
    <t>27207_平成28年度</t>
  </si>
  <si>
    <t>27207_平成29年度</t>
  </si>
  <si>
    <t>27207_平成30年度</t>
  </si>
  <si>
    <t>27207_令和元年度</t>
  </si>
  <si>
    <t>27207_令和2年度</t>
  </si>
  <si>
    <t>27207_令和3年度</t>
  </si>
  <si>
    <t>27207_令和4年度</t>
  </si>
  <si>
    <t>27207_令和5年度</t>
  </si>
  <si>
    <t>27207_令和6年度</t>
  </si>
  <si>
    <t>25201_平成2年度</t>
  </si>
  <si>
    <t>25201</t>
  </si>
  <si>
    <t>大津市</t>
  </si>
  <si>
    <t>25201_平成17年度</t>
  </si>
  <si>
    <t>25201_平成18年度</t>
  </si>
  <si>
    <t>25201_平成19年度</t>
  </si>
  <si>
    <t>25201_平成20年度</t>
  </si>
  <si>
    <t>25201_平成21年度</t>
  </si>
  <si>
    <t>25201_平成22年度</t>
  </si>
  <si>
    <t>25201_平成23年度</t>
  </si>
  <si>
    <t>25201_平成24年度</t>
  </si>
  <si>
    <t>25201_平成25年度</t>
  </si>
  <si>
    <t>25201_平成26年度</t>
  </si>
  <si>
    <t>25201_平成27年度</t>
  </si>
  <si>
    <t>25201_平成28年度</t>
  </si>
  <si>
    <t>25201_平成29年度</t>
  </si>
  <si>
    <t>25201_平成30年度</t>
  </si>
  <si>
    <t>25201_令和元年度</t>
  </si>
  <si>
    <t>25201_令和2年度</t>
  </si>
  <si>
    <t>25201_令和3年度</t>
  </si>
  <si>
    <t>25201_令和4年度</t>
  </si>
  <si>
    <t>25201_令和5年度</t>
  </si>
  <si>
    <t>25201_令和6年度</t>
  </si>
  <si>
    <t>11208_平成2年度</t>
  </si>
  <si>
    <t>11208</t>
  </si>
  <si>
    <t>所沢市</t>
  </si>
  <si>
    <t>11208_平成17年度</t>
  </si>
  <si>
    <t>11208_平成18年度</t>
  </si>
  <si>
    <t>11208_平成19年度</t>
  </si>
  <si>
    <t>11208_平成20年度</t>
  </si>
  <si>
    <t>11208_平成21年度</t>
  </si>
  <si>
    <t>11208_平成22年度</t>
  </si>
  <si>
    <t>11208_平成23年度</t>
  </si>
  <si>
    <t>11208_平成24年度</t>
  </si>
  <si>
    <t>11208_平成25年度</t>
  </si>
  <si>
    <t>11208_平成26年度</t>
  </si>
  <si>
    <t>11208_平成27年度</t>
  </si>
  <si>
    <t>11208_平成28年度</t>
  </si>
  <si>
    <t>11208_平成29年度</t>
  </si>
  <si>
    <t>11208_平成30年度</t>
  </si>
  <si>
    <t>11208_令和元年度</t>
  </si>
  <si>
    <t>11208_令和2年度</t>
  </si>
  <si>
    <t>11208_令和3年度</t>
  </si>
  <si>
    <t>11208_令和4年度</t>
  </si>
  <si>
    <t>11208_令和5年度</t>
  </si>
  <si>
    <t>11208_令和6年度</t>
  </si>
  <si>
    <t>11222_平成2年度</t>
  </si>
  <si>
    <t>11222</t>
  </si>
  <si>
    <t>越谷市</t>
  </si>
  <si>
    <t>11222_平成17年度</t>
  </si>
  <si>
    <t>11222_平成18年度</t>
  </si>
  <si>
    <t>11222_平成19年度</t>
  </si>
  <si>
    <t>11222_平成20年度</t>
  </si>
  <si>
    <t>11222_平成21年度</t>
  </si>
  <si>
    <t>11222_平成22年度</t>
  </si>
  <si>
    <t>11222_平成23年度</t>
  </si>
  <si>
    <t>11222_平成24年度</t>
  </si>
  <si>
    <t>11222_平成25年度</t>
  </si>
  <si>
    <t>11222_平成26年度</t>
  </si>
  <si>
    <t>11222_平成27年度</t>
  </si>
  <si>
    <t>11222_平成28年度</t>
  </si>
  <si>
    <t>11222_平成29年度</t>
  </si>
  <si>
    <t>11222_平成30年度</t>
  </si>
  <si>
    <t>11222_令和元年度</t>
  </si>
  <si>
    <t>11222_令和2年度</t>
  </si>
  <si>
    <t>11222_令和3年度</t>
  </si>
  <si>
    <t>11222_令和4年度</t>
  </si>
  <si>
    <t>11222_令和5年度</t>
  </si>
  <si>
    <t>11222_令和6年度</t>
  </si>
  <si>
    <t>13114_平成2年度</t>
  </si>
  <si>
    <t>13114</t>
  </si>
  <si>
    <t>中野区</t>
  </si>
  <si>
    <t>13114_平成17年度</t>
  </si>
  <si>
    <t>13114_平成18年度</t>
  </si>
  <si>
    <t>13114_平成19年度</t>
  </si>
  <si>
    <t>13114_平成20年度</t>
  </si>
  <si>
    <t>13114_平成21年度</t>
  </si>
  <si>
    <t>13114_平成22年度</t>
  </si>
  <si>
    <t>13114_平成23年度</t>
  </si>
  <si>
    <t>13114_平成24年度</t>
  </si>
  <si>
    <t>13114_平成25年度</t>
  </si>
  <si>
    <t>13114_平成26年度</t>
  </si>
  <si>
    <t>13114_平成27年度</t>
  </si>
  <si>
    <t>13114_平成28年度</t>
  </si>
  <si>
    <t>13114_平成29年度</t>
  </si>
  <si>
    <t>13114_平成30年度</t>
  </si>
  <si>
    <t>13114_令和元年度</t>
  </si>
  <si>
    <t>13114_令和2年度</t>
  </si>
  <si>
    <t>13114_令和3年度</t>
  </si>
  <si>
    <t>13114_令和4年度</t>
  </si>
  <si>
    <t>13114_令和5年度</t>
  </si>
  <si>
    <t>13114_令和6年度</t>
  </si>
  <si>
    <t>10201_平成2年度</t>
  </si>
  <si>
    <t>10201</t>
  </si>
  <si>
    <t>前橋市</t>
  </si>
  <si>
    <t>10201_平成17年度</t>
  </si>
  <si>
    <t>10201_平成18年度</t>
  </si>
  <si>
    <t>10201_平成19年度</t>
  </si>
  <si>
    <t>10201_平成20年度</t>
  </si>
  <si>
    <t>10201_平成21年度</t>
  </si>
  <si>
    <t>10201_平成22年度</t>
  </si>
  <si>
    <t>10201_平成23年度</t>
  </si>
  <si>
    <t>10201_平成24年度</t>
  </si>
  <si>
    <t>10201_平成25年度</t>
  </si>
  <si>
    <t>10201_平成26年度</t>
  </si>
  <si>
    <t>10201_平成27年度</t>
  </si>
  <si>
    <t>10201_平成28年度</t>
  </si>
  <si>
    <t>10201_平成29年度</t>
  </si>
  <si>
    <t>10201_平成30年度</t>
  </si>
  <si>
    <t>10201_令和元年度</t>
  </si>
  <si>
    <t>10201_令和2年度</t>
  </si>
  <si>
    <t>10201_令和3年度</t>
  </si>
  <si>
    <t>10201_令和4年度</t>
  </si>
  <si>
    <t>10201_令和5年度</t>
  </si>
  <si>
    <t>10201_令和6年度</t>
  </si>
  <si>
    <t>01204_平成2年度</t>
  </si>
  <si>
    <t>01204</t>
  </si>
  <si>
    <t>旭川市</t>
  </si>
  <si>
    <t>01204_平成17年度</t>
  </si>
  <si>
    <t>01204_平成18年度</t>
  </si>
  <si>
    <t>01204_平成19年度</t>
  </si>
  <si>
    <t>01204_平成20年度</t>
  </si>
  <si>
    <t>01204_平成21年度</t>
  </si>
  <si>
    <t>01204_平成22年度</t>
  </si>
  <si>
    <t>01204_平成23年度</t>
  </si>
  <si>
    <t>01204_平成24年度</t>
  </si>
  <si>
    <t>01204_平成25年度</t>
  </si>
  <si>
    <t>01204_平成26年度</t>
  </si>
  <si>
    <t>01204_平成27年度</t>
  </si>
  <si>
    <t>01204_平成28年度</t>
  </si>
  <si>
    <t>01204_平成29年度</t>
  </si>
  <si>
    <t>01204_平成30年度</t>
  </si>
  <si>
    <t>01204_令和元年度</t>
  </si>
  <si>
    <t>01204_令和2年度</t>
  </si>
  <si>
    <t>01204_令和3年度</t>
  </si>
  <si>
    <t>01204_令和4年度</t>
  </si>
  <si>
    <t>01204_令和5年度</t>
  </si>
  <si>
    <t>01204_令和6年度</t>
  </si>
  <si>
    <t>39201_平成2年度</t>
  </si>
  <si>
    <t>39201</t>
  </si>
  <si>
    <t>高知市</t>
  </si>
  <si>
    <t>39201_平成17年度</t>
  </si>
  <si>
    <t>39201_平成18年度</t>
  </si>
  <si>
    <t>39201_平成19年度</t>
  </si>
  <si>
    <t>39201_平成20年度</t>
  </si>
  <si>
    <t>39201_平成21年度</t>
  </si>
  <si>
    <t>39201_平成22年度</t>
  </si>
  <si>
    <t>39201_平成23年度</t>
  </si>
  <si>
    <t>39201_平成24年度</t>
  </si>
  <si>
    <t>39201_平成25年度</t>
  </si>
  <si>
    <t>39201_平成26年度</t>
  </si>
  <si>
    <t>39201_平成27年度</t>
  </si>
  <si>
    <t>39201_平成28年度</t>
  </si>
  <si>
    <t>39201_平成29年度</t>
  </si>
  <si>
    <t>39201_平成30年度</t>
  </si>
  <si>
    <t>39201_令和元年度</t>
  </si>
  <si>
    <t>39201_令和2年度</t>
  </si>
  <si>
    <t>39201_令和3年度</t>
  </si>
  <si>
    <t>39201_令和4年度</t>
  </si>
  <si>
    <t>39201_令和5年度</t>
  </si>
  <si>
    <t>39201_令和6年度</t>
  </si>
  <si>
    <t>47201_平成2年度</t>
  </si>
  <si>
    <t>47201</t>
  </si>
  <si>
    <t>那覇市</t>
  </si>
  <si>
    <t>47201_平成17年度</t>
  </si>
  <si>
    <t>47201_平成18年度</t>
  </si>
  <si>
    <t>47201_平成19年度</t>
  </si>
  <si>
    <t>47201_平成20年度</t>
  </si>
  <si>
    <t>47201_平成21年度</t>
  </si>
  <si>
    <t>47201_平成22年度</t>
  </si>
  <si>
    <t>47201_平成23年度</t>
  </si>
  <si>
    <t>47201_平成24年度</t>
  </si>
  <si>
    <t>47201_平成25年度</t>
  </si>
  <si>
    <t>47201_平成26年度</t>
  </si>
  <si>
    <t>47201_平成27年度</t>
  </si>
  <si>
    <t>47201_平成28年度</t>
  </si>
  <si>
    <t>47201_平成29年度</t>
  </si>
  <si>
    <t>47201_平成30年度</t>
  </si>
  <si>
    <t>47201_令和元年度</t>
  </si>
  <si>
    <t>47201_令和2年度</t>
  </si>
  <si>
    <t>47201_令和3年度</t>
  </si>
  <si>
    <t>47201_令和4年度</t>
  </si>
  <si>
    <t>47201_令和5年度</t>
  </si>
  <si>
    <t>47201_令和6年度</t>
  </si>
  <si>
    <t>07203_平成2年度</t>
  </si>
  <si>
    <t>07203</t>
  </si>
  <si>
    <t>郡山市</t>
  </si>
  <si>
    <t>07203_平成17年度</t>
  </si>
  <si>
    <t>07203_平成18年度</t>
  </si>
  <si>
    <t>07203_平成19年度</t>
  </si>
  <si>
    <t>07203_平成20年度</t>
  </si>
  <si>
    <t>07203_平成21年度</t>
  </si>
  <si>
    <t>07203_平成22年度</t>
  </si>
  <si>
    <t>07203_平成23年度</t>
  </si>
  <si>
    <t>07203_平成24年度</t>
  </si>
  <si>
    <t>07203_平成25年度</t>
  </si>
  <si>
    <t>07203_平成26年度</t>
  </si>
  <si>
    <t>07203_平成27年度</t>
  </si>
  <si>
    <t>07203_平成28年度</t>
  </si>
  <si>
    <t>07203_平成29年度</t>
  </si>
  <si>
    <t>07203_平成30年度</t>
  </si>
  <si>
    <t>07203_令和元年度</t>
  </si>
  <si>
    <t>07203_令和2年度</t>
  </si>
  <si>
    <t>07203_令和3年度</t>
  </si>
  <si>
    <t>07203_令和4年度</t>
  </si>
  <si>
    <t>07203_令和5年度</t>
  </si>
  <si>
    <t>07203_令和6年度</t>
  </si>
  <si>
    <t>24202_平成2年度</t>
  </si>
  <si>
    <t>24202</t>
  </si>
  <si>
    <t>四日市市</t>
  </si>
  <si>
    <t>24202_平成17年度</t>
  </si>
  <si>
    <t>24202_平成18年度</t>
  </si>
  <si>
    <t>24202_平成19年度</t>
  </si>
  <si>
    <t>24202_平成20年度</t>
  </si>
  <si>
    <t>24202_平成21年度</t>
  </si>
  <si>
    <t>24202_平成22年度</t>
  </si>
  <si>
    <t>24202_平成23年度</t>
  </si>
  <si>
    <t>24202_平成24年度</t>
  </si>
  <si>
    <t>24202_平成25年度</t>
  </si>
  <si>
    <t>24202_平成26年度</t>
  </si>
  <si>
    <t>24202_平成27年度</t>
  </si>
  <si>
    <t>24202_平成28年度</t>
  </si>
  <si>
    <t>24202_平成29年度</t>
  </si>
  <si>
    <t>24202_平成30年度</t>
  </si>
  <si>
    <t>24202_令和元年度</t>
  </si>
  <si>
    <t>24202_令和2年度</t>
  </si>
  <si>
    <t>24202_令和3年度</t>
  </si>
  <si>
    <t>24202_令和4年度</t>
  </si>
  <si>
    <t>24202_令和5年度</t>
  </si>
  <si>
    <t>24202_令和6年度</t>
  </si>
  <si>
    <t>23206_平成2年度</t>
  </si>
  <si>
    <t>23206</t>
  </si>
  <si>
    <t>春日井市</t>
  </si>
  <si>
    <t>23206_平成17年度</t>
  </si>
  <si>
    <t>23206_平成18年度</t>
  </si>
  <si>
    <t>23206_平成19年度</t>
  </si>
  <si>
    <t>23206_平成20年度</t>
  </si>
  <si>
    <t>23206_平成21年度</t>
  </si>
  <si>
    <t>23206_平成22年度</t>
  </si>
  <si>
    <t>23206_平成23年度</t>
  </si>
  <si>
    <t>23206_平成24年度</t>
  </si>
  <si>
    <t>23206_平成25年度</t>
  </si>
  <si>
    <t>23206_平成26年度</t>
  </si>
  <si>
    <t>23206_平成27年度</t>
  </si>
  <si>
    <t>23206_平成28年度</t>
  </si>
  <si>
    <t>23206_平成29年度</t>
  </si>
  <si>
    <t>23206_平成30年度</t>
  </si>
  <si>
    <t>23206_令和元年度</t>
  </si>
  <si>
    <t>23206_令和2年度</t>
  </si>
  <si>
    <t>23206_令和3年度</t>
  </si>
  <si>
    <t>23206_令和4年度</t>
  </si>
  <si>
    <t>23206_令和5年度</t>
  </si>
  <si>
    <t>23206_令和6年度</t>
  </si>
  <si>
    <t>28203_平成2年度</t>
  </si>
  <si>
    <t>28203</t>
  </si>
  <si>
    <t>明石市</t>
  </si>
  <si>
    <t>28203_平成17年度</t>
  </si>
  <si>
    <t>28203_平成18年度</t>
  </si>
  <si>
    <t>28203_平成19年度</t>
  </si>
  <si>
    <t>28203_平成20年度</t>
  </si>
  <si>
    <t>28203_平成21年度</t>
  </si>
  <si>
    <t>28203_平成22年度</t>
  </si>
  <si>
    <t>28203_平成23年度</t>
  </si>
  <si>
    <t>28203_平成24年度</t>
  </si>
  <si>
    <t>28203_平成25年度</t>
  </si>
  <si>
    <t>28203_平成26年度</t>
  </si>
  <si>
    <t>28203_平成27年度</t>
  </si>
  <si>
    <t>28203_平成28年度</t>
  </si>
  <si>
    <t>28203_平成29年度</t>
  </si>
  <si>
    <t>28203_平成30年度</t>
  </si>
  <si>
    <t>28203_令和元年度</t>
  </si>
  <si>
    <t>28203_令和2年度</t>
  </si>
  <si>
    <t>28203_令和3年度</t>
  </si>
  <si>
    <t>28203_令和4年度</t>
  </si>
  <si>
    <t>28203_令和5年度</t>
  </si>
  <si>
    <t>28203_令和6年度</t>
  </si>
  <si>
    <t>07204_平成2年度</t>
  </si>
  <si>
    <t>07204</t>
  </si>
  <si>
    <t>いわき市</t>
  </si>
  <si>
    <t>07204_平成17年度</t>
  </si>
  <si>
    <t>07204_平成18年度</t>
  </si>
  <si>
    <t>07204_平成19年度</t>
  </si>
  <si>
    <t>07204_平成20年度</t>
  </si>
  <si>
    <t>07204_平成21年度</t>
  </si>
  <si>
    <t>07204_平成22年度</t>
  </si>
  <si>
    <t>07204_平成23年度</t>
  </si>
  <si>
    <t>07204_平成24年度</t>
  </si>
  <si>
    <t>07204_平成25年度</t>
  </si>
  <si>
    <t>07204_平成26年度</t>
  </si>
  <si>
    <t>07204_平成27年度</t>
  </si>
  <si>
    <t>07204_平成28年度</t>
  </si>
  <si>
    <t>07204_平成29年度</t>
  </si>
  <si>
    <t>07204_平成30年度</t>
  </si>
  <si>
    <t>07204_令和元年度</t>
  </si>
  <si>
    <t>07204_令和2年度</t>
  </si>
  <si>
    <t>07204_令和3年度</t>
  </si>
  <si>
    <t>07204_令和4年度</t>
  </si>
  <si>
    <t>07204_令和5年度</t>
  </si>
  <si>
    <t>07204_令和6年度</t>
  </si>
  <si>
    <t>40203_平成2年度</t>
  </si>
  <si>
    <t>40203</t>
  </si>
  <si>
    <t>久留米市</t>
  </si>
  <si>
    <t>40203_平成17年度</t>
  </si>
  <si>
    <t>40203_平成18年度</t>
  </si>
  <si>
    <t>40203_平成19年度</t>
  </si>
  <si>
    <t>40203_平成20年度</t>
  </si>
  <si>
    <t>40203_平成21年度</t>
  </si>
  <si>
    <t>40203_平成22年度</t>
  </si>
  <si>
    <t>40203_平成23年度</t>
  </si>
  <si>
    <t>40203_平成24年度</t>
  </si>
  <si>
    <t>40203_平成25年度</t>
  </si>
  <si>
    <t>40203_平成26年度</t>
  </si>
  <si>
    <t>40203_平成27年度</t>
  </si>
  <si>
    <t>40203_平成28年度</t>
  </si>
  <si>
    <t>40203_平成29年度</t>
  </si>
  <si>
    <t>40203_平成30年度</t>
  </si>
  <si>
    <t>40203_令和元年度</t>
  </si>
  <si>
    <t>40203_令和2年度</t>
  </si>
  <si>
    <t>40203_令和3年度</t>
  </si>
  <si>
    <t>40203_令和4年度</t>
  </si>
  <si>
    <t>40203_令和5年度</t>
  </si>
  <si>
    <t>40203_令和6年度</t>
  </si>
  <si>
    <t>05201_平成2年度</t>
  </si>
  <si>
    <t>05201</t>
  </si>
  <si>
    <t>秋田市</t>
  </si>
  <si>
    <t>05201_平成17年度</t>
  </si>
  <si>
    <t>05201_平成18年度</t>
  </si>
  <si>
    <t>05201_平成19年度</t>
  </si>
  <si>
    <t>05201_平成20年度</t>
  </si>
  <si>
    <t>05201_平成21年度</t>
  </si>
  <si>
    <t>05201_平成22年度</t>
  </si>
  <si>
    <t>05201_平成23年度</t>
  </si>
  <si>
    <t>05201_平成24年度</t>
  </si>
  <si>
    <t>05201_平成25年度</t>
  </si>
  <si>
    <t>05201_平成26年度</t>
  </si>
  <si>
    <t>05201_平成27年度</t>
  </si>
  <si>
    <t>05201_平成28年度</t>
  </si>
  <si>
    <t>05201_平成29年度</t>
  </si>
  <si>
    <t>05201_平成30年度</t>
  </si>
  <si>
    <t>05201_令和元年度</t>
  </si>
  <si>
    <t>05201_令和2年度</t>
  </si>
  <si>
    <t>05201_令和3年度</t>
  </si>
  <si>
    <t>05201_令和4年度</t>
  </si>
  <si>
    <t>05201_令和5年度</t>
  </si>
  <si>
    <t>05201_令和6年度</t>
  </si>
  <si>
    <t>13116_平成2年度</t>
  </si>
  <si>
    <t>13116</t>
  </si>
  <si>
    <t>豊島区</t>
  </si>
  <si>
    <t>13116_平成17年度</t>
  </si>
  <si>
    <t>13116_平成18年度</t>
  </si>
  <si>
    <t>13116_平成19年度</t>
  </si>
  <si>
    <t>13116_平成20年度</t>
  </si>
  <si>
    <t>13116_平成21年度</t>
  </si>
  <si>
    <t>13116_平成22年度</t>
  </si>
  <si>
    <t>13116_平成23年度</t>
  </si>
  <si>
    <t>13116_平成24年度</t>
  </si>
  <si>
    <t>13116_平成25年度</t>
  </si>
  <si>
    <t>13116_平成26年度</t>
  </si>
  <si>
    <t>13116_平成27年度</t>
  </si>
  <si>
    <t>13116_平成28年度</t>
  </si>
  <si>
    <t>13116_平成29年度</t>
  </si>
  <si>
    <t>13116_平成30年度</t>
  </si>
  <si>
    <t>13116_令和元年度</t>
  </si>
  <si>
    <t>13116_令和2年度</t>
  </si>
  <si>
    <t>13116_令和3年度</t>
  </si>
  <si>
    <t>13116_令和4年度</t>
  </si>
  <si>
    <t>13116_令和5年度</t>
  </si>
  <si>
    <t>13116_令和6年度</t>
  </si>
  <si>
    <t>27211_平成2年度</t>
  </si>
  <si>
    <t>27211</t>
  </si>
  <si>
    <t>茨木市</t>
  </si>
  <si>
    <t>27211_平成17年度</t>
  </si>
  <si>
    <t>27211_平成18年度</t>
  </si>
  <si>
    <t>27211_平成19年度</t>
  </si>
  <si>
    <t>27211_平成20年度</t>
  </si>
  <si>
    <t>27211_平成21年度</t>
  </si>
  <si>
    <t>27211_平成22年度</t>
  </si>
  <si>
    <t>27211_平成23年度</t>
  </si>
  <si>
    <t>27211_平成24年度</t>
  </si>
  <si>
    <t>27211_平成25年度</t>
  </si>
  <si>
    <t>27211_平成26年度</t>
  </si>
  <si>
    <t>27211_平成27年度</t>
  </si>
  <si>
    <t>27211_平成28年度</t>
  </si>
  <si>
    <t>27211_平成29年度</t>
  </si>
  <si>
    <t>27211_平成30年度</t>
  </si>
  <si>
    <t>27211_令和元年度</t>
  </si>
  <si>
    <t>27211_令和2年度</t>
  </si>
  <si>
    <t>27211_令和3年度</t>
  </si>
  <si>
    <t>27211_令和4年度</t>
  </si>
  <si>
    <t>27211_令和5年度</t>
  </si>
  <si>
    <t>27211_令和6年度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</si>
  <si>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</si>
  <si>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</si>
  <si>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</si>
  <si>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</si>
  <si>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</si>
  <si>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</si>
  <si>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</si>
  <si>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</si>
  <si>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</si>
  <si>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</si>
  <si>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</si>
  <si>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</si>
  <si>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</si>
  <si>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</si>
  <si>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</si>
  <si>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</si>
  <si>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</si>
  <si>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</si>
  <si>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</si>
  <si>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</si>
  <si>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</si>
  <si>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</si>
  <si>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</si>
  <si>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</si>
  <si>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</si>
  <si>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</si>
  <si>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</si>
  <si>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</si>
  <si>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</si>
  <si>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</si>
  <si>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</si>
  <si>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</si>
  <si>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</si>
  <si>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</si>
  <si>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</si>
  <si>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</si>
  <si>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</si>
  <si>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</si>
  <si>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</si>
  <si>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</si>
  <si>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</si>
  <si>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</si>
  <si>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</si>
  <si>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</si>
  <si>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</si>
  <si>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</si>
  <si>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</si>
  <si>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</si>
  <si>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</si>
  <si>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</si>
  <si>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</si>
  <si>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</si>
  <si>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</si>
  <si>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</si>
  <si>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</si>
  <si>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</si>
  <si>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</si>
  <si>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</si>
  <si>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</si>
  <si>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</si>
  <si>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</si>
  <si>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</si>
  <si>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</si>
  <si>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</si>
  <si>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</si>
  <si>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</si>
  <si>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</si>
  <si>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</si>
  <si>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</si>
  <si>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</si>
  <si>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</si>
  <si>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</si>
  <si>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</si>
  <si>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</si>
  <si>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</si>
  <si>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</si>
  <si>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</si>
  <si>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</si>
  <si>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</si>
  <si>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</si>
  <si>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</si>
  <si>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</si>
  <si>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</si>
  <si>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</si>
  <si>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</si>
  <si>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</si>
  <si>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</si>
  <si>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</si>
  <si>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</si>
  <si>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</si>
  <si>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</si>
  <si>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</si>
  <si>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</si>
  <si>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</si>
  <si>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</si>
  <si>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</si>
  <si>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</si>
  <si>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</si>
  <si>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</si>
  <si>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</si>
  <si>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</si>
  <si>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</si>
  <si>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</si>
  <si>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</si>
  <si>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</si>
  <si>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</si>
  <si>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</si>
  <si>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</si>
  <si>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</si>
  <si>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</si>
  <si>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</si>
  <si>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</si>
  <si>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</si>
  <si>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</si>
  <si>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</si>
  <si>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</si>
  <si>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</si>
  <si>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</si>
  <si>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</si>
  <si>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</si>
  <si>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</si>
  <si>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</si>
  <si>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</si>
  <si>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</si>
  <si>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</si>
  <si>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</si>
  <si>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</si>
  <si>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</si>
  <si>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</si>
  <si>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</si>
  <si>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</si>
  <si>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</si>
  <si>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</si>
  <si>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</si>
  <si>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</si>
  <si>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</si>
  <si>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</si>
  <si>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</si>
  <si>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</si>
  <si>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</si>
  <si>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</si>
  <si>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</si>
  <si>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</si>
  <si>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</si>
  <si>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</si>
  <si>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</si>
  <si>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</si>
  <si>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</si>
  <si>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</si>
  <si>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</si>
  <si>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</si>
  <si>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</si>
  <si>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</si>
  <si>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</si>
  <si>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</si>
  <si>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</si>
  <si>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</si>
  <si>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</si>
  <si>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</si>
  <si>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</si>
  <si>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</si>
  <si>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</si>
  <si>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</si>
  <si>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</si>
  <si>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</si>
  <si>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</si>
  <si>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</si>
  <si>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</si>
  <si>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</si>
  <si>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</si>
  <si>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</si>
  <si>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</si>
  <si>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</si>
  <si>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</si>
  <si>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</si>
  <si>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</si>
  <si>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</si>
  <si>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</si>
  <si>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</si>
  <si>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47201_令和7年度</t>
  </si>
  <si>
    <t>47201_令和8年度</t>
  </si>
  <si>
    <t>47201_令和9年度</t>
  </si>
  <si>
    <t>47201_令和10年度</t>
  </si>
  <si>
    <t>47201_令和11年度</t>
  </si>
  <si>
    <t>47201_令和12年度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</si>
</sst>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44.697765456564618</c:v>
                </c:pt>
                <c:pt idx="1">
                  <c:v>36.911533878486452</c:v>
                </c:pt>
                <c:pt idx="2">
                  <c:v>43.624588293893147</c:v>
                </c:pt>
                <c:pt idx="3">
                  <c:v>48.313720621522968</c:v>
                </c:pt>
                <c:pt idx="4">
                  <c:v>47.414471510966273</c:v>
                </c:pt>
                <c:pt idx="5">
                  <c:v>49.547219228144293</c:v>
                </c:pt>
                <c:pt idx="6">
                  <c:v>48.597384531008302</c:v>
                </c:pt>
                <c:pt idx="7">
                  <c:v>43.24339307804383</c:v>
                </c:pt>
                <c:pt idx="8">
                  <c:v>47.978302040470659</c:v>
                </c:pt>
                <c:pt idx="9">
                  <c:v>47.100036295994109</c:v>
                </c:pt>
                <c:pt idx="10">
                  <c:v>49.597271001355494</c:v>
                </c:pt>
                <c:pt idx="11">
                  <c:v>46.941905303246251</c:v>
                </c:pt>
                <c:pt idx="12">
                  <c:v>41.116914379700432</c:v>
                </c:pt>
                <c:pt idx="13">
                  <c:v>46.384127994996618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420.50934050478497</c:v>
                </c:pt>
                <c:pt idx="1">
                  <c:v>428.89950107470878</c:v>
                </c:pt>
                <c:pt idx="2">
                  <c:v>428.27769128567621</c:v>
                </c:pt>
                <c:pt idx="3">
                  <c:v>436.97318097144347</c:v>
                </c:pt>
                <c:pt idx="4">
                  <c:v>434.82000925010857</c:v>
                </c:pt>
                <c:pt idx="5">
                  <c:v>430.25134440569263</c:v>
                </c:pt>
                <c:pt idx="6">
                  <c:v>431.58302647167284</c:v>
                </c:pt>
                <c:pt idx="7">
                  <c:v>432.48807697513774</c:v>
                </c:pt>
                <c:pt idx="8">
                  <c:v>428.30723773790533</c:v>
                </c:pt>
                <c:pt idx="9">
                  <c:v>427.13631594184568</c:v>
                </c:pt>
                <c:pt idx="10">
                  <c:v>422.4591467086924</c:v>
                </c:pt>
                <c:pt idx="11">
                  <c:v>383.28532833392939</c:v>
                </c:pt>
                <c:pt idx="12">
                  <c:v>382.19486722783955</c:v>
                </c:pt>
                <c:pt idx="13">
                  <c:v>397.3160052610823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554.16133879640904</c:v>
                </c:pt>
                <c:pt idx="1">
                  <c:v>592.50286999404807</c:v>
                </c:pt>
                <c:pt idx="2">
                  <c:v>621.61944279752686</c:v>
                </c:pt>
                <c:pt idx="3">
                  <c:v>551.35325274470711</c:v>
                </c:pt>
                <c:pt idx="4">
                  <c:v>558.93277801703323</c:v>
                </c:pt>
                <c:pt idx="5">
                  <c:v>568.77751520988875</c:v>
                </c:pt>
                <c:pt idx="6">
                  <c:v>549.50499810959855</c:v>
                </c:pt>
                <c:pt idx="7">
                  <c:v>554.68345756709289</c:v>
                </c:pt>
                <c:pt idx="8">
                  <c:v>575.75708671296843</c:v>
                </c:pt>
                <c:pt idx="9">
                  <c:v>522.96202070411141</c:v>
                </c:pt>
                <c:pt idx="10">
                  <c:v>520.59373486169636</c:v>
                </c:pt>
                <c:pt idx="11">
                  <c:v>488.18052435940371</c:v>
                </c:pt>
                <c:pt idx="12">
                  <c:v>517.87718735478757</c:v>
                </c:pt>
                <c:pt idx="13">
                  <c:v>520.75090734699097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1264.0393300007941</c:v>
                </c:pt>
                <c:pt idx="1">
                  <c:v>1310.4543872431859</c:v>
                </c:pt>
                <c:pt idx="2">
                  <c:v>1275.62170443696</c:v>
                </c:pt>
                <c:pt idx="3">
                  <c:v>1322.219271846003</c:v>
                </c:pt>
                <c:pt idx="4">
                  <c:v>1364.8066967806881</c:v>
                </c:pt>
                <c:pt idx="5">
                  <c:v>1229.7326749868939</c:v>
                </c:pt>
                <c:pt idx="6">
                  <c:v>1113.315542444602</c:v>
                </c:pt>
                <c:pt idx="7">
                  <c:v>1153.8759421201289</c:v>
                </c:pt>
                <c:pt idx="8">
                  <c:v>1158.6365064812505</c:v>
                </c:pt>
                <c:pt idx="9">
                  <c:v>1340.5630890832749</c:v>
                </c:pt>
                <c:pt idx="10">
                  <c:v>1103.3003879602959</c:v>
                </c:pt>
                <c:pt idx="11">
                  <c:v>876.23078578354807</c:v>
                </c:pt>
                <c:pt idx="12">
                  <c:v>948.47820362436937</c:v>
                </c:pt>
                <c:pt idx="13">
                  <c:v>1085.1646603071965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91.288257078716242</c:v>
                </c:pt>
                <c:pt idx="1">
                  <c:v>80.904590896242595</c:v>
                </c:pt>
                <c:pt idx="2">
                  <c:v>83.627536969028526</c:v>
                </c:pt>
                <c:pt idx="3">
                  <c:v>74.743565847749579</c:v>
                </c:pt>
                <c:pt idx="4">
                  <c:v>70.709844292159929</c:v>
                </c:pt>
                <c:pt idx="5">
                  <c:v>74.309587120929578</c:v>
                </c:pt>
                <c:pt idx="6">
                  <c:v>86.877380079837877</c:v>
                </c:pt>
                <c:pt idx="7">
                  <c:v>71.263098283444506</c:v>
                </c:pt>
                <c:pt idx="8">
                  <c:v>86.116572464260372</c:v>
                </c:pt>
                <c:pt idx="9">
                  <c:v>87.02530513563039</c:v>
                </c:pt>
                <c:pt idx="10">
                  <c:v>76.299422272595677</c:v>
                </c:pt>
                <c:pt idx="11">
                  <c:v>79.394785277498372</c:v>
                </c:pt>
                <c:pt idx="12">
                  <c:v>75.178605028844032</c:v>
                </c:pt>
                <c:pt idx="13">
                  <c:v>75.485725439149064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125063</c:v>
                </c:pt>
                <c:pt idx="1">
                  <c:v>127219</c:v>
                </c:pt>
                <c:pt idx="2">
                  <c:v>129653</c:v>
                </c:pt>
                <c:pt idx="3">
                  <c:v>133233</c:v>
                </c:pt>
                <c:pt idx="4">
                  <c:v>137205</c:v>
                </c:pt>
                <c:pt idx="5">
                  <c:v>142077</c:v>
                </c:pt>
                <c:pt idx="6">
                  <c:v>145174</c:v>
                </c:pt>
                <c:pt idx="7">
                  <c:v>148514</c:v>
                </c:pt>
                <c:pt idx="8">
                  <c:v>149768</c:v>
                </c:pt>
                <c:pt idx="9">
                  <c:v>152032</c:v>
                </c:pt>
                <c:pt idx="10">
                  <c:v>151864</c:v>
                </c:pt>
                <c:pt idx="11">
                  <c:v>150324</c:v>
                </c:pt>
                <c:pt idx="12">
                  <c:v>151379</c:v>
                </c:pt>
                <c:pt idx="13">
                  <c:v>153331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24344</c:v>
                </c:pt>
                <c:pt idx="1">
                  <c:v>24045</c:v>
                </c:pt>
                <c:pt idx="2">
                  <c:v>24076</c:v>
                </c:pt>
                <c:pt idx="3">
                  <c:v>23851</c:v>
                </c:pt>
                <c:pt idx="4">
                  <c:v>23589</c:v>
                </c:pt>
                <c:pt idx="5">
                  <c:v>23529</c:v>
                </c:pt>
                <c:pt idx="6">
                  <c:v>23274</c:v>
                </c:pt>
                <c:pt idx="7">
                  <c:v>23498</c:v>
                </c:pt>
                <c:pt idx="8">
                  <c:v>23425</c:v>
                </c:pt>
                <c:pt idx="9">
                  <c:v>23475</c:v>
                </c:pt>
                <c:pt idx="10">
                  <c:v>23493</c:v>
                </c:pt>
                <c:pt idx="11">
                  <c:v>23199</c:v>
                </c:pt>
                <c:pt idx="12">
                  <c:v>23200</c:v>
                </c:pt>
                <c:pt idx="13">
                  <c:v>23170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133590</c:v>
                </c:pt>
                <c:pt idx="1">
                  <c:v>135326</c:v>
                </c:pt>
                <c:pt idx="2">
                  <c:v>137684</c:v>
                </c:pt>
                <c:pt idx="3">
                  <c:v>140302</c:v>
                </c:pt>
                <c:pt idx="4">
                  <c:v>142169</c:v>
                </c:pt>
                <c:pt idx="5">
                  <c:v>144291</c:v>
                </c:pt>
                <c:pt idx="6">
                  <c:v>147206</c:v>
                </c:pt>
                <c:pt idx="7">
                  <c:v>149274</c:v>
                </c:pt>
                <c:pt idx="8">
                  <c:v>150658</c:v>
                </c:pt>
                <c:pt idx="9">
                  <c:v>152423</c:v>
                </c:pt>
                <c:pt idx="10">
                  <c:v>154537</c:v>
                </c:pt>
                <c:pt idx="11">
                  <c:v>155427</c:v>
                </c:pt>
                <c:pt idx="12">
                  <c:v>156309</c:v>
                </c:pt>
                <c:pt idx="13">
                  <c:v>158212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82</c:v>
                </c:pt>
                <c:pt idx="6">
                  <c:v>82</c:v>
                </c:pt>
                <c:pt idx="7">
                  <c:v>82</c:v>
                </c:pt>
                <c:pt idx="8">
                  <c:v>82</c:v>
                </c:pt>
                <c:pt idx="9">
                  <c:v>82</c:v>
                </c:pt>
                <c:pt idx="10">
                  <c:v>82</c:v>
                </c:pt>
                <c:pt idx="11">
                  <c:v>212</c:v>
                </c:pt>
                <c:pt idx="12">
                  <c:v>212</c:v>
                </c:pt>
                <c:pt idx="13">
                  <c:v>212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7268</c:v>
                </c:pt>
                <c:pt idx="1">
                  <c:v>7268</c:v>
                </c:pt>
                <c:pt idx="2">
                  <c:v>7268</c:v>
                </c:pt>
                <c:pt idx="3">
                  <c:v>7268</c:v>
                </c:pt>
                <c:pt idx="4">
                  <c:v>7268</c:v>
                </c:pt>
                <c:pt idx="5">
                  <c:v>7245</c:v>
                </c:pt>
                <c:pt idx="6">
                  <c:v>7245</c:v>
                </c:pt>
                <c:pt idx="7">
                  <c:v>7245</c:v>
                </c:pt>
                <c:pt idx="8">
                  <c:v>7245</c:v>
                </c:pt>
                <c:pt idx="9">
                  <c:v>7245</c:v>
                </c:pt>
                <c:pt idx="10">
                  <c:v>7245</c:v>
                </c:pt>
                <c:pt idx="11">
                  <c:v>9089</c:v>
                </c:pt>
                <c:pt idx="12">
                  <c:v>9089</c:v>
                </c:pt>
                <c:pt idx="13">
                  <c:v>9089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311.3116</c:v>
                </c:pt>
                <c:pt idx="1">
                  <c:v>292.06220000000002</c:v>
                </c:pt>
                <c:pt idx="2">
                  <c:v>306.7627</c:v>
                </c:pt>
                <c:pt idx="3">
                  <c:v>308.47800000000001</c:v>
                </c:pt>
                <c:pt idx="4">
                  <c:v>285.09679999999997</c:v>
                </c:pt>
                <c:pt idx="5">
                  <c:v>287.34719999999999</c:v>
                </c:pt>
                <c:pt idx="6">
                  <c:v>349.298</c:v>
                </c:pt>
                <c:pt idx="7">
                  <c:v>219.51249999999999</c:v>
                </c:pt>
                <c:pt idx="8">
                  <c:v>316.68860000000001</c:v>
                </c:pt>
                <c:pt idx="9">
                  <c:v>338.19600000000003</c:v>
                </c:pt>
                <c:pt idx="10">
                  <c:v>288.5247</c:v>
                </c:pt>
                <c:pt idx="11">
                  <c:v>315.37329999999997</c:v>
                </c:pt>
                <c:pt idx="12">
                  <c:v>292.28300000000002</c:v>
                </c:pt>
                <c:pt idx="13">
                  <c:v>295.66289999999998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151.279</c:v>
                </c:pt>
                <c:pt idx="1">
                  <c:v>146.619</c:v>
                </c:pt>
                <c:pt idx="2">
                  <c:v>158.065</c:v>
                </c:pt>
                <c:pt idx="3">
                  <c:v>142.005</c:v>
                </c:pt>
                <c:pt idx="4">
                  <c:v>127.312</c:v>
                </c:pt>
                <c:pt idx="5">
                  <c:v>146.429</c:v>
                </c:pt>
                <c:pt idx="6">
                  <c:v>137.11000000000001</c:v>
                </c:pt>
                <c:pt idx="7">
                  <c:v>129.65799999999999</c:v>
                </c:pt>
                <c:pt idx="8">
                  <c:v>139.982</c:v>
                </c:pt>
                <c:pt idx="9">
                  <c:v>127.705</c:v>
                </c:pt>
                <c:pt idx="10">
                  <c:v>88.373000000000005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151.279</c:v>
                </c:pt>
                <c:pt idx="1">
                  <c:v>146.619</c:v>
                </c:pt>
                <c:pt idx="2">
                  <c:v>158.065</c:v>
                </c:pt>
                <c:pt idx="3">
                  <c:v>142.005</c:v>
                </c:pt>
                <c:pt idx="4">
                  <c:v>127.312</c:v>
                </c:pt>
                <c:pt idx="5">
                  <c:v>146.429</c:v>
                </c:pt>
                <c:pt idx="6">
                  <c:v>137.11000000000001</c:v>
                </c:pt>
                <c:pt idx="7">
                  <c:v>129.65800000000002</c:v>
                </c:pt>
                <c:pt idx="8">
                  <c:v>139.982</c:v>
                </c:pt>
                <c:pt idx="9">
                  <c:v>127.705</c:v>
                </c:pt>
                <c:pt idx="10">
                  <c:v>88.373000000000005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1275.62170443696</c:v>
                </c:pt>
                <c:pt idx="1">
                  <c:v>1322.219271846003</c:v>
                </c:pt>
                <c:pt idx="2">
                  <c:v>1364.8066967806881</c:v>
                </c:pt>
                <c:pt idx="3">
                  <c:v>1229.7326749868939</c:v>
                </c:pt>
                <c:pt idx="4">
                  <c:v>1113.315542444602</c:v>
                </c:pt>
                <c:pt idx="5">
                  <c:v>1153.8759421201289</c:v>
                </c:pt>
                <c:pt idx="6">
                  <c:v>1158.6365064812505</c:v>
                </c:pt>
                <c:pt idx="7">
                  <c:v>1340.5630890832749</c:v>
                </c:pt>
                <c:pt idx="8">
                  <c:v>1103.3003879602959</c:v>
                </c:pt>
                <c:pt idx="9">
                  <c:v>876.23078578354807</c:v>
                </c:pt>
                <c:pt idx="10">
                  <c:v>948.47820362436937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83.627536969028526</c:v>
                </c:pt>
                <c:pt idx="1">
                  <c:v>74.743565847749579</c:v>
                </c:pt>
                <c:pt idx="2">
                  <c:v>70.709844292159929</c:v>
                </c:pt>
                <c:pt idx="3">
                  <c:v>74.309587120929578</c:v>
                </c:pt>
                <c:pt idx="4">
                  <c:v>86.877380079837877</c:v>
                </c:pt>
                <c:pt idx="5">
                  <c:v>71.263098283444506</c:v>
                </c:pt>
                <c:pt idx="6">
                  <c:v>86.116572464260372</c:v>
                </c:pt>
                <c:pt idx="7">
                  <c:v>87.02530513563039</c:v>
                </c:pt>
                <c:pt idx="8">
                  <c:v>76.299422272595677</c:v>
                </c:pt>
                <c:pt idx="9">
                  <c:v>79.394785277498372</c:v>
                </c:pt>
                <c:pt idx="10">
                  <c:v>75.178605028844032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0.118592369096426</c:v>
                </c:pt>
                <c:pt idx="1">
                  <c:v>0.11088856676192548</c:v>
                </c:pt>
                <c:pt idx="2">
                  <c:v>0.11581493582413128</c:v>
                </c:pt>
                <c:pt idx="3">
                  <c:v>0.11547631683570043</c:v>
                </c:pt>
                <c:pt idx="4">
                  <c:v>0.11435392316579913</c:v>
                </c:pt>
                <c:pt idx="5">
                  <c:v>0.1269018571710159</c:v>
                </c:pt>
                <c:pt idx="6">
                  <c:v>0.11833737262120247</c:v>
                </c:pt>
                <c:pt idx="7">
                  <c:v>9.6719058622347129E-2</c:v>
                </c:pt>
                <c:pt idx="8">
                  <c:v>0.12687569181298747</c:v>
                </c:pt>
                <c:pt idx="9">
                  <c:v>0.14574356673145525</c:v>
                </c:pt>
                <c:pt idx="10">
                  <c:v>9.3173464252847296E-2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88.373000000000005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88.373000000000005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G：情報通信業(N=0)</c:v>
                </c:pt>
                <c:pt idx="26">
                  <c:v>H：運輸業，郵便業(N=0)</c:v>
                </c:pt>
                <c:pt idx="27">
                  <c:v>I：卸売業，小売業(N=4)</c:v>
                </c:pt>
                <c:pt idx="28">
                  <c:v>J：金融業，保険業(N=0)</c:v>
                </c:pt>
                <c:pt idx="29">
                  <c:v>K：不動産業，物品賃貸業(N=1)</c:v>
                </c:pt>
                <c:pt idx="30">
                  <c:v>L：学術研究,専門･技術ｻｰﾋﾞｽ業(N=0)</c:v>
                </c:pt>
                <c:pt idx="31">
                  <c:v>M：宿泊業，飲食サービス業(N=3)</c:v>
                </c:pt>
                <c:pt idx="32">
                  <c:v>N：生活関連ｻｰﾋﾞｽ業,娯楽業(N=0)</c:v>
                </c:pt>
                <c:pt idx="33">
                  <c:v>O：教育，学習支援業(N=0)</c:v>
                </c:pt>
                <c:pt idx="34">
                  <c:v>P：医療，福祉(N=2)</c:v>
                </c:pt>
                <c:pt idx="35">
                  <c:v>Q：複合サービス事業(N=0)</c:v>
                </c:pt>
                <c:pt idx="36">
                  <c:v>R：ｻｰﾋﾞｽ業(他に分類されない)(N=0)</c:v>
                </c:pt>
                <c:pt idx="37">
                  <c:v>S：公務(N=4)</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10.414</c:v>
                </c:pt>
                <c:pt idx="25">
                  <c:v>0</c:v>
                </c:pt>
                <c:pt idx="26">
                  <c:v>0</c:v>
                </c:pt>
                <c:pt idx="27">
                  <c:v>28.544</c:v>
                </c:pt>
                <c:pt idx="28">
                  <c:v>0</c:v>
                </c:pt>
                <c:pt idx="29">
                  <c:v>14.929</c:v>
                </c:pt>
                <c:pt idx="30">
                  <c:v>0</c:v>
                </c:pt>
                <c:pt idx="31">
                  <c:v>7.7210000000000001</c:v>
                </c:pt>
                <c:pt idx="32">
                  <c:v>0</c:v>
                </c:pt>
                <c:pt idx="33">
                  <c:v>0</c:v>
                </c:pt>
                <c:pt idx="34">
                  <c:v>12.898999999999999</c:v>
                </c:pt>
                <c:pt idx="35">
                  <c:v>0</c:v>
                </c:pt>
                <c:pt idx="36">
                  <c:v>0</c:v>
                </c:pt>
                <c:pt idx="37">
                  <c:v>13.866</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104.3938420577183</c:v>
                </c:pt>
                <c:pt idx="2">
                  <c:v>31.791103315018951</c:v>
                </c:pt>
                <c:pt idx="3">
                  <c:v>0.36800970926568832</c:v>
                </c:pt>
                <c:pt idx="4">
                  <c:v>1220.679970464671</c:v>
                </c:pt>
                <c:pt idx="5">
                  <c:v>629.08416898731161</c:v>
                </c:pt>
                <c:pt idx="7">
                  <c:v>382.32835984661676</c:v>
                </c:pt>
                <c:pt idx="8">
                  <c:v>18.405716326958999</c:v>
                </c:pt>
                <c:pt idx="9">
                  <c:v>41.859178577092202</c:v>
                </c:pt>
                <c:pt idx="10">
                  <c:v>49.15410541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136.55295508200294</c:v>
                </c:pt>
                <c:pt idx="4" formatCode="#,##0">
                  <c:v>1220.679970464671</c:v>
                </c:pt>
                <c:pt idx="5" formatCode="#,##0">
                  <c:v>629.08416898731161</c:v>
                </c:pt>
                <c:pt idx="6" formatCode="#,##0">
                  <c:v>442.593254750668</c:v>
                </c:pt>
                <c:pt idx="10" formatCode="#,##0">
                  <c:v>49.15410541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88.373000000000005</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88.373000000000005</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那覇市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那覇市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I：卸売業，小売業(N=4)</c:v>
                </c:pt>
                <c:pt idx="4">
                  <c:v>J：金融業，保険業(N=0)</c:v>
                </c:pt>
                <c:pt idx="5">
                  <c:v>K：不動産業，物品賃貸業(N=1)</c:v>
                </c:pt>
                <c:pt idx="6">
                  <c:v>L：学術研究,専門･技術ｻｰﾋﾞｽ業(N=0)</c:v>
                </c:pt>
                <c:pt idx="7">
                  <c:v>M：宿泊業，飲食サービス業(N=3)</c:v>
                </c:pt>
                <c:pt idx="8">
                  <c:v>N：生活関連ｻｰﾋﾞｽ業,娯楽業(N=0)</c:v>
                </c:pt>
                <c:pt idx="9">
                  <c:v>O：教育，学習支援業(N=0)</c:v>
                </c:pt>
                <c:pt idx="10">
                  <c:v>P：医療，福祉(N=2)</c:v>
                </c:pt>
                <c:pt idx="11">
                  <c:v>Q：複合サービス事業(N=0)</c:v>
                </c:pt>
                <c:pt idx="12">
                  <c:v>R：ｻｰﾋﾞｽ業(他に分類されない)(N=0)</c:v>
                </c:pt>
                <c:pt idx="13">
                  <c:v>S：公務(N=4)</c:v>
                </c:pt>
              </c:strCache>
            </c:strRef>
          </c:cat>
          <c:val>
            <c:numRef>
              <c:f>③特定事業所の現状把握!$BG$40:$BG$53</c:f>
              <c:numCache>
                <c:formatCode>[=0]#,##0;[&lt;1]0.00;#,##0</c:formatCode>
                <c:ptCount val="14"/>
                <c:pt idx="0">
                  <c:v>10.414</c:v>
                </c:pt>
                <c:pt idx="1">
                  <c:v>0</c:v>
                </c:pt>
                <c:pt idx="2">
                  <c:v>0</c:v>
                </c:pt>
                <c:pt idx="3">
                  <c:v>7.1360000000000001</c:v>
                </c:pt>
                <c:pt idx="4">
                  <c:v>0</c:v>
                </c:pt>
                <c:pt idx="5">
                  <c:v>14.929</c:v>
                </c:pt>
                <c:pt idx="6">
                  <c:v>0</c:v>
                </c:pt>
                <c:pt idx="7">
                  <c:v>2.5736666666666665</c:v>
                </c:pt>
                <c:pt idx="8">
                  <c:v>0</c:v>
                </c:pt>
                <c:pt idx="9">
                  <c:v>0</c:v>
                </c:pt>
                <c:pt idx="10">
                  <c:v>6.4494999999999996</c:v>
                </c:pt>
                <c:pt idx="11">
                  <c:v>0</c:v>
                </c:pt>
                <c:pt idx="12">
                  <c:v>0</c:v>
                </c:pt>
                <c:pt idx="13">
                  <c:v>3.4664999999999999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I：卸売業，小売業(N=4)</c:v>
                </c:pt>
                <c:pt idx="4">
                  <c:v>J：金融業，保険業(N=0)</c:v>
                </c:pt>
                <c:pt idx="5">
                  <c:v>K：不動産業，物品賃貸業(N=1)</c:v>
                </c:pt>
                <c:pt idx="6">
                  <c:v>L：学術研究,専門･技術ｻｰﾋﾞｽ業(N=0)</c:v>
                </c:pt>
                <c:pt idx="7">
                  <c:v>M：宿泊業，飲食サービス業(N=3)</c:v>
                </c:pt>
                <c:pt idx="8">
                  <c:v>N：生活関連ｻｰﾋﾞｽ業,娯楽業(N=0)</c:v>
                </c:pt>
                <c:pt idx="9">
                  <c:v>O：教育，学習支援業(N=0)</c:v>
                </c:pt>
                <c:pt idx="10">
                  <c:v>P：医療，福祉(N=2)</c:v>
                </c:pt>
                <c:pt idx="11">
                  <c:v>Q：複合サービス事業(N=0)</c:v>
                </c:pt>
                <c:pt idx="12">
                  <c:v>R：ｻｰﾋﾞｽ業(他に分類されない)(N=0)</c:v>
                </c:pt>
                <c:pt idx="13">
                  <c:v>S：公務(N=4)</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那覇市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那覇市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22,558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11623.809999999981</c:v>
                </c:pt>
                <c:pt idx="1">
                  <c:v>10930.691999999994</c:v>
                </c:pt>
                <c:pt idx="2">
                  <c:v>3</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28,415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13949.966857199975</c:v>
                </c:pt>
                <c:pt idx="1">
                  <c:v>14458.68214991999</c:v>
                </c:pt>
                <c:pt idx="2">
                  <c:v>6.5174400000000006</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22.997863980000002</c:v>
                </c:pt>
                <c:pt idx="1">
                  <c:v>0</c:v>
                </c:pt>
                <c:pt idx="2">
                  <c:v>0</c:v>
                </c:pt>
                <c:pt idx="3">
                  <c:v>0</c:v>
                </c:pt>
                <c:pt idx="4">
                  <c:v>15.128378530000001</c:v>
                </c:pt>
                <c:pt idx="5">
                  <c:v>44.990653590000001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518,196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那覇市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518196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9959.6920000000009</c:v>
                </c:pt>
                <c:pt idx="1">
                  <c:v>10289.592000000001</c:v>
                </c:pt>
                <c:pt idx="2">
                  <c:v>10666.691999999999</c:v>
                </c:pt>
                <c:pt idx="3">
                  <c:v>10811.492</c:v>
                </c:pt>
                <c:pt idx="4">
                  <c:v>10847.592000000001</c:v>
                </c:pt>
                <c:pt idx="5">
                  <c:v>10857.59199999999</c:v>
                </c:pt>
                <c:pt idx="6">
                  <c:v>10857.59199999999</c:v>
                </c:pt>
                <c:pt idx="7">
                  <c:v>10867.591999999993</c:v>
                </c:pt>
                <c:pt idx="8">
                  <c:v>10930.691999999994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9195.4330000000009</c:v>
                </c:pt>
                <c:pt idx="1">
                  <c:v>9384.393</c:v>
                </c:pt>
                <c:pt idx="2">
                  <c:v>9553.893</c:v>
                </c:pt>
                <c:pt idx="3">
                  <c:v>9848.652999999993</c:v>
                </c:pt>
                <c:pt idx="4">
                  <c:v>10132.398999999999</c:v>
                </c:pt>
                <c:pt idx="5">
                  <c:v>10367.757999999991</c:v>
                </c:pt>
                <c:pt idx="6">
                  <c:v>10717.365999999991</c:v>
                </c:pt>
                <c:pt idx="7">
                  <c:v>11076.814999999984</c:v>
                </c:pt>
                <c:pt idx="8">
                  <c:v>11623.809999999981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1.32508001815634E-2</c:v>
                </c:pt>
                <c:pt idx="1">
                  <c:v>1.2983637233892736E-2</c:v>
                </c:pt>
                <c:pt idx="2">
                  <c:v>1.2808834878768294E-2</c:v>
                </c:pt>
                <c:pt idx="3">
                  <c:v>1.2393039080909253E-2</c:v>
                </c:pt>
                <c:pt idx="4">
                  <c:v>1.4630531332724621E-2</c:v>
                </c:pt>
                <c:pt idx="5">
                  <c:v>1.5938237804556048E-2</c:v>
                </c:pt>
                <c:pt idx="6">
                  <c:v>1.511321493697307E-2</c:v>
                </c:pt>
                <c:pt idx="7">
                  <c:v>1.4195506946939421E-2</c:v>
                </c:pt>
                <c:pt idx="8">
                  <c:v>1.4575038308599594E-2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46.89728136985763</c:v>
                </c:pt>
                <c:pt idx="2">
                  <c:v>20.65508936324817</c:v>
                </c:pt>
                <c:pt idx="3">
                  <c:v>3.157473559054119</c:v>
                </c:pt>
                <c:pt idx="4">
                  <c:v>1364.8066967806881</c:v>
                </c:pt>
                <c:pt idx="5">
                  <c:v>558.93277801703323</c:v>
                </c:pt>
                <c:pt idx="7">
                  <c:v>368.95447047296875</c:v>
                </c:pt>
                <c:pt idx="8">
                  <c:v>24.945870281342302</c:v>
                </c:pt>
                <c:pt idx="9">
                  <c:v>40.919668495797502</c:v>
                </c:pt>
                <c:pt idx="10">
                  <c:v>47.414471510966273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70.709844292159929</c:v>
                </c:pt>
                <c:pt idx="4" formatCode="#,##0">
                  <c:v>1364.8066967806881</c:v>
                </c:pt>
                <c:pt idx="5" formatCode="#,##0">
                  <c:v>558.93277801703323</c:v>
                </c:pt>
                <c:pt idx="6" formatCode="#,##0">
                  <c:v>434.82000925010857</c:v>
                </c:pt>
                <c:pt idx="10" formatCode="#,##0">
                  <c:v>47.414471510966273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1929</c:v>
                </c:pt>
                <c:pt idx="1">
                  <c:v>1968</c:v>
                </c:pt>
                <c:pt idx="2">
                  <c:v>2002</c:v>
                </c:pt>
                <c:pt idx="3">
                  <c:v>2058</c:v>
                </c:pt>
                <c:pt idx="4">
                  <c:v>2104</c:v>
                </c:pt>
                <c:pt idx="5">
                  <c:v>2150</c:v>
                </c:pt>
                <c:pt idx="6">
                  <c:v>2212</c:v>
                </c:pt>
                <c:pt idx="7">
                  <c:v>2272</c:v>
                </c:pt>
                <c:pt idx="8">
                  <c:v>2364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1949577.4793507329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28415.166447119966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638829.55499999993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638829.55499999993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28408.649007119966</c:v>
                </c:pt>
                <c:pt idx="1">
                  <c:v>6.5174400000000006</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排出量比較シート!$DN$21:$DN$50</c:f>
              <c:numCache>
                <c:formatCode>0.0%;;</c:formatCode>
                <c:ptCount val="30"/>
                <c:pt idx="0">
                  <c:v>0.51</c:v>
                </c:pt>
                <c:pt idx="1">
                  <c:v>0.36</c:v>
                </c:pt>
                <c:pt idx="2">
                  <c:v>0.59</c:v>
                </c:pt>
                <c:pt idx="3">
                  <c:v>0.82</c:v>
                </c:pt>
                <c:pt idx="4">
                  <c:v>0.87</c:v>
                </c:pt>
                <c:pt idx="5">
                  <c:v>0.68</c:v>
                </c:pt>
                <c:pt idx="6">
                  <c:v>0.28000000000000003</c:v>
                </c:pt>
                <c:pt idx="7">
                  <c:v>0.97</c:v>
                </c:pt>
                <c:pt idx="8">
                  <c:v>0.67</c:v>
                </c:pt>
                <c:pt idx="9">
                  <c:v>0.23</c:v>
                </c:pt>
                <c:pt idx="10">
                  <c:v>0.02</c:v>
                </c:pt>
                <c:pt idx="11">
                  <c:v>0.5</c:v>
                </c:pt>
                <c:pt idx="12">
                  <c:v>0.82</c:v>
                </c:pt>
                <c:pt idx="13">
                  <c:v>0.32</c:v>
                </c:pt>
                <c:pt idx="14">
                  <c:v>0.08</c:v>
                </c:pt>
                <c:pt idx="15">
                  <c:v>0</c:v>
                </c:pt>
                <c:pt idx="16">
                  <c:v>0.76</c:v>
                </c:pt>
                <c:pt idx="17">
                  <c:v>0.7</c:v>
                </c:pt>
                <c:pt idx="18">
                  <c:v>0.47</c:v>
                </c:pt>
                <c:pt idx="19">
                  <c:v>0</c:v>
                </c:pt>
                <c:pt idx="20">
                  <c:v>0.77</c:v>
                </c:pt>
                <c:pt idx="21">
                  <c:v>0.72</c:v>
                </c:pt>
                <c:pt idx="22">
                  <c:v>0.86</c:v>
                </c:pt>
                <c:pt idx="23">
                  <c:v>0.83</c:v>
                </c:pt>
                <c:pt idx="24">
                  <c:v>0.7</c:v>
                </c:pt>
                <c:pt idx="25">
                  <c:v>0.63</c:v>
                </c:pt>
                <c:pt idx="26">
                  <c:v>0.85</c:v>
                </c:pt>
                <c:pt idx="27">
                  <c:v>0</c:v>
                </c:pt>
                <c:pt idx="28">
                  <c:v>0.45</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排出量比較シート!$DP$21:$DP$50</c:f>
              <c:numCache>
                <c:formatCode>0.0%;;</c:formatCode>
                <c:ptCount val="30"/>
                <c:pt idx="0">
                  <c:v>0</c:v>
                </c:pt>
                <c:pt idx="1">
                  <c:v>0</c:v>
                </c:pt>
                <c:pt idx="2">
                  <c:v>0</c:v>
                </c:pt>
                <c:pt idx="3">
                  <c:v>0</c:v>
                </c:pt>
                <c:pt idx="4">
                  <c:v>0</c:v>
                </c:pt>
                <c:pt idx="5">
                  <c:v>0.01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排出量比較シート!$DQ$21:$DQ$50</c:f>
              <c:numCache>
                <c:formatCode>0.0%;;</c:formatCode>
                <c:ptCount val="30"/>
                <c:pt idx="0">
                  <c:v>0.47</c:v>
                </c:pt>
                <c:pt idx="1">
                  <c:v>0.64</c:v>
                </c:pt>
                <c:pt idx="2">
                  <c:v>0.41</c:v>
                </c:pt>
                <c:pt idx="3">
                  <c:v>0.12</c:v>
                </c:pt>
                <c:pt idx="4">
                  <c:v>0.13</c:v>
                </c:pt>
                <c:pt idx="5">
                  <c:v>0.31</c:v>
                </c:pt>
                <c:pt idx="6">
                  <c:v>0.72</c:v>
                </c:pt>
                <c:pt idx="7">
                  <c:v>0.02</c:v>
                </c:pt>
                <c:pt idx="8">
                  <c:v>0.33</c:v>
                </c:pt>
                <c:pt idx="9">
                  <c:v>0.77</c:v>
                </c:pt>
                <c:pt idx="10">
                  <c:v>0.96</c:v>
                </c:pt>
                <c:pt idx="11">
                  <c:v>0.5</c:v>
                </c:pt>
                <c:pt idx="12">
                  <c:v>0.18</c:v>
                </c:pt>
                <c:pt idx="13">
                  <c:v>0.68</c:v>
                </c:pt>
                <c:pt idx="14">
                  <c:v>0.92</c:v>
                </c:pt>
                <c:pt idx="15">
                  <c:v>1</c:v>
                </c:pt>
                <c:pt idx="16">
                  <c:v>0.24</c:v>
                </c:pt>
                <c:pt idx="17">
                  <c:v>0.3</c:v>
                </c:pt>
                <c:pt idx="18">
                  <c:v>0.24</c:v>
                </c:pt>
                <c:pt idx="19">
                  <c:v>1</c:v>
                </c:pt>
                <c:pt idx="20">
                  <c:v>0.23</c:v>
                </c:pt>
                <c:pt idx="21">
                  <c:v>0.02</c:v>
                </c:pt>
                <c:pt idx="22">
                  <c:v>0.14000000000000001</c:v>
                </c:pt>
                <c:pt idx="23">
                  <c:v>0.17</c:v>
                </c:pt>
                <c:pt idx="24">
                  <c:v>7.0000000000000007E-2</c:v>
                </c:pt>
                <c:pt idx="25">
                  <c:v>0.3</c:v>
                </c:pt>
                <c:pt idx="26">
                  <c:v>0.11</c:v>
                </c:pt>
                <c:pt idx="27">
                  <c:v>0.99</c:v>
                </c:pt>
                <c:pt idx="28">
                  <c:v>0.55000000000000004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排出量比較シート!$DR$21:$DR$50</c:f>
              <c:numCache>
                <c:formatCode>0.0%;;</c:formatCode>
                <c:ptCount val="30"/>
                <c:pt idx="0">
                  <c:v>0.02</c:v>
                </c:pt>
                <c:pt idx="1">
                  <c:v>0</c:v>
                </c:pt>
                <c:pt idx="2">
                  <c:v>0</c:v>
                </c:pt>
                <c:pt idx="3">
                  <c:v>0.06</c:v>
                </c:pt>
                <c:pt idx="4">
                  <c:v>0</c:v>
                </c:pt>
                <c:pt idx="5">
                  <c:v>0</c:v>
                </c:pt>
                <c:pt idx="6">
                  <c:v>0</c:v>
                </c:pt>
                <c:pt idx="7">
                  <c:v>0.01</c:v>
                </c:pt>
                <c:pt idx="8">
                  <c:v>0</c:v>
                </c:pt>
                <c:pt idx="9">
                  <c:v>0</c:v>
                </c:pt>
                <c:pt idx="10">
                  <c:v>0.01</c:v>
                </c:pt>
                <c:pt idx="11">
                  <c:v>0</c:v>
                </c:pt>
                <c:pt idx="12">
                  <c:v>0</c:v>
                </c:pt>
                <c:pt idx="13">
                  <c:v>0</c:v>
                </c:pt>
                <c:pt idx="14">
                  <c:v>0</c:v>
                </c:pt>
                <c:pt idx="15">
                  <c:v>0</c:v>
                </c:pt>
                <c:pt idx="16">
                  <c:v>0</c:v>
                </c:pt>
                <c:pt idx="17">
                  <c:v>0</c:v>
                </c:pt>
                <c:pt idx="18">
                  <c:v>0.27</c:v>
                </c:pt>
                <c:pt idx="19">
                  <c:v>0</c:v>
                </c:pt>
                <c:pt idx="20">
                  <c:v>0</c:v>
                </c:pt>
                <c:pt idx="21">
                  <c:v>0.27</c:v>
                </c:pt>
                <c:pt idx="22">
                  <c:v>0</c:v>
                </c:pt>
                <c:pt idx="23">
                  <c:v>0</c:v>
                </c:pt>
                <c:pt idx="24">
                  <c:v>0.23</c:v>
                </c:pt>
                <c:pt idx="25">
                  <c:v>0</c:v>
                </c:pt>
                <c:pt idx="26">
                  <c:v>0.05</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排出量比較シート!$DF$21:$DF$50</c:f>
              <c:numCache>
                <c:formatCode>#,##0;;</c:formatCode>
                <c:ptCount val="30"/>
                <c:pt idx="0">
                  <c:v>14</c:v>
                </c:pt>
                <c:pt idx="1">
                  <c:v>9</c:v>
                </c:pt>
                <c:pt idx="2">
                  <c:v>16</c:v>
                </c:pt>
                <c:pt idx="3">
                  <c:v>40</c:v>
                </c:pt>
                <c:pt idx="4">
                  <c:v>40</c:v>
                </c:pt>
                <c:pt idx="5">
                  <c:v>14</c:v>
                </c:pt>
                <c:pt idx="6">
                  <c:v>6</c:v>
                </c:pt>
                <c:pt idx="7">
                  <c:v>29</c:v>
                </c:pt>
                <c:pt idx="8">
                  <c:v>30</c:v>
                </c:pt>
                <c:pt idx="9">
                  <c:v>4</c:v>
                </c:pt>
                <c:pt idx="10">
                  <c:v>3</c:v>
                </c:pt>
                <c:pt idx="11">
                  <c:v>12</c:v>
                </c:pt>
                <c:pt idx="12">
                  <c:v>16</c:v>
                </c:pt>
                <c:pt idx="13">
                  <c:v>6</c:v>
                </c:pt>
                <c:pt idx="14">
                  <c:v>2</c:v>
                </c:pt>
                <c:pt idx="15">
                  <c:v>0</c:v>
                </c:pt>
                <c:pt idx="16">
                  <c:v>31</c:v>
                </c:pt>
                <c:pt idx="17">
                  <c:v>9</c:v>
                </c:pt>
                <c:pt idx="18">
                  <c:v>8</c:v>
                </c:pt>
                <c:pt idx="19">
                  <c:v>0</c:v>
                </c:pt>
                <c:pt idx="20">
                  <c:v>23</c:v>
                </c:pt>
                <c:pt idx="21">
                  <c:v>59</c:v>
                </c:pt>
                <c:pt idx="22">
                  <c:v>21</c:v>
                </c:pt>
                <c:pt idx="23">
                  <c:v>22</c:v>
                </c:pt>
                <c:pt idx="24">
                  <c:v>50</c:v>
                </c:pt>
                <c:pt idx="25">
                  <c:v>13</c:v>
                </c:pt>
                <c:pt idx="26">
                  <c:v>21</c:v>
                </c:pt>
                <c:pt idx="27">
                  <c:v>0</c:v>
                </c:pt>
                <c:pt idx="28">
                  <c:v>12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排出量比較シート!$DI$21:$DI$50</c:f>
              <c:numCache>
                <c:formatCode>#,##0;;</c:formatCode>
                <c:ptCount val="30"/>
                <c:pt idx="0">
                  <c:v>18</c:v>
                </c:pt>
                <c:pt idx="1">
                  <c:v>16</c:v>
                </c:pt>
                <c:pt idx="2">
                  <c:v>7</c:v>
                </c:pt>
                <c:pt idx="3">
                  <c:v>11</c:v>
                </c:pt>
                <c:pt idx="4">
                  <c:v>10</c:v>
                </c:pt>
                <c:pt idx="5">
                  <c:v>18</c:v>
                </c:pt>
                <c:pt idx="6">
                  <c:v>8</c:v>
                </c:pt>
                <c:pt idx="7">
                  <c:v>16</c:v>
                </c:pt>
                <c:pt idx="8">
                  <c:v>11</c:v>
                </c:pt>
                <c:pt idx="9">
                  <c:v>14</c:v>
                </c:pt>
                <c:pt idx="10">
                  <c:v>88</c:v>
                </c:pt>
                <c:pt idx="11">
                  <c:v>13</c:v>
                </c:pt>
                <c:pt idx="12">
                  <c:v>15</c:v>
                </c:pt>
                <c:pt idx="13">
                  <c:v>10</c:v>
                </c:pt>
                <c:pt idx="14">
                  <c:v>9</c:v>
                </c:pt>
                <c:pt idx="15">
                  <c:v>7</c:v>
                </c:pt>
                <c:pt idx="16">
                  <c:v>15</c:v>
                </c:pt>
                <c:pt idx="17">
                  <c:v>16</c:v>
                </c:pt>
                <c:pt idx="18">
                  <c:v>10</c:v>
                </c:pt>
                <c:pt idx="19">
                  <c:v>15</c:v>
                </c:pt>
                <c:pt idx="20">
                  <c:v>10</c:v>
                </c:pt>
                <c:pt idx="21">
                  <c:v>12</c:v>
                </c:pt>
                <c:pt idx="22">
                  <c:v>9</c:v>
                </c:pt>
                <c:pt idx="23">
                  <c:v>10</c:v>
                </c:pt>
                <c:pt idx="24">
                  <c:v>11</c:v>
                </c:pt>
                <c:pt idx="25">
                  <c:v>6</c:v>
                </c:pt>
                <c:pt idx="26">
                  <c:v>14</c:v>
                </c:pt>
                <c:pt idx="27">
                  <c:v>21</c:v>
                </c:pt>
                <c:pt idx="28">
                  <c:v>17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排出量比較シート!$DJ$21:$DJ$50</c:f>
              <c:numCache>
                <c:formatCode>#,##0;;</c:formatCode>
                <c:ptCount val="30"/>
                <c:pt idx="0">
                  <c:v>1</c:v>
                </c:pt>
                <c:pt idx="1">
                  <c:v>0</c:v>
                </c:pt>
                <c:pt idx="2">
                  <c:v>0</c:v>
                </c:pt>
                <c:pt idx="3">
                  <c:v>1</c:v>
                </c:pt>
                <c:pt idx="4">
                  <c:v>0</c:v>
                </c:pt>
                <c:pt idx="5">
                  <c:v>0</c:v>
                </c:pt>
                <c:pt idx="6">
                  <c:v>0</c:v>
                </c:pt>
                <c:pt idx="7">
                  <c:v>1</c:v>
                </c:pt>
                <c:pt idx="8">
                  <c:v>0</c:v>
                </c:pt>
                <c:pt idx="9">
                  <c:v>0</c:v>
                </c:pt>
                <c:pt idx="10">
                  <c:v>5</c:v>
                </c:pt>
                <c:pt idx="11">
                  <c:v>0</c:v>
                </c:pt>
                <c:pt idx="12">
                  <c:v>0</c:v>
                </c:pt>
                <c:pt idx="13">
                  <c:v>0</c:v>
                </c:pt>
                <c:pt idx="14">
                  <c:v>0</c:v>
                </c:pt>
                <c:pt idx="15">
                  <c:v>0</c:v>
                </c:pt>
                <c:pt idx="16">
                  <c:v>0</c:v>
                </c:pt>
                <c:pt idx="17">
                  <c:v>0</c:v>
                </c:pt>
                <c:pt idx="18">
                  <c:v>1</c:v>
                </c:pt>
                <c:pt idx="19">
                  <c:v>0</c:v>
                </c:pt>
                <c:pt idx="20">
                  <c:v>1</c:v>
                </c:pt>
                <c:pt idx="21">
                  <c:v>7</c:v>
                </c:pt>
                <c:pt idx="22">
                  <c:v>0</c:v>
                </c:pt>
                <c:pt idx="23">
                  <c:v>0</c:v>
                </c:pt>
                <c:pt idx="24">
                  <c:v>3</c:v>
                </c:pt>
                <c:pt idx="25">
                  <c:v>0</c:v>
                </c:pt>
                <c:pt idx="26">
                  <c:v>1</c:v>
                </c:pt>
                <c:pt idx="27">
                  <c:v>2</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排出量比較シート!$DL$21:$DL$50</c:f>
              <c:numCache>
                <c:formatCode>#,##0;;</c:formatCode>
                <c:ptCount val="30"/>
                <c:pt idx="0">
                  <c:v>33</c:v>
                </c:pt>
                <c:pt idx="1">
                  <c:v>25</c:v>
                </c:pt>
                <c:pt idx="2">
                  <c:v>23</c:v>
                </c:pt>
                <c:pt idx="3">
                  <c:v>52</c:v>
                </c:pt>
                <c:pt idx="4">
                  <c:v>50</c:v>
                </c:pt>
                <c:pt idx="5">
                  <c:v>33</c:v>
                </c:pt>
                <c:pt idx="6">
                  <c:v>14</c:v>
                </c:pt>
                <c:pt idx="7">
                  <c:v>46</c:v>
                </c:pt>
                <c:pt idx="8">
                  <c:v>41</c:v>
                </c:pt>
                <c:pt idx="9">
                  <c:v>18</c:v>
                </c:pt>
                <c:pt idx="10">
                  <c:v>97</c:v>
                </c:pt>
                <c:pt idx="11">
                  <c:v>25</c:v>
                </c:pt>
                <c:pt idx="12">
                  <c:v>31</c:v>
                </c:pt>
                <c:pt idx="13">
                  <c:v>16</c:v>
                </c:pt>
                <c:pt idx="14">
                  <c:v>11</c:v>
                </c:pt>
                <c:pt idx="15">
                  <c:v>7</c:v>
                </c:pt>
                <c:pt idx="16">
                  <c:v>46</c:v>
                </c:pt>
                <c:pt idx="17">
                  <c:v>25</c:v>
                </c:pt>
                <c:pt idx="18">
                  <c:v>20</c:v>
                </c:pt>
                <c:pt idx="19">
                  <c:v>15</c:v>
                </c:pt>
                <c:pt idx="20">
                  <c:v>34</c:v>
                </c:pt>
                <c:pt idx="21">
                  <c:v>78</c:v>
                </c:pt>
                <c:pt idx="22">
                  <c:v>30</c:v>
                </c:pt>
                <c:pt idx="23">
                  <c:v>32</c:v>
                </c:pt>
                <c:pt idx="24">
                  <c:v>65</c:v>
                </c:pt>
                <c:pt idx="25">
                  <c:v>20</c:v>
                </c:pt>
                <c:pt idx="26">
                  <c:v>36</c:v>
                </c:pt>
                <c:pt idx="27">
                  <c:v>23</c:v>
                </c:pt>
                <c:pt idx="28">
                  <c:v>29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排出量比較シート!$CX$21:$CX$50</c:f>
              <c:numCache>
                <c:formatCode>[=0]#;[&lt;1]0.00;#,##0</c:formatCode>
                <c:ptCount val="30"/>
                <c:pt idx="0">
                  <c:v>154.001</c:v>
                </c:pt>
                <c:pt idx="1">
                  <c:v>100.16500000000001</c:v>
                </c:pt>
                <c:pt idx="2">
                  <c:v>100.122</c:v>
                </c:pt>
                <c:pt idx="3">
                  <c:v>940.81399999999996</c:v>
                </c:pt>
                <c:pt idx="4">
                  <c:v>475.50299999999999</c:v>
                </c:pt>
                <c:pt idx="5">
                  <c:v>230.738</c:v>
                </c:pt>
                <c:pt idx="6">
                  <c:v>56.683</c:v>
                </c:pt>
                <c:pt idx="7">
                  <c:v>6682.384</c:v>
                </c:pt>
                <c:pt idx="8">
                  <c:v>159.68</c:v>
                </c:pt>
                <c:pt idx="9">
                  <c:v>15.244999999999999</c:v>
                </c:pt>
                <c:pt idx="10">
                  <c:v>15.595000000000001</c:v>
                </c:pt>
                <c:pt idx="11">
                  <c:v>123.554</c:v>
                </c:pt>
                <c:pt idx="12">
                  <c:v>347.37299999999999</c:v>
                </c:pt>
                <c:pt idx="13">
                  <c:v>32.064</c:v>
                </c:pt>
                <c:pt idx="14">
                  <c:v>9.9700000000000006</c:v>
                </c:pt>
                <c:pt idx="15">
                  <c:v>0</c:v>
                </c:pt>
                <c:pt idx="16">
                  <c:v>274.964</c:v>
                </c:pt>
                <c:pt idx="17">
                  <c:v>311.74099999999999</c:v>
                </c:pt>
                <c:pt idx="18">
                  <c:v>142.98699999999999</c:v>
                </c:pt>
                <c:pt idx="19">
                  <c:v>0</c:v>
                </c:pt>
                <c:pt idx="20">
                  <c:v>305.964</c:v>
                </c:pt>
                <c:pt idx="21">
                  <c:v>6458.26</c:v>
                </c:pt>
                <c:pt idx="22">
                  <c:v>506.00299999999999</c:v>
                </c:pt>
                <c:pt idx="23">
                  <c:v>237.45500000000001</c:v>
                </c:pt>
                <c:pt idx="24">
                  <c:v>1998.432</c:v>
                </c:pt>
                <c:pt idx="25">
                  <c:v>101.884</c:v>
                </c:pt>
                <c:pt idx="26">
                  <c:v>1079.9590000000001</c:v>
                </c:pt>
                <c:pt idx="27">
                  <c:v>0</c:v>
                </c:pt>
                <c:pt idx="28">
                  <c:v>126.747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4.101</c:v>
                </c:pt>
                <c:pt idx="11">
                  <c:v>0</c:v>
                </c:pt>
                <c:pt idx="12">
                  <c:v>0</c:v>
                </c:pt>
                <c:pt idx="13">
                  <c:v>0</c:v>
                </c:pt>
                <c:pt idx="14">
                  <c:v>0</c:v>
                </c:pt>
                <c:pt idx="15">
                  <c:v>0</c:v>
                </c:pt>
                <c:pt idx="16">
                  <c:v>0</c:v>
                </c:pt>
                <c:pt idx="17">
                  <c:v>0</c:v>
                </c:pt>
                <c:pt idx="18">
                  <c:v>4.4160000000000004</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排出量比較シート!$CZ$21:$CZ$50</c:f>
              <c:numCache>
                <c:formatCode>[=0]#;[&lt;1]0.00;#,##0</c:formatCode>
                <c:ptCount val="30"/>
                <c:pt idx="0">
                  <c:v>0</c:v>
                </c:pt>
                <c:pt idx="1">
                  <c:v>0</c:v>
                </c:pt>
                <c:pt idx="2">
                  <c:v>0</c:v>
                </c:pt>
                <c:pt idx="3">
                  <c:v>0</c:v>
                </c:pt>
                <c:pt idx="4">
                  <c:v>0</c:v>
                </c:pt>
                <c:pt idx="5">
                  <c:v>3.9969999999999999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5.8879999999999999</c:v>
                </c:pt>
                <c:pt idx="25">
                  <c:v>10.94</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排出量比較シート!$DA$21:$DA$50</c:f>
              <c:numCache>
                <c:formatCode>[=0]#;[&lt;1]0.00;#,##0</c:formatCode>
                <c:ptCount val="30"/>
                <c:pt idx="0">
                  <c:v>142.46100000000001</c:v>
                </c:pt>
                <c:pt idx="1">
                  <c:v>181.197</c:v>
                </c:pt>
                <c:pt idx="2">
                  <c:v>68.739999999999995</c:v>
                </c:pt>
                <c:pt idx="3">
                  <c:v>139.37</c:v>
                </c:pt>
                <c:pt idx="4">
                  <c:v>68.504999999999995</c:v>
                </c:pt>
                <c:pt idx="5">
                  <c:v>104.32499999999999</c:v>
                </c:pt>
                <c:pt idx="6">
                  <c:v>149.155</c:v>
                </c:pt>
                <c:pt idx="7">
                  <c:v>141.22300000000001</c:v>
                </c:pt>
                <c:pt idx="8">
                  <c:v>80.061000000000007</c:v>
                </c:pt>
                <c:pt idx="9">
                  <c:v>51.000999999999998</c:v>
                </c:pt>
                <c:pt idx="10">
                  <c:v>615.63499999999988</c:v>
                </c:pt>
                <c:pt idx="11">
                  <c:v>123.404</c:v>
                </c:pt>
                <c:pt idx="12">
                  <c:v>74.492999999999995</c:v>
                </c:pt>
                <c:pt idx="13">
                  <c:v>68.400999999999996</c:v>
                </c:pt>
                <c:pt idx="14">
                  <c:v>107.592</c:v>
                </c:pt>
                <c:pt idx="15">
                  <c:v>34.944000000000003</c:v>
                </c:pt>
                <c:pt idx="16">
                  <c:v>85.63300000000001</c:v>
                </c:pt>
                <c:pt idx="17">
                  <c:v>132.81</c:v>
                </c:pt>
                <c:pt idx="18">
                  <c:v>72.527000000000001</c:v>
                </c:pt>
                <c:pt idx="19">
                  <c:v>88.373000000000005</c:v>
                </c:pt>
                <c:pt idx="20">
                  <c:v>90.682000000000002</c:v>
                </c:pt>
                <c:pt idx="21">
                  <c:v>138.40600000000001</c:v>
                </c:pt>
                <c:pt idx="22">
                  <c:v>79.474999999999994</c:v>
                </c:pt>
                <c:pt idx="23">
                  <c:v>50.277000000000001</c:v>
                </c:pt>
                <c:pt idx="24">
                  <c:v>203.64400000000001</c:v>
                </c:pt>
                <c:pt idx="25">
                  <c:v>48.107000000000006</c:v>
                </c:pt>
                <c:pt idx="26">
                  <c:v>134.833</c:v>
                </c:pt>
                <c:pt idx="27">
                  <c:v>199.286</c:v>
                </c:pt>
                <c:pt idx="28">
                  <c:v>155.61600000000001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排出量比較シート!$DB$21:$DB$50</c:f>
              <c:numCache>
                <c:formatCode>[=0]#;[&lt;1]0.00;#,##0</c:formatCode>
                <c:ptCount val="30"/>
                <c:pt idx="0">
                  <c:v>4.758</c:v>
                </c:pt>
                <c:pt idx="1">
                  <c:v>0</c:v>
                </c:pt>
                <c:pt idx="2">
                  <c:v>0</c:v>
                </c:pt>
                <c:pt idx="3">
                  <c:v>72.045000000000002</c:v>
                </c:pt>
                <c:pt idx="4">
                  <c:v>0</c:v>
                </c:pt>
                <c:pt idx="5">
                  <c:v>0</c:v>
                </c:pt>
                <c:pt idx="6">
                  <c:v>0</c:v>
                </c:pt>
                <c:pt idx="7">
                  <c:v>53.198999999999998</c:v>
                </c:pt>
                <c:pt idx="8">
                  <c:v>0</c:v>
                </c:pt>
                <c:pt idx="9">
                  <c:v>0</c:v>
                </c:pt>
                <c:pt idx="10">
                  <c:v>7.26</c:v>
                </c:pt>
                <c:pt idx="11">
                  <c:v>0</c:v>
                </c:pt>
                <c:pt idx="12">
                  <c:v>0</c:v>
                </c:pt>
                <c:pt idx="13">
                  <c:v>0</c:v>
                </c:pt>
                <c:pt idx="14">
                  <c:v>0</c:v>
                </c:pt>
                <c:pt idx="15">
                  <c:v>0</c:v>
                </c:pt>
                <c:pt idx="16">
                  <c:v>0</c:v>
                </c:pt>
                <c:pt idx="17">
                  <c:v>0</c:v>
                </c:pt>
                <c:pt idx="18">
                  <c:v>82.42</c:v>
                </c:pt>
                <c:pt idx="19">
                  <c:v>0</c:v>
                </c:pt>
                <c:pt idx="20">
                  <c:v>1.1060000000000001</c:v>
                </c:pt>
                <c:pt idx="21">
                  <c:v>2386.163</c:v>
                </c:pt>
                <c:pt idx="22">
                  <c:v>0</c:v>
                </c:pt>
                <c:pt idx="23">
                  <c:v>0</c:v>
                </c:pt>
                <c:pt idx="24">
                  <c:v>646.12599999999998</c:v>
                </c:pt>
                <c:pt idx="25">
                  <c:v>0</c:v>
                </c:pt>
                <c:pt idx="26">
                  <c:v>61.55</c:v>
                </c:pt>
                <c:pt idx="27">
                  <c:v>2.8490000000000002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排出量比較シート!$DD$21:$DD$50</c:f>
              <c:numCache>
                <c:formatCode>[=0]#;[&lt;1]0.00;#,##0</c:formatCode>
                <c:ptCount val="30"/>
                <c:pt idx="0">
                  <c:v>301.21999999999997</c:v>
                </c:pt>
                <c:pt idx="1">
                  <c:v>281.36200000000002</c:v>
                </c:pt>
                <c:pt idx="2">
                  <c:v>168.86199999999999</c:v>
                </c:pt>
                <c:pt idx="3">
                  <c:v>1152.229</c:v>
                </c:pt>
                <c:pt idx="4">
                  <c:v>544.00800000000004</c:v>
                </c:pt>
                <c:pt idx="5">
                  <c:v>339.06</c:v>
                </c:pt>
                <c:pt idx="6">
                  <c:v>205.83799999999999</c:v>
                </c:pt>
                <c:pt idx="7">
                  <c:v>6876.8059999999996</c:v>
                </c:pt>
                <c:pt idx="8">
                  <c:v>239.74100000000001</c:v>
                </c:pt>
                <c:pt idx="9">
                  <c:v>66.245999999999995</c:v>
                </c:pt>
                <c:pt idx="10">
                  <c:v>642.59099999999989</c:v>
                </c:pt>
                <c:pt idx="11">
                  <c:v>246.958</c:v>
                </c:pt>
                <c:pt idx="12">
                  <c:v>421.86599999999999</c:v>
                </c:pt>
                <c:pt idx="13">
                  <c:v>100.465</c:v>
                </c:pt>
                <c:pt idx="14">
                  <c:v>117.562</c:v>
                </c:pt>
                <c:pt idx="15">
                  <c:v>34.944000000000003</c:v>
                </c:pt>
                <c:pt idx="16">
                  <c:v>360.59699999999998</c:v>
                </c:pt>
                <c:pt idx="17">
                  <c:v>444.55099999999999</c:v>
                </c:pt>
                <c:pt idx="18">
                  <c:v>302.35000000000002</c:v>
                </c:pt>
                <c:pt idx="19">
                  <c:v>88.373000000000005</c:v>
                </c:pt>
                <c:pt idx="20">
                  <c:v>397.75200000000001</c:v>
                </c:pt>
                <c:pt idx="21">
                  <c:v>8982.8289999999997</c:v>
                </c:pt>
                <c:pt idx="22">
                  <c:v>585.47799999999995</c:v>
                </c:pt>
                <c:pt idx="23">
                  <c:v>287.73200000000003</c:v>
                </c:pt>
                <c:pt idx="24">
                  <c:v>2854.09</c:v>
                </c:pt>
                <c:pt idx="25">
                  <c:v>160.93100000000001</c:v>
                </c:pt>
                <c:pt idx="26">
                  <c:v>1276.3420000000001</c:v>
                </c:pt>
                <c:pt idx="27">
                  <c:v>202.13499999999999</c:v>
                </c:pt>
                <c:pt idx="28">
                  <c:v>282.363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排出量比較シート!$CU$21:$CU$50</c:f>
              <c:numCache>
                <c:formatCode>\(0%\);;</c:formatCode>
                <c:ptCount val="30"/>
                <c:pt idx="0">
                  <c:v>0.30440076465181676</c:v>
                </c:pt>
                <c:pt idx="1">
                  <c:v>0.44096139023943626</c:v>
                </c:pt>
                <c:pt idx="2">
                  <c:v>0.16254342605928862</c:v>
                </c:pt>
                <c:pt idx="3">
                  <c:v>0.29866377382873244</c:v>
                </c:pt>
                <c:pt idx="4">
                  <c:v>0.12484925911361312</c:v>
                </c:pt>
                <c:pt idx="5">
                  <c:v>0.17128618217020036</c:v>
                </c:pt>
                <c:pt idx="6">
                  <c:v>0.38023785074404687</c:v>
                </c:pt>
                <c:pt idx="7">
                  <c:v>0.33996899650424717</c:v>
                </c:pt>
                <c:pt idx="8">
                  <c:v>0.18194049975996329</c:v>
                </c:pt>
                <c:pt idx="9">
                  <c:v>0.13502889574581967</c:v>
                </c:pt>
                <c:pt idx="10">
                  <c:v>0.27380764205165103</c:v>
                </c:pt>
                <c:pt idx="11">
                  <c:v>0.4537342077019817</c:v>
                </c:pt>
                <c:pt idx="12">
                  <c:v>0.21842225567429169</c:v>
                </c:pt>
                <c:pt idx="13">
                  <c:v>0.18148388224165132</c:v>
                </c:pt>
                <c:pt idx="14">
                  <c:v>0.28018611968580248</c:v>
                </c:pt>
                <c:pt idx="15">
                  <c:v>8.8021358193831542E-2</c:v>
                </c:pt>
                <c:pt idx="16">
                  <c:v>0.15907408526852351</c:v>
                </c:pt>
                <c:pt idx="17">
                  <c:v>0.22405122654152412</c:v>
                </c:pt>
                <c:pt idx="18">
                  <c:v>0.12673493406821254</c:v>
                </c:pt>
                <c:pt idx="19">
                  <c:v>9.3173464252847296E-2</c:v>
                </c:pt>
                <c:pt idx="20">
                  <c:v>0.16002116728692387</c:v>
                </c:pt>
                <c:pt idx="21">
                  <c:v>0.28582197015432537</c:v>
                </c:pt>
                <c:pt idx="22">
                  <c:v>0.24555575110066707</c:v>
                </c:pt>
                <c:pt idx="23">
                  <c:v>0.2113001855653083</c:v>
                </c:pt>
                <c:pt idx="24">
                  <c:v>0.44792402675384541</c:v>
                </c:pt>
                <c:pt idx="25">
                  <c:v>0.13164422052382033</c:v>
                </c:pt>
                <c:pt idx="26">
                  <c:v>0.23335936555495129</c:v>
                </c:pt>
                <c:pt idx="27">
                  <c:v>0.22976224101121717</c:v>
                </c:pt>
                <c:pt idx="28">
                  <c:v>0.5599402761719473</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排出量比較シート!$CM$21:$CM$50</c:f>
              <c:numCache>
                <c:formatCode>\(0%\);;</c:formatCode>
                <c:ptCount val="30"/>
                <c:pt idx="0">
                  <c:v>0.15530128217608183</c:v>
                </c:pt>
                <c:pt idx="1">
                  <c:v>0.65039450734696302</c:v>
                </c:pt>
                <c:pt idx="2">
                  <c:v>0.2673369559083269</c:v>
                </c:pt>
                <c:pt idx="3">
                  <c:v>0.9234688427014649</c:v>
                </c:pt>
                <c:pt idx="4">
                  <c:v>0.96349666526090283</c:v>
                </c:pt>
                <c:pt idx="5">
                  <c:v>0.71960337811621389</c:v>
                </c:pt>
                <c:pt idx="6">
                  <c:v>0.56390915546986575</c:v>
                </c:pt>
                <c:pt idx="7">
                  <c:v>1</c:v>
                </c:pt>
                <c:pt idx="8">
                  <c:v>0.29503246551566908</c:v>
                </c:pt>
                <c:pt idx="9">
                  <c:v>0.18033454609537053</c:v>
                </c:pt>
                <c:pt idx="10">
                  <c:v>0.15033512776526042</c:v>
                </c:pt>
                <c:pt idx="11">
                  <c:v>0.56451791714721933</c:v>
                </c:pt>
                <c:pt idx="12">
                  <c:v>1</c:v>
                </c:pt>
                <c:pt idx="13">
                  <c:v>0.28202752490011124</c:v>
                </c:pt>
                <c:pt idx="14">
                  <c:v>7.3292471223485395E-2</c:v>
                </c:pt>
                <c:pt idx="15">
                  <c:v>0</c:v>
                </c:pt>
                <c:pt idx="16">
                  <c:v>0.82482068166259814</c:v>
                </c:pt>
                <c:pt idx="17">
                  <c:v>0.5681239729905545</c:v>
                </c:pt>
                <c:pt idx="18">
                  <c:v>0.22693625781210738</c:v>
                </c:pt>
                <c:pt idx="19">
                  <c:v>0</c:v>
                </c:pt>
                <c:pt idx="20">
                  <c:v>0.52444386872607929</c:v>
                </c:pt>
                <c:pt idx="21">
                  <c:v>1</c:v>
                </c:pt>
                <c:pt idx="22">
                  <c:v>1</c:v>
                </c:pt>
                <c:pt idx="23">
                  <c:v>0.10850510043140281</c:v>
                </c:pt>
                <c:pt idx="24">
                  <c:v>1</c:v>
                </c:pt>
                <c:pt idx="25">
                  <c:v>0.18639790606807327</c:v>
                </c:pt>
                <c:pt idx="26">
                  <c:v>1</c:v>
                </c:pt>
                <c:pt idx="27">
                  <c:v>0</c:v>
                </c:pt>
                <c:pt idx="28">
                  <c:v>0.73795770493667423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排出量比較シート!$BV$21:$BV$50</c:f>
              <c:numCache>
                <c:formatCode>0%</c:formatCode>
                <c:ptCount val="30"/>
                <c:pt idx="0">
                  <c:v>0.40275119361616057</c:v>
                </c:pt>
                <c:pt idx="1">
                  <c:v>0.12589392111265613</c:v>
                </c:pt>
                <c:pt idx="2">
                  <c:v>0.21301889436471813</c:v>
                </c:pt>
                <c:pt idx="3">
                  <c:v>0.39568439897629237</c:v>
                </c:pt>
                <c:pt idx="4">
                  <c:v>0.22644971566213645</c:v>
                </c:pt>
                <c:pt idx="5">
                  <c:v>0.14594924907690024</c:v>
                </c:pt>
                <c:pt idx="6">
                  <c:v>8.7178037024572538E-2</c:v>
                </c:pt>
                <c:pt idx="7">
                  <c:v>0.73086717036844684</c:v>
                </c:pt>
                <c:pt idx="8">
                  <c:v>0.29737802414311693</c:v>
                </c:pt>
                <c:pt idx="9">
                  <c:v>6.7316908918714016E-2</c:v>
                </c:pt>
                <c:pt idx="10">
                  <c:v>4.2287502543973537E-2</c:v>
                </c:pt>
                <c:pt idx="11">
                  <c:v>0.19365811128483965</c:v>
                </c:pt>
                <c:pt idx="12">
                  <c:v>0.14066861686873686</c:v>
                </c:pt>
                <c:pt idx="13">
                  <c:v>9.0101999765620125E-2</c:v>
                </c:pt>
                <c:pt idx="14">
                  <c:v>0.10497080333504492</c:v>
                </c:pt>
                <c:pt idx="15">
                  <c:v>2.3429540466429689E-2</c:v>
                </c:pt>
                <c:pt idx="16">
                  <c:v>0.17005724309867024</c:v>
                </c:pt>
                <c:pt idx="17">
                  <c:v>0.22830995068550658</c:v>
                </c:pt>
                <c:pt idx="18">
                  <c:v>0.30387004323359035</c:v>
                </c:pt>
                <c:pt idx="19">
                  <c:v>3.8261835043398577E-2</c:v>
                </c:pt>
                <c:pt idx="20">
                  <c:v>0.25173784375412728</c:v>
                </c:pt>
                <c:pt idx="21">
                  <c:v>0.7081343604682262</c:v>
                </c:pt>
                <c:pt idx="22">
                  <c:v>0.31498632374719887</c:v>
                </c:pt>
                <c:pt idx="23">
                  <c:v>0.72600410811063498</c:v>
                </c:pt>
                <c:pt idx="24">
                  <c:v>0.32021647315006108</c:v>
                </c:pt>
                <c:pt idx="25">
                  <c:v>0.35350010203663806</c:v>
                </c:pt>
                <c:pt idx="26">
                  <c:v>0.19478794481706938</c:v>
                </c:pt>
                <c:pt idx="27">
                  <c:v>4.4206177815527103E-2</c:v>
                </c:pt>
                <c:pt idx="28">
                  <c:v>0.1685156832533713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排出量比較シート!$BZ$21:$BZ$50</c:f>
              <c:numCache>
                <c:formatCode>0%</c:formatCode>
                <c:ptCount val="30"/>
                <c:pt idx="0">
                  <c:v>0.19008094659086688</c:v>
                </c:pt>
                <c:pt idx="1">
                  <c:v>0.33590469012993013</c:v>
                </c:pt>
                <c:pt idx="2">
                  <c:v>0.24054023269586244</c:v>
                </c:pt>
                <c:pt idx="3">
                  <c:v>0.18124004221849094</c:v>
                </c:pt>
                <c:pt idx="4">
                  <c:v>0.25177061193002293</c:v>
                </c:pt>
                <c:pt idx="5">
                  <c:v>0.27251052013029087</c:v>
                </c:pt>
                <c:pt idx="6">
                  <c:v>0.34020905914902833</c:v>
                </c:pt>
                <c:pt idx="7">
                  <c:v>7.9528732199063312E-2</c:v>
                </c:pt>
                <c:pt idx="8">
                  <c:v>0.24177967153317056</c:v>
                </c:pt>
                <c:pt idx="9">
                  <c:v>0.300765240676167</c:v>
                </c:pt>
                <c:pt idx="10">
                  <c:v>0.72572520949178798</c:v>
                </c:pt>
                <c:pt idx="11">
                  <c:v>0.24064914713008612</c:v>
                </c:pt>
                <c:pt idx="12">
                  <c:v>0.26316116727202005</c:v>
                </c:pt>
                <c:pt idx="13">
                  <c:v>0.29869820737629038</c:v>
                </c:pt>
                <c:pt idx="14">
                  <c:v>0.29632349789797857</c:v>
                </c:pt>
                <c:pt idx="15">
                  <c:v>0.37006810499621645</c:v>
                </c:pt>
                <c:pt idx="16">
                  <c:v>0.27461266549720909</c:v>
                </c:pt>
                <c:pt idx="17">
                  <c:v>0.24663657595917851</c:v>
                </c:pt>
                <c:pt idx="18">
                  <c:v>0.26772493675574338</c:v>
                </c:pt>
                <c:pt idx="19">
                  <c:v>0.48272399515009523</c:v>
                </c:pt>
                <c:pt idx="20">
                  <c:v>0.24452363671165087</c:v>
                </c:pt>
                <c:pt idx="21">
                  <c:v>9.3529291290714883E-2</c:v>
                </c:pt>
                <c:pt idx="22">
                  <c:v>0.20204315265003484</c:v>
                </c:pt>
                <c:pt idx="23">
                  <c:v>7.8936413441948544E-2</c:v>
                </c:pt>
                <c:pt idx="24">
                  <c:v>0.18366047116550346</c:v>
                </c:pt>
                <c:pt idx="25">
                  <c:v>0.21342021706018333</c:v>
                </c:pt>
                <c:pt idx="26">
                  <c:v>0.26238045051863113</c:v>
                </c:pt>
                <c:pt idx="27">
                  <c:v>0.57636692429054748</c:v>
                </c:pt>
                <c:pt idx="28">
                  <c:v>0.27267583335844553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排出量比較シート!$CA$21:$CA$50</c:f>
              <c:numCache>
                <c:formatCode>0%</c:formatCode>
                <c:ptCount val="30"/>
                <c:pt idx="0">
                  <c:v>0.19157355863431799</c:v>
                </c:pt>
                <c:pt idx="1">
                  <c:v>0.2848348628890599</c:v>
                </c:pt>
                <c:pt idx="2">
                  <c:v>0.23853044777330251</c:v>
                </c:pt>
                <c:pt idx="3">
                  <c:v>0.16060140185765662</c:v>
                </c:pt>
                <c:pt idx="4">
                  <c:v>0.22132146082509357</c:v>
                </c:pt>
                <c:pt idx="5">
                  <c:v>0.27954310705950886</c:v>
                </c:pt>
                <c:pt idx="6">
                  <c:v>0.39885284348090666</c:v>
                </c:pt>
                <c:pt idx="7">
                  <c:v>7.1151358957977778E-2</c:v>
                </c:pt>
                <c:pt idx="8">
                  <c:v>0.22451538908191684</c:v>
                </c:pt>
                <c:pt idx="9">
                  <c:v>0.31232704140236994</c:v>
                </c:pt>
                <c:pt idx="10">
                  <c:v>0.16181853610777874</c:v>
                </c:pt>
                <c:pt idx="11">
                  <c:v>0.28107418381827798</c:v>
                </c:pt>
                <c:pt idx="12">
                  <c:v>0.27073063787030166</c:v>
                </c:pt>
                <c:pt idx="13">
                  <c:v>0.32617466123404498</c:v>
                </c:pt>
                <c:pt idx="14">
                  <c:v>0.30619079322905302</c:v>
                </c:pt>
                <c:pt idx="15">
                  <c:v>0.4439776877487977</c:v>
                </c:pt>
                <c:pt idx="16">
                  <c:v>0.22199451698158343</c:v>
                </c:pt>
                <c:pt idx="17">
                  <c:v>0.32512532804195626</c:v>
                </c:pt>
                <c:pt idx="18">
                  <c:v>0.1879137129069855</c:v>
                </c:pt>
                <c:pt idx="19">
                  <c:v>0.26357141779507137</c:v>
                </c:pt>
                <c:pt idx="20">
                  <c:v>0.23604780361321495</c:v>
                </c:pt>
                <c:pt idx="21">
                  <c:v>8.1267027906206643E-2</c:v>
                </c:pt>
                <c:pt idx="22">
                  <c:v>0.22137472500845418</c:v>
                </c:pt>
                <c:pt idx="23">
                  <c:v>8.4066235521582641E-2</c:v>
                </c:pt>
                <c:pt idx="24">
                  <c:v>0.22547945901584002</c:v>
                </c:pt>
                <c:pt idx="25">
                  <c:v>0.1463451863755498</c:v>
                </c:pt>
                <c:pt idx="26">
                  <c:v>0.29253995458862569</c:v>
                </c:pt>
                <c:pt idx="27">
                  <c:v>0.27071085664933836</c:v>
                </c:pt>
                <c:pt idx="28">
                  <c:v>0.2475227342291984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排出量比較シート!$CB$21:$CB$50</c:f>
              <c:numCache>
                <c:formatCode>0%</c:formatCode>
                <c:ptCount val="30"/>
                <c:pt idx="0">
                  <c:v>0.20690138837857519</c:v>
                </c:pt>
                <c:pt idx="1">
                  <c:v>0.20395142852731682</c:v>
                </c:pt>
                <c:pt idx="2">
                  <c:v>0.28001728437480455</c:v>
                </c:pt>
                <c:pt idx="3">
                  <c:v>0.23807411965934649</c:v>
                </c:pt>
                <c:pt idx="4">
                  <c:v>0.28576574079569572</c:v>
                </c:pt>
                <c:pt idx="5">
                  <c:v>0.28916613072863345</c:v>
                </c:pt>
                <c:pt idx="6">
                  <c:v>0.13353384528939083</c:v>
                </c:pt>
                <c:pt idx="7">
                  <c:v>0.10481790243350959</c:v>
                </c:pt>
                <c:pt idx="8">
                  <c:v>0.21488854963494947</c:v>
                </c:pt>
                <c:pt idx="9">
                  <c:v>0.29197018117731238</c:v>
                </c:pt>
                <c:pt idx="10">
                  <c:v>4.8503429571501694E-2</c:v>
                </c:pt>
                <c:pt idx="11">
                  <c:v>0.23491761852247892</c:v>
                </c:pt>
                <c:pt idx="12">
                  <c:v>0.29121046982903137</c:v>
                </c:pt>
                <c:pt idx="13">
                  <c:v>0.25844118584053977</c:v>
                </c:pt>
                <c:pt idx="14">
                  <c:v>0.26495401862899598</c:v>
                </c:pt>
                <c:pt idx="15">
                  <c:v>0.12370636759909964</c:v>
                </c:pt>
                <c:pt idx="16">
                  <c:v>0.30662795447307506</c:v>
                </c:pt>
                <c:pt idx="17">
                  <c:v>0.19340295717968201</c:v>
                </c:pt>
                <c:pt idx="18">
                  <c:v>0.22341296540419739</c:v>
                </c:pt>
                <c:pt idx="19">
                  <c:v>0.19451647125794075</c:v>
                </c:pt>
                <c:pt idx="20">
                  <c:v>0.24118708444537545</c:v>
                </c:pt>
                <c:pt idx="21">
                  <c:v>0.10845707364024981</c:v>
                </c:pt>
                <c:pt idx="22">
                  <c:v>0.24359280655277268</c:v>
                </c:pt>
                <c:pt idx="23">
                  <c:v>9.2887230721140496E-2</c:v>
                </c:pt>
                <c:pt idx="24">
                  <c:v>0.25051090721606628</c:v>
                </c:pt>
                <c:pt idx="25">
                  <c:v>0.27069760303481755</c:v>
                </c:pt>
                <c:pt idx="26">
                  <c:v>0.23349623122621513</c:v>
                </c:pt>
                <c:pt idx="27">
                  <c:v>7.9792569721279891E-2</c:v>
                </c:pt>
                <c:pt idx="28">
                  <c:v>0.24611093216777635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排出量比較シート!$CH$21:$CH$50</c:f>
              <c:numCache>
                <c:formatCode>0%</c:formatCode>
                <c:ptCount val="30"/>
                <c:pt idx="0">
                  <c:v>8.6929127800792587E-3</c:v>
                </c:pt>
                <c:pt idx="1">
                  <c:v>4.941509734103685E-2</c:v>
                </c:pt>
                <c:pt idx="2">
                  <c:v>2.789314079131229E-2</c:v>
                </c:pt>
                <c:pt idx="3">
                  <c:v>2.440003728821356E-2</c:v>
                </c:pt>
                <c:pt idx="4">
                  <c:v>1.469247078705143E-2</c:v>
                </c:pt>
                <c:pt idx="5">
                  <c:v>1.2830993004666497E-2</c:v>
                </c:pt>
                <c:pt idx="6">
                  <c:v>4.0226215056101418E-2</c:v>
                </c:pt>
                <c:pt idx="7">
                  <c:v>1.3634836041002473E-2</c:v>
                </c:pt>
                <c:pt idx="8">
                  <c:v>2.1438365606846085E-2</c:v>
                </c:pt>
                <c:pt idx="9">
                  <c:v>2.7620627825436742E-2</c:v>
                </c:pt>
                <c:pt idx="10">
                  <c:v>2.1665322284958131E-2</c:v>
                </c:pt>
                <c:pt idx="11">
                  <c:v>4.9700939244317288E-2</c:v>
                </c:pt>
                <c:pt idx="12">
                  <c:v>3.422910815991019E-2</c:v>
                </c:pt>
                <c:pt idx="13">
                  <c:v>2.6583945783504766E-2</c:v>
                </c:pt>
                <c:pt idx="14">
                  <c:v>2.7560886908927423E-2</c:v>
                </c:pt>
                <c:pt idx="15">
                  <c:v>3.8818299189456507E-2</c:v>
                </c:pt>
                <c:pt idx="16">
                  <c:v>2.6707619949462268E-2</c:v>
                </c:pt>
                <c:pt idx="17">
                  <c:v>6.525188133676728E-3</c:v>
                </c:pt>
                <c:pt idx="18">
                  <c:v>1.7078341699483447E-2</c:v>
                </c:pt>
                <c:pt idx="19">
                  <c:v>2.09262807534942E-2</c:v>
                </c:pt>
                <c:pt idx="20">
                  <c:v>2.6503631475631423E-2</c:v>
                </c:pt>
                <c:pt idx="21">
                  <c:v>8.612246694602442E-3</c:v>
                </c:pt>
                <c:pt idx="22">
                  <c:v>1.8002992041539424E-2</c:v>
                </c:pt>
                <c:pt idx="23">
                  <c:v>1.8106012204693413E-2</c:v>
                </c:pt>
                <c:pt idx="24">
                  <c:v>2.0132689452529086E-2</c:v>
                </c:pt>
                <c:pt idx="25">
                  <c:v>1.6036891492811303E-2</c:v>
                </c:pt>
                <c:pt idx="26">
                  <c:v>1.6795418849458628E-2</c:v>
                </c:pt>
                <c:pt idx="27">
                  <c:v>2.892347152330697E-2</c:v>
                </c:pt>
                <c:pt idx="28">
                  <c:v>6.5174816991208515E-2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排出量比較シート!$BW$21:$BW$50</c15:sqref>
                        </c15:formulaRef>
                      </c:ext>
                    </c:extLst>
                    <c:numCache>
                      <c:formatCode>0%</c:formatCode>
                      <c:ptCount val="30"/>
                      <c:pt idx="0">
                        <c:v>0.38267335458648805</c:v>
                      </c:pt>
                      <c:pt idx="1">
                        <c:v>0.1068560367480023</c:v>
                      </c:pt>
                      <c:pt idx="2">
                        <c:v>0.19629082771015796</c:v>
                      </c:pt>
                      <c:pt idx="3">
                        <c:v>0.36212063808615758</c:v>
                      </c:pt>
                      <c:pt idx="4">
                        <c:v>0.20612684637020215</c:v>
                      </c:pt>
                      <c:pt idx="5">
                        <c:v>0.10463174868822316</c:v>
                      </c:pt>
                      <c:pt idx="6">
                        <c:v>6.5964128287433185E-2</c:v>
                      </c:pt>
                      <c:pt idx="7">
                        <c:v>0.7252401371959647</c:v>
                      </c:pt>
                      <c:pt idx="8">
                        <c:v>0.28200344820735473</c:v>
                      </c:pt>
                      <c:pt idx="9">
                        <c:v>5.0835099883108574E-2</c:v>
                      </c:pt>
                      <c:pt idx="10">
                        <c:v>1.8028049510072228E-2</c:v>
                      </c:pt>
                      <c:pt idx="11">
                        <c:v>0.17709484573087611</c:v>
                      </c:pt>
                      <c:pt idx="12">
                        <c:v>0.12148064524578733</c:v>
                      </c:pt>
                      <c:pt idx="13">
                        <c:v>6.6300858411088237E-2</c:v>
                      </c:pt>
                      <c:pt idx="14">
                        <c:v>8.7570974346391578E-2</c:v>
                      </c:pt>
                      <c:pt idx="15">
                        <c:v>6.6965895568997192E-3</c:v>
                      </c:pt>
                      <c:pt idx="16">
                        <c:v>0.13076961355424391</c:v>
                      </c:pt>
                      <c:pt idx="17">
                        <c:v>0.19393911188731563</c:v>
                      </c:pt>
                      <c:pt idx="18">
                        <c:v>0.26371059243520034</c:v>
                      </c:pt>
                      <c:pt idx="19">
                        <c:v>2.1923865596854223E-2</c:v>
                      </c:pt>
                      <c:pt idx="20">
                        <c:v>0.22494110741075368</c:v>
                      </c:pt>
                      <c:pt idx="21">
                        <c:v>0.69873434382170341</c:v>
                      </c:pt>
                      <c:pt idx="22">
                        <c:v>0.30253935968614309</c:v>
                      </c:pt>
                      <c:pt idx="23">
                        <c:v>0.7236123206217685</c:v>
                      </c:pt>
                      <c:pt idx="24">
                        <c:v>0.2808758623613315</c:v>
                      </c:pt>
                      <c:pt idx="25">
                        <c:v>0.31909060615769819</c:v>
                      </c:pt>
                      <c:pt idx="26">
                        <c:v>0.16432368123966878</c:v>
                      </c:pt>
                      <c:pt idx="27">
                        <c:v>2.4309587324843732E-2</c:v>
                      </c:pt>
                      <c:pt idx="28">
                        <c:v>0.14949024430604924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7.7963024730170567E-3</c:v>
                      </c:pt>
                      <c:pt idx="1">
                        <c:v>1.1796560110604013E-2</c:v>
                      </c:pt>
                      <c:pt idx="2">
                        <c:v>1.0981022790742275E-2</c:v>
                      </c:pt>
                      <c:pt idx="3">
                        <c:v>8.4792370426174015E-3</c:v>
                      </c:pt>
                      <c:pt idx="4">
                        <c:v>1.3177496525330411E-2</c:v>
                      </c:pt>
                      <c:pt idx="5">
                        <c:v>1.5038609745771632E-2</c:v>
                      </c:pt>
                      <c:pt idx="6">
                        <c:v>1.6708073818157979E-2</c:v>
                      </c:pt>
                      <c:pt idx="7">
                        <c:v>3.8686388725408089E-3</c:v>
                      </c:pt>
                      <c:pt idx="8">
                        <c:v>9.838068088317671E-3</c:v>
                      </c:pt>
                      <c:pt idx="9">
                        <c:v>1.0010550677243331E-2</c:v>
                      </c:pt>
                      <c:pt idx="10">
                        <c:v>2.1785342951021806E-2</c:v>
                      </c:pt>
                      <c:pt idx="11">
                        <c:v>7.7893098396580275E-3</c:v>
                      </c:pt>
                      <c:pt idx="12">
                        <c:v>1.0504782026108599E-2</c:v>
                      </c:pt>
                      <c:pt idx="13">
                        <c:v>1.1942466336673181E-2</c:v>
                      </c:pt>
                      <c:pt idx="14">
                        <c:v>1.3929122325247829E-2</c:v>
                      </c:pt>
                      <c:pt idx="15">
                        <c:v>1.6335988715921602E-2</c:v>
                      </c:pt>
                      <c:pt idx="16">
                        <c:v>1.4349068537898208E-2</c:v>
                      </c:pt>
                      <c:pt idx="17">
                        <c:v>1.3541738428374929E-2</c:v>
                      </c:pt>
                      <c:pt idx="18">
                        <c:v>2.2102155308459694E-2</c:v>
                      </c:pt>
                      <c:pt idx="19">
                        <c:v>1.1721496338539009E-2</c:v>
                      </c:pt>
                      <c:pt idx="20">
                        <c:v>1.5566229792226995E-2</c:v>
                      </c:pt>
                      <c:pt idx="21">
                        <c:v>5.7226606472558523E-3</c:v>
                      </c:pt>
                      <c:pt idx="22">
                        <c:v>1.0112893170464279E-2</c:v>
                      </c:pt>
                      <c:pt idx="23">
                        <c:v>1.7445749092624E-3</c:v>
                      </c:pt>
                      <c:pt idx="24">
                        <c:v>1.6331190762167078E-2</c:v>
                      </c:pt>
                      <c:pt idx="25">
                        <c:v>9.4948307349105188E-3</c:v>
                      </c:pt>
                      <c:pt idx="26">
                        <c:v>1.5049476275781336E-2</c:v>
                      </c:pt>
                      <c:pt idx="27">
                        <c:v>1.8255317004527281E-2</c:v>
                      </c:pt>
                      <c:pt idx="28">
                        <c:v>8.3234223745257286E-3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1.228153655665549E-2</c:v>
                      </c:pt>
                      <c:pt idx="1">
                        <c:v>7.2413242540498111E-3</c:v>
                      </c:pt>
                      <c:pt idx="2">
                        <c:v>5.7470438638178769E-3</c:v>
                      </c:pt>
                      <c:pt idx="3">
                        <c:v>2.5084523847517401E-2</c:v>
                      </c:pt>
                      <c:pt idx="4">
                        <c:v>7.1453727666039198E-3</c:v>
                      </c:pt>
                      <c:pt idx="5">
                        <c:v>2.6278890642905443E-2</c:v>
                      </c:pt>
                      <c:pt idx="6">
                        <c:v>4.5058349189813713E-3</c:v>
                      </c:pt>
                      <c:pt idx="7">
                        <c:v>1.7583942999412621E-3</c:v>
                      </c:pt>
                      <c:pt idx="8">
                        <c:v>5.5365078474445134E-3</c:v>
                      </c:pt>
                      <c:pt idx="9">
                        <c:v>6.4712583583621235E-3</c:v>
                      </c:pt>
                      <c:pt idx="10">
                        <c:v>2.4741100828795091E-3</c:v>
                      </c:pt>
                      <c:pt idx="11">
                        <c:v>8.7739557143055123E-3</c:v>
                      </c:pt>
                      <c:pt idx="12">
                        <c:v>8.683189596840923E-3</c:v>
                      </c:pt>
                      <c:pt idx="13">
                        <c:v>1.1858675017858701E-2</c:v>
                      </c:pt>
                      <c:pt idx="14">
                        <c:v>3.4707066634054929E-3</c:v>
                      </c:pt>
                      <c:pt idx="15">
                        <c:v>3.9696219360836252E-4</c:v>
                      </c:pt>
                      <c:pt idx="16">
                        <c:v>2.4938561006528106E-2</c:v>
                      </c:pt>
                      <c:pt idx="17">
                        <c:v>2.0829100369815997E-2</c:v>
                      </c:pt>
                      <c:pt idx="18">
                        <c:v>1.8057295489930354E-2</c:v>
                      </c:pt>
                      <c:pt idx="19">
                        <c:v>4.616473108005348E-3</c:v>
                      </c:pt>
                      <c:pt idx="20">
                        <c:v>1.1230506551146586E-2</c:v>
                      </c:pt>
                      <c:pt idx="21">
                        <c:v>3.6773559992669988E-3</c:v>
                      </c:pt>
                      <c:pt idx="22">
                        <c:v>2.334070890591461E-3</c:v>
                      </c:pt>
                      <c:pt idx="23">
                        <c:v>6.4721257960417833E-4</c:v>
                      </c:pt>
                      <c:pt idx="24">
                        <c:v>2.3009420026562508E-2</c:v>
                      </c:pt>
                      <c:pt idx="25">
                        <c:v>2.4914665144029374E-2</c:v>
                      </c:pt>
                      <c:pt idx="26">
                        <c:v>1.5414787301619279E-2</c:v>
                      </c:pt>
                      <c:pt idx="27">
                        <c:v>1.6412734861560921E-3</c:v>
                      </c:pt>
                      <c:pt idx="28">
                        <c:v>1.0702016572796328E-2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0.13597158320328115</c:v>
                      </c:pt>
                      <c:pt idx="1">
                        <c:v>0.1858683794210525</c:v>
                      </c:pt>
                      <c:pt idx="2">
                        <c:v>0.26731960001401617</c:v>
                      </c:pt>
                      <c:pt idx="3">
                        <c:v>0.22322837260246536</c:v>
                      </c:pt>
                      <c:pt idx="4">
                        <c:v>0.27583155113498187</c:v>
                      </c:pt>
                      <c:pt idx="5">
                        <c:v>0.27945724310312448</c:v>
                      </c:pt>
                      <c:pt idx="6">
                        <c:v>0.1157456734812968</c:v>
                      </c:pt>
                      <c:pt idx="7">
                        <c:v>9.5156223933706194E-2</c:v>
                      </c:pt>
                      <c:pt idx="8">
                        <c:v>0.2035564901649865</c:v>
                      </c:pt>
                      <c:pt idx="9">
                        <c:v>0.27555061506269385</c:v>
                      </c:pt>
                      <c:pt idx="10">
                        <c:v>4.2072874578765344E-2</c:v>
                      </c:pt>
                      <c:pt idx="11">
                        <c:v>0.21683886844898134</c:v>
                      </c:pt>
                      <c:pt idx="12">
                        <c:v>0.26826005729601304</c:v>
                      </c:pt>
                      <c:pt idx="13">
                        <c:v>0.24254016139818982</c:v>
                      </c:pt>
                      <c:pt idx="14">
                        <c:v>0.24940768643197012</c:v>
                      </c:pt>
                      <c:pt idx="15">
                        <c:v>0.10563569213911349</c:v>
                      </c:pt>
                      <c:pt idx="16">
                        <c:v>0.2967017572785739</c:v>
                      </c:pt>
                      <c:pt idx="17">
                        <c:v>0.18543564435698037</c:v>
                      </c:pt>
                      <c:pt idx="18">
                        <c:v>0.20778960191424656</c:v>
                      </c:pt>
                      <c:pt idx="19">
                        <c:v>0.15957789230183606</c:v>
                      </c:pt>
                      <c:pt idx="20">
                        <c:v>0.23313222618698326</c:v>
                      </c:pt>
                      <c:pt idx="21">
                        <c:v>9.6468791284428188E-2</c:v>
                      </c:pt>
                      <c:pt idx="22">
                        <c:v>0.23230147237482252</c:v>
                      </c:pt>
                      <c:pt idx="23">
                        <c:v>8.0976809539809846E-2</c:v>
                      </c:pt>
                      <c:pt idx="24">
                        <c:v>0.22289499800131887</c:v>
                      </c:pt>
                      <c:pt idx="25">
                        <c:v>0.26036372826065995</c:v>
                      </c:pt>
                      <c:pt idx="26">
                        <c:v>0.19581517099738283</c:v>
                      </c:pt>
                      <c:pt idx="27">
                        <c:v>6.8799250638334059E-2</c:v>
                      </c:pt>
                      <c:pt idx="28">
                        <c:v>0.22987002592436823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8.5061699721685577E-2</c:v>
                      </c:pt>
                      <c:pt idx="1">
                        <c:v>0.12113967418704683</c:v>
                      </c:pt>
                      <c:pt idx="2">
                        <c:v>0.1726502482160705</c:v>
                      </c:pt>
                      <c:pt idx="3">
                        <c:v>0.1281841538716201</c:v>
                      </c:pt>
                      <c:pt idx="4">
                        <c:v>0.16048350552793123</c:v>
                      </c:pt>
                      <c:pt idx="5">
                        <c:v>0.14760946607020103</c:v>
                      </c:pt>
                      <c:pt idx="6">
                        <c:v>6.5846837216603518E-2</c:v>
                      </c:pt>
                      <c:pt idx="7">
                        <c:v>5.3376219684813014E-2</c:v>
                      </c:pt>
                      <c:pt idx="8">
                        <c:v>0.1235863752243873</c:v>
                      </c:pt>
                      <c:pt idx="9">
                        <c:v>0.17141537952195834</c:v>
                      </c:pt>
                      <c:pt idx="10">
                        <c:v>2.2796063396653556E-2</c:v>
                      </c:pt>
                      <c:pt idx="11">
                        <c:v>0.13588482564730534</c:v>
                      </c:pt>
                      <c:pt idx="12">
                        <c:v>0.17175143958232439</c:v>
                      </c:pt>
                      <c:pt idx="13">
                        <c:v>0.14504191329811358</c:v>
                      </c:pt>
                      <c:pt idx="14">
                        <c:v>0.14591840687654531</c:v>
                      </c:pt>
                      <c:pt idx="15">
                        <c:v>6.1195013792937632E-2</c:v>
                      </c:pt>
                      <c:pt idx="16">
                        <c:v>0.16648580793223267</c:v>
                      </c:pt>
                      <c:pt idx="17">
                        <c:v>0.10888469300123722</c:v>
                      </c:pt>
                      <c:pt idx="18">
                        <c:v>0.1157026445796021</c:v>
                      </c:pt>
                      <c:pt idx="19">
                        <c:v>0.10471284846689861</c:v>
                      </c:pt>
                      <c:pt idx="20">
                        <c:v>0.12904689438867842</c:v>
                      </c:pt>
                      <c:pt idx="21">
                        <c:v>5.2874620976115644E-2</c:v>
                      </c:pt>
                      <c:pt idx="22">
                        <c:v>0.14910414886932324</c:v>
                      </c:pt>
                      <c:pt idx="23">
                        <c:v>5.5258388178127657E-2</c:v>
                      </c:pt>
                      <c:pt idx="24">
                        <c:v>0.12508932456916816</c:v>
                      </c:pt>
                      <c:pt idx="25">
                        <c:v>0.14366827147781991</c:v>
                      </c:pt>
                      <c:pt idx="26">
                        <c:v>0.11606932085481722</c:v>
                      </c:pt>
                      <c:pt idx="27">
                        <c:v>3.7668913424831786E-2</c:v>
                      </c:pt>
                      <c:pt idx="28">
                        <c:v>0.12538212935823295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5.0909883481595572E-2</c:v>
                      </c:pt>
                      <c:pt idx="1">
                        <c:v>6.4728705234005673E-2</c:v>
                      </c:pt>
                      <c:pt idx="2">
                        <c:v>9.4669351797945681E-2</c:v>
                      </c:pt>
                      <c:pt idx="3">
                        <c:v>9.5044218730845245E-2</c:v>
                      </c:pt>
                      <c:pt idx="4">
                        <c:v>0.11534804560705066</c:v>
                      </c:pt>
                      <c:pt idx="5">
                        <c:v>0.13184777703292347</c:v>
                      </c:pt>
                      <c:pt idx="6">
                        <c:v>4.989883626469329E-2</c:v>
                      </c:pt>
                      <c:pt idx="7">
                        <c:v>4.1780004248893186E-2</c:v>
                      </c:pt>
                      <c:pt idx="8">
                        <c:v>7.9970114940599205E-2</c:v>
                      </c:pt>
                      <c:pt idx="9">
                        <c:v>0.10413523554073546</c:v>
                      </c:pt>
                      <c:pt idx="10">
                        <c:v>1.9276811182111785E-2</c:v>
                      </c:pt>
                      <c:pt idx="11">
                        <c:v>8.0954042801676007E-2</c:v>
                      </c:pt>
                      <c:pt idx="12">
                        <c:v>9.6508617713688613E-2</c:v>
                      </c:pt>
                      <c:pt idx="13">
                        <c:v>9.7498248100076235E-2</c:v>
                      </c:pt>
                      <c:pt idx="14">
                        <c:v>0.10348927955542482</c:v>
                      </c:pt>
                      <c:pt idx="15">
                        <c:v>4.4440678346175863E-2</c:v>
                      </c:pt>
                      <c:pt idx="16">
                        <c:v>0.13021594934634126</c:v>
                      </c:pt>
                      <c:pt idx="17">
                        <c:v>7.6550951355743177E-2</c:v>
                      </c:pt>
                      <c:pt idx="18">
                        <c:v>9.2086957334644462E-2</c:v>
                      </c:pt>
                      <c:pt idx="19">
                        <c:v>5.4865043834937427E-2</c:v>
                      </c:pt>
                      <c:pt idx="20">
                        <c:v>0.10408533179830484</c:v>
                      </c:pt>
                      <c:pt idx="21">
                        <c:v>4.3594170308312544E-2</c:v>
                      </c:pt>
                      <c:pt idx="22">
                        <c:v>8.3197323505499271E-2</c:v>
                      </c:pt>
                      <c:pt idx="23">
                        <c:v>2.57184213616822E-2</c:v>
                      </c:pt>
                      <c:pt idx="24">
                        <c:v>9.7805673432150686E-2</c:v>
                      </c:pt>
                      <c:pt idx="25">
                        <c:v>0.11669545678284005</c:v>
                      </c:pt>
                      <c:pt idx="26">
                        <c:v>7.9745850142565605E-2</c:v>
                      </c:pt>
                      <c:pt idx="27">
                        <c:v>3.1130337213502272E-2</c:v>
                      </c:pt>
                      <c:pt idx="28">
                        <c:v>0.10448789656613526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9.3152726571301154E-3</c:v>
                      </c:pt>
                      <c:pt idx="1">
                        <c:v>1.8083049106264307E-2</c:v>
                      </c:pt>
                      <c:pt idx="2">
                        <c:v>1.26976843607884E-2</c:v>
                      </c:pt>
                      <c:pt idx="3">
                        <c:v>8.4495168419506418E-3</c:v>
                      </c:pt>
                      <c:pt idx="4">
                        <c:v>9.9341896607138703E-3</c:v>
                      </c:pt>
                      <c:pt idx="5">
                        <c:v>9.7088876255089929E-3</c:v>
                      </c:pt>
                      <c:pt idx="6">
                        <c:v>1.7788171808094035E-2</c:v>
                      </c:pt>
                      <c:pt idx="7">
                        <c:v>4.0539365951544025E-3</c:v>
                      </c:pt>
                      <c:pt idx="8">
                        <c:v>1.1332059469962952E-2</c:v>
                      </c:pt>
                      <c:pt idx="9">
                        <c:v>1.6419566114618537E-2</c:v>
                      </c:pt>
                      <c:pt idx="10">
                        <c:v>6.4305549927363547E-3</c:v>
                      </c:pt>
                      <c:pt idx="11">
                        <c:v>1.8078750073497574E-2</c:v>
                      </c:pt>
                      <c:pt idx="12">
                        <c:v>1.5509234104975959E-2</c:v>
                      </c:pt>
                      <c:pt idx="13">
                        <c:v>1.5901024442349938E-2</c:v>
                      </c:pt>
                      <c:pt idx="14">
                        <c:v>1.5546332197025871E-2</c:v>
                      </c:pt>
                      <c:pt idx="15">
                        <c:v>1.8070675459986148E-2</c:v>
                      </c:pt>
                      <c:pt idx="16">
                        <c:v>9.9261971945011213E-3</c:v>
                      </c:pt>
                      <c:pt idx="17">
                        <c:v>7.9673128227016263E-3</c:v>
                      </c:pt>
                      <c:pt idx="18">
                        <c:v>8.8098222223500621E-3</c:v>
                      </c:pt>
                      <c:pt idx="19">
                        <c:v>9.4597212633903104E-3</c:v>
                      </c:pt>
                      <c:pt idx="20">
                        <c:v>8.0545170205534051E-3</c:v>
                      </c:pt>
                      <c:pt idx="21">
                        <c:v>3.4939907662076262E-3</c:v>
                      </c:pt>
                      <c:pt idx="22">
                        <c:v>1.1291334177950165E-2</c:v>
                      </c:pt>
                      <c:pt idx="23">
                        <c:v>5.9059646515309625E-3</c:v>
                      </c:pt>
                      <c:pt idx="24">
                        <c:v>7.427727855093328E-3</c:v>
                      </c:pt>
                      <c:pt idx="25">
                        <c:v>1.0333874774157587E-2</c:v>
                      </c:pt>
                      <c:pt idx="26">
                        <c:v>8.0370177789488503E-3</c:v>
                      </c:pt>
                      <c:pt idx="27">
                        <c:v>1.0993319082945827E-2</c:v>
                      </c:pt>
                      <c:pt idx="28">
                        <c:v>1.624090624340813E-2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6.1614532518163928E-2</c:v>
                      </c:pt>
                      <c:pt idx="1">
                        <c:v>0</c:v>
                      </c:pt>
                      <c:pt idx="2">
                        <c:v>0</c:v>
                      </c:pt>
                      <c:pt idx="3">
                        <c:v>6.3962302149304841E-3</c:v>
                      </c:pt>
                      <c:pt idx="4">
                        <c:v>0</c:v>
                      </c:pt>
                      <c:pt idx="5">
                        <c:v>0</c:v>
                      </c:pt>
                      <c:pt idx="6">
                        <c:v>0</c:v>
                      </c:pt>
                      <c:pt idx="7">
                        <c:v>5.6077419046489914E-3</c:v>
                      </c:pt>
                      <c:pt idx="8">
                        <c:v>0</c:v>
                      </c:pt>
                      <c:pt idx="9">
                        <c:v>0</c:v>
                      </c:pt>
                      <c:pt idx="10">
                        <c:v>0</c:v>
                      </c:pt>
                      <c:pt idx="11">
                        <c:v>0</c:v>
                      </c:pt>
                      <c:pt idx="12">
                        <c:v>7.4411784280424328E-3</c:v>
                      </c:pt>
                      <c:pt idx="13">
                        <c:v>0</c:v>
                      </c:pt>
                      <c:pt idx="14">
                        <c:v>0</c:v>
                      </c:pt>
                      <c:pt idx="15">
                        <c:v>0</c:v>
                      </c:pt>
                      <c:pt idx="16">
                        <c:v>0</c:v>
                      </c:pt>
                      <c:pt idx="17">
                        <c:v>0</c:v>
                      </c:pt>
                      <c:pt idx="18">
                        <c:v>6.8135412676007629E-3</c:v>
                      </c:pt>
                      <c:pt idx="19">
                        <c:v>2.547885769271439E-2</c:v>
                      </c:pt>
                      <c:pt idx="20">
                        <c:v>3.4123783880678723E-7</c:v>
                      </c:pt>
                      <c:pt idx="21">
                        <c:v>8.4942915896139767E-3</c:v>
                      </c:pt>
                      <c:pt idx="22">
                        <c:v>0</c:v>
                      </c:pt>
                      <c:pt idx="23">
                        <c:v>6.0044565297996729E-3</c:v>
                      </c:pt>
                      <c:pt idx="24">
                        <c:v>2.0188181359654039E-2</c:v>
                      </c:pt>
                      <c:pt idx="25">
                        <c:v>0</c:v>
                      </c:pt>
                      <c:pt idx="26">
                        <c:v>2.9644042449883442E-2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排出量比較シート!$BE$21:$BE$50</c:f>
              <c:numCache>
                <c:formatCode>#,##0_);[Red]\(#,##0\)</c:formatCode>
                <c:ptCount val="30"/>
                <c:pt idx="0">
                  <c:v>991.62735710959839</c:v>
                </c:pt>
                <c:pt idx="1">
                  <c:v>154.00652814333415</c:v>
                </c:pt>
                <c:pt idx="2">
                  <c:v>374.51612202217581</c:v>
                </c:pt>
                <c:pt idx="3">
                  <c:v>1018.7826123594972</c:v>
                </c:pt>
                <c:pt idx="4">
                  <c:v>493.51805475241548</c:v>
                </c:pt>
                <c:pt idx="5">
                  <c:v>326.20052537064521</c:v>
                </c:pt>
                <c:pt idx="6">
                  <c:v>100.51796366521138</c:v>
                </c:pt>
                <c:pt idx="7">
                  <c:v>3817.5129130286941</c:v>
                </c:pt>
                <c:pt idx="8">
                  <c:v>541.228571984121</c:v>
                </c:pt>
                <c:pt idx="9">
                  <c:v>84.537324268072467</c:v>
                </c:pt>
                <c:pt idx="10">
                  <c:v>131.01395723529208</c:v>
                </c:pt>
                <c:pt idx="11">
                  <c:v>218.86639245106304</c:v>
                </c:pt>
                <c:pt idx="12">
                  <c:v>182.30307324821399</c:v>
                </c:pt>
                <c:pt idx="13">
                  <c:v>113.69103072955896</c:v>
                </c:pt>
                <c:pt idx="14">
                  <c:v>136.03034300206915</c:v>
                </c:pt>
                <c:pt idx="15">
                  <c:v>25.134292540403145</c:v>
                </c:pt>
                <c:pt idx="16">
                  <c:v>333.36215508776127</c:v>
                </c:pt>
                <c:pt idx="17">
                  <c:v>548.72002383392282</c:v>
                </c:pt>
                <c:pt idx="18">
                  <c:v>649.53481396543862</c:v>
                </c:pt>
                <c:pt idx="19">
                  <c:v>75.178605028844032</c:v>
                </c:pt>
                <c:pt idx="20">
                  <c:v>583.40657264849665</c:v>
                </c:pt>
                <c:pt idx="21">
                  <c:v>3666.2943831826992</c:v>
                </c:pt>
                <c:pt idx="22">
                  <c:v>504.57762436243422</c:v>
                </c:pt>
                <c:pt idx="23">
                  <c:v>2188.4224709797827</c:v>
                </c:pt>
                <c:pt idx="24">
                  <c:v>792.67513629683674</c:v>
                </c:pt>
                <c:pt idx="25">
                  <c:v>605.28576945921384</c:v>
                </c:pt>
                <c:pt idx="26">
                  <c:v>428.94495491684046</c:v>
                </c:pt>
                <c:pt idx="27">
                  <c:v>66.52456567095804</c:v>
                </c:pt>
                <c:pt idx="28">
                  <c:v>171.75374571212919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排出量比較シート!$BI$21:$BI$50</c:f>
              <c:numCache>
                <c:formatCode>#,##0_);[Red]\(#,##0\)</c:formatCode>
                <c:ptCount val="30"/>
                <c:pt idx="0">
                  <c:v>468.00473764562128</c:v>
                </c:pt>
                <c:pt idx="1">
                  <c:v>410.91352669586877</c:v>
                </c:pt>
                <c:pt idx="2">
                  <c:v>422.9023693331448</c:v>
                </c:pt>
                <c:pt idx="3">
                  <c:v>466.64514485081537</c:v>
                </c:pt>
                <c:pt idx="4">
                  <c:v>548.70169423801133</c:v>
                </c:pt>
                <c:pt idx="5">
                  <c:v>609.06839464923291</c:v>
                </c:pt>
                <c:pt idx="6">
                  <c:v>392.26762855968838</c:v>
                </c:pt>
                <c:pt idx="7">
                  <c:v>415.39964365025781</c:v>
                </c:pt>
                <c:pt idx="8">
                  <c:v>440.03946403151377</c:v>
                </c:pt>
                <c:pt idx="9">
                  <c:v>377.7043403806324</c:v>
                </c:pt>
                <c:pt idx="10">
                  <c:v>2248.4215392493193</c:v>
                </c:pt>
                <c:pt idx="11">
                  <c:v>271.97420407203083</c:v>
                </c:pt>
                <c:pt idx="12">
                  <c:v>341.05041068288824</c:v>
                </c:pt>
                <c:pt idx="13">
                  <c:v>376.89848351889441</c:v>
                </c:pt>
                <c:pt idx="14">
                  <c:v>384.0018917448603</c:v>
                </c:pt>
                <c:pt idx="15">
                  <c:v>396.99455583325511</c:v>
                </c:pt>
                <c:pt idx="16">
                  <c:v>538.32149878748658</c:v>
                </c:pt>
                <c:pt idx="17">
                  <c:v>592.76622605494151</c:v>
                </c:pt>
                <c:pt idx="18">
                  <c:v>572.27315051873381</c:v>
                </c:pt>
                <c:pt idx="19">
                  <c:v>948.47820362436937</c:v>
                </c:pt>
                <c:pt idx="20">
                  <c:v>566.68752976538303</c:v>
                </c:pt>
                <c:pt idx="21">
                  <c:v>484.23849267174853</c:v>
                </c:pt>
                <c:pt idx="22">
                  <c:v>323.65358841633781</c:v>
                </c:pt>
                <c:pt idx="23">
                  <c:v>237.94110670319535</c:v>
                </c:pt>
                <c:pt idx="24">
                  <c:v>454.63959921022865</c:v>
                </c:pt>
                <c:pt idx="25">
                  <c:v>365.43191800277549</c:v>
                </c:pt>
                <c:pt idx="26">
                  <c:v>577.79125204319098</c:v>
                </c:pt>
                <c:pt idx="27">
                  <c:v>867.3574871263146</c:v>
                </c:pt>
                <c:pt idx="28">
                  <c:v>277.91535387287126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排出量比較シート!$BJ$21:$BJ$50</c:f>
              <c:numCache>
                <c:formatCode>#,##0_);[Red]\(#,##0\)</c:formatCode>
                <c:ptCount val="30"/>
                <c:pt idx="0">
                  <c:v>471.67974832044501</c:v>
                </c:pt>
                <c:pt idx="1">
                  <c:v>348.43960645623923</c:v>
                </c:pt>
                <c:pt idx="2">
                  <c:v>419.36889472029162</c:v>
                </c:pt>
                <c:pt idx="3">
                  <c:v>413.50610778805071</c:v>
                </c:pt>
                <c:pt idx="4">
                  <c:v>482.34168235533923</c:v>
                </c:pt>
                <c:pt idx="5">
                  <c:v>624.78641694489352</c:v>
                </c:pt>
                <c:pt idx="6">
                  <c:v>459.88504670596649</c:v>
                </c:pt>
                <c:pt idx="7">
                  <c:v>371.64240318071694</c:v>
                </c:pt>
                <c:pt idx="8">
                  <c:v>408.6184369924556</c:v>
                </c:pt>
                <c:pt idx="9">
                  <c:v>392.22377855468875</c:v>
                </c:pt>
                <c:pt idx="10">
                  <c:v>501.34166110794376</c:v>
                </c:pt>
                <c:pt idx="11">
                  <c:v>317.66132704325986</c:v>
                </c:pt>
                <c:pt idx="12">
                  <c:v>350.86025870475657</c:v>
                </c:pt>
                <c:pt idx="13">
                  <c:v>411.56837284440564</c:v>
                </c:pt>
                <c:pt idx="14">
                  <c:v>396.78879558615591</c:v>
                </c:pt>
                <c:pt idx="15">
                  <c:v>476.28185884733733</c:v>
                </c:pt>
                <c:pt idx="16">
                  <c:v>435.17446978549742</c:v>
                </c:pt>
                <c:pt idx="17">
                  <c:v>781.40605442966989</c:v>
                </c:pt>
                <c:pt idx="18">
                  <c:v>401.67335106727398</c:v>
                </c:pt>
                <c:pt idx="19">
                  <c:v>517.87718735478757</c:v>
                </c:pt>
                <c:pt idx="20">
                  <c:v>547.04464785077971</c:v>
                </c:pt>
                <c:pt idx="21">
                  <c:v>420.75185809861</c:v>
                </c:pt>
                <c:pt idx="22">
                  <c:v>354.62089753554358</c:v>
                </c:pt>
                <c:pt idx="23">
                  <c:v>253.40412927536065</c:v>
                </c:pt>
                <c:pt idx="24">
                  <c:v>558.15979468289231</c:v>
                </c:pt>
                <c:pt idx="25">
                  <c:v>250.58170628984962</c:v>
                </c:pt>
                <c:pt idx="26">
                  <c:v>644.20587090354888</c:v>
                </c:pt>
                <c:pt idx="27">
                  <c:v>407.38473785636165</c:v>
                </c:pt>
                <c:pt idx="28">
                  <c:v>252.27893292787735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排出量比較シート!$BK$21:$BK$50</c:f>
              <c:numCache>
                <c:formatCode>#,##0_);[Red]\(#,##0\)</c:formatCode>
                <c:ptCount val="30"/>
                <c:pt idx="0">
                  <c:v>509.41891716822113</c:v>
                </c:pt>
                <c:pt idx="1">
                  <c:v>249.49458353321384</c:v>
                </c:pt>
                <c:pt idx="2">
                  <c:v>492.30838304736869</c:v>
                </c:pt>
                <c:pt idx="3">
                  <c:v>612.97785353490474</c:v>
                </c:pt>
                <c:pt idx="4">
                  <c:v>622.78970896476051</c:v>
                </c:pt>
                <c:pt idx="5">
                  <c:v>646.29413552773224</c:v>
                </c:pt>
                <c:pt idx="6">
                  <c:v>153.96710762243458</c:v>
                </c:pt>
                <c:pt idx="7">
                  <c:v>547.49168149772424</c:v>
                </c:pt>
                <c:pt idx="8">
                  <c:v>391.09757081004045</c:v>
                </c:pt>
                <c:pt idx="9">
                  <c:v>366.6594066670321</c:v>
                </c:pt>
                <c:pt idx="10">
                  <c:v>150.27196843884866</c:v>
                </c:pt>
                <c:pt idx="11">
                  <c:v>265.49660816213384</c:v>
                </c:pt>
                <c:pt idx="12">
                  <c:v>377.40161802705177</c:v>
                </c:pt>
                <c:pt idx="13">
                  <c:v>326.10202745346623</c:v>
                </c:pt>
                <c:pt idx="14">
                  <c:v>343.35057833977964</c:v>
                </c:pt>
                <c:pt idx="15">
                  <c:v>132.70734169120587</c:v>
                </c:pt>
                <c:pt idx="16">
                  <c:v>601.08087048069717</c:v>
                </c:pt>
                <c:pt idx="17">
                  <c:v>464.82457271155272</c:v>
                </c:pt>
                <c:pt idx="18">
                  <c:v>477.55447485730008</c:v>
                </c:pt>
                <c:pt idx="19">
                  <c:v>382.19486722783955</c:v>
                </c:pt>
                <c:pt idx="20">
                  <c:v>558.95501528483669</c:v>
                </c:pt>
                <c:pt idx="21">
                  <c:v>561.52558342283976</c:v>
                </c:pt>
                <c:pt idx="22">
                  <c:v>390.21211518002957</c:v>
                </c:pt>
                <c:pt idx="23">
                  <c:v>279.99359880516045</c:v>
                </c:pt>
                <c:pt idx="24">
                  <c:v>620.12352321513185</c:v>
                </c:pt>
                <c:pt idx="25">
                  <c:v>463.50596788996796</c:v>
                </c:pt>
                <c:pt idx="26">
                  <c:v>514.18495364608509</c:v>
                </c:pt>
                <c:pt idx="27">
                  <c:v>120.07747122198217</c:v>
                </c:pt>
                <c:pt idx="28">
                  <c:v>250.84000280830645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排出量比較シート!$BQ$21:$BQ$50</c:f>
              <c:numCache>
                <c:formatCode>#,##0_);[Red]\(#,##0\)</c:formatCode>
                <c:ptCount val="30"/>
                <c:pt idx="0">
                  <c:v>21.403115030639999</c:v>
                </c:pt>
                <c:pt idx="1">
                  <c:v>60.44968265424</c:v>
                </c:pt>
                <c:pt idx="2">
                  <c:v>49.03992648790625</c:v>
                </c:pt>
                <c:pt idx="3">
                  <c:v>62.823638724368188</c:v>
                </c:pt>
                <c:pt idx="4">
                  <c:v>32.020351984679998</c:v>
                </c:pt>
                <c:pt idx="5">
                  <c:v>28.67761694987529</c:v>
                </c:pt>
                <c:pt idx="6">
                  <c:v>46.38160437425848</c:v>
                </c:pt>
                <c:pt idx="7">
                  <c:v>71.218361918371301</c:v>
                </c:pt>
                <c:pt idx="8">
                  <c:v>39.017866355459681</c:v>
                </c:pt>
                <c:pt idx="9">
                  <c:v>34.686292173430012</c:v>
                </c:pt>
                <c:pt idx="10">
                  <c:v>67.122895337190783</c:v>
                </c:pt>
                <c:pt idx="11">
                  <c:v>56.170460414299988</c:v>
                </c:pt>
                <c:pt idx="12">
                  <c:v>44.360083656186013</c:v>
                </c:pt>
                <c:pt idx="13">
                  <c:v>33.543719394101601</c:v>
                </c:pt>
                <c:pt idx="14">
                  <c:v>35.715806496176228</c:v>
                </c:pt>
                <c:pt idx="15">
                  <c:v>41.642749636795237</c:v>
                </c:pt>
                <c:pt idx="16">
                  <c:v>52.354781139499998</c:v>
                </c:pt>
                <c:pt idx="17">
                  <c:v>15.682633969659999</c:v>
                </c:pt>
                <c:pt idx="18">
                  <c:v>36.505663343999998</c:v>
                </c:pt>
                <c:pt idx="19">
                  <c:v>41.116914379700432</c:v>
                </c:pt>
                <c:pt idx="20">
                  <c:v>61.422599682863293</c:v>
                </c:pt>
                <c:pt idx="21">
                  <c:v>44.589040506560004</c:v>
                </c:pt>
                <c:pt idx="22">
                  <c:v>28.839051955240819</c:v>
                </c:pt>
                <c:pt idx="23">
                  <c:v>54.577658068220003</c:v>
                </c:pt>
                <c:pt idx="24">
                  <c:v>49.837168584162001</c:v>
                </c:pt>
                <c:pt idx="25">
                  <c:v>27.459404257694249</c:v>
                </c:pt>
                <c:pt idx="26">
                  <c:v>36.985400651751043</c:v>
                </c:pt>
                <c:pt idx="27">
                  <c:v>43.526074315081033</c:v>
                </c:pt>
                <c:pt idx="28">
                  <c:v>66.427164096719991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排出量比較シート!$BR$21:$BR$50</c:f>
              <c:numCache>
                <c:formatCode>#,##0_);[Red]\(#,##0\)</c:formatCode>
                <c:ptCount val="30"/>
                <c:pt idx="0">
                  <c:v>2462.133875274526</c:v>
                </c:pt>
                <c:pt idx="1">
                  <c:v>1223.3039274828961</c:v>
                </c:pt>
                <c:pt idx="2">
                  <c:v>1758.1356956108873</c:v>
                </c:pt>
                <c:pt idx="3">
                  <c:v>2574.7353572576362</c:v>
                </c:pt>
                <c:pt idx="4">
                  <c:v>2179.3714922952063</c:v>
                </c:pt>
                <c:pt idx="5">
                  <c:v>2235.0270894423793</c:v>
                </c:pt>
                <c:pt idx="6">
                  <c:v>1153.0193509275596</c:v>
                </c:pt>
                <c:pt idx="7">
                  <c:v>5223.2650032757647</c:v>
                </c:pt>
                <c:pt idx="8">
                  <c:v>1820.0019101735907</c:v>
                </c:pt>
                <c:pt idx="9">
                  <c:v>1255.8111420438556</c:v>
                </c:pt>
                <c:pt idx="10">
                  <c:v>3098.1720213685944</c:v>
                </c:pt>
                <c:pt idx="11">
                  <c:v>1130.1689921427876</c:v>
                </c:pt>
                <c:pt idx="12">
                  <c:v>1295.9754443190964</c:v>
                </c:pt>
                <c:pt idx="13">
                  <c:v>1261.8036339404268</c:v>
                </c:pt>
                <c:pt idx="14">
                  <c:v>1295.8874151690413</c:v>
                </c:pt>
                <c:pt idx="15">
                  <c:v>1072.7607985489967</c:v>
                </c:pt>
                <c:pt idx="16">
                  <c:v>1960.2937752809423</c:v>
                </c:pt>
                <c:pt idx="17">
                  <c:v>2403.3995109997468</c:v>
                </c:pt>
                <c:pt idx="18">
                  <c:v>2137.5414537527463</c:v>
                </c:pt>
                <c:pt idx="19">
                  <c:v>1964.8457776155408</c:v>
                </c:pt>
                <c:pt idx="20">
                  <c:v>2317.5163652323595</c:v>
                </c:pt>
                <c:pt idx="21">
                  <c:v>5177.3993578824575</c:v>
                </c:pt>
                <c:pt idx="22">
                  <c:v>1601.9032774495861</c:v>
                </c:pt>
                <c:pt idx="23">
                  <c:v>3014.338963831719</c:v>
                </c:pt>
                <c:pt idx="24">
                  <c:v>2475.4352219892517</c:v>
                </c:pt>
                <c:pt idx="25">
                  <c:v>1712.2647658995011</c:v>
                </c:pt>
                <c:pt idx="26">
                  <c:v>2202.1124321614166</c:v>
                </c:pt>
                <c:pt idx="27">
                  <c:v>1504.8703361906978</c:v>
                </c:pt>
                <c:pt idx="28">
                  <c:v>1019.2151994179042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c:ext uri="{02D57815-91ED-43cb-92C2-25804820EDAC}">
                        <c15:formulaRef>
                          <c15:sqref>排出量比較シート!$BF$21:$BF$68</c15:sqref>
                        </c15:formulaRef>
                      </c:ext>
                    </c:extLst>
                    <c:numCache>
                      <c:formatCode>#,##0_);[Red]\(#,##0\)</c:formatCode>
                      <c:ptCount val="48"/>
                      <c:pt idx="0">
                        <c:v>942.19302949233258</c:v>
                      </c:pt>
                      <c:pt idx="1">
                        <c:v>130.71740942908789</c:v>
                      </c:pt>
                      <c:pt idx="2">
                        <c:v>345.1059109182354</c:v>
                      </c:pt>
                      <c:pt idx="3">
                        <c:v>932.36481047312611</c:v>
                      </c:pt>
                      <c:pt idx="4">
                        <c:v>449.22697277593215</c:v>
                      </c:pt>
                      <c:pt idx="5">
                        <c:v>233.8547927339059</c:v>
                      </c:pt>
                      <c:pt idx="6">
                        <c:v>76.057916382478481</c:v>
                      </c:pt>
                      <c:pt idx="7">
                        <c:v>3788.1214275865968</c:v>
                      </c:pt>
                      <c:pt idx="8">
                        <c:v>513.24681441292489</c:v>
                      </c:pt>
                      <c:pt idx="9">
                        <c:v>63.839284840120051</c:v>
                      </c:pt>
                      <c:pt idx="10">
                        <c:v>55.85399859195357</c:v>
                      </c:pt>
                      <c:pt idx="11">
                        <c:v>200.14710331334672</c:v>
                      </c:pt>
                      <c:pt idx="12">
                        <c:v>157.43593319857976</c:v>
                      </c:pt>
                      <c:pt idx="13">
                        <c:v>83.658664076480846</c:v>
                      </c:pt>
                      <c:pt idx="14">
                        <c:v>113.48212358957981</c:v>
                      </c:pt>
                      <c:pt idx="15">
                        <c:v>7.1838387606146146</c:v>
                      </c:pt>
                      <c:pt idx="16">
                        <c:v>256.3468594462787</c:v>
                      </c:pt>
                      <c:pt idx="17">
                        <c:v>466.1131666736996</c:v>
                      </c:pt>
                      <c:pt idx="18">
                        <c:v>563.69232312393615</c:v>
                      </c:pt>
                      <c:pt idx="19">
                        <c:v>43.07701474698964</c:v>
                      </c:pt>
                      <c:pt idx="20">
                        <c:v>521.30469763791166</c:v>
                      </c:pt>
                      <c:pt idx="21">
                        <c:v>3617.6267430329076</c:v>
                      </c:pt>
                      <c:pt idx="22">
                        <c:v>484.63879183873183</c:v>
                      </c:pt>
                      <c:pt idx="23">
                        <c:v>2181.2128127588871</c:v>
                      </c:pt>
                      <c:pt idx="24">
                        <c:v>695.29000269584515</c:v>
                      </c:pt>
                      <c:pt idx="25">
                        <c:v>546.36760205334099</c:v>
                      </c:pt>
                      <c:pt idx="26">
                        <c:v>361.85922135640436</c:v>
                      </c:pt>
                      <c:pt idx="27">
                        <c:v>36.582776850194712</c:v>
                      </c:pt>
                      <c:pt idx="28">
                        <c:v>152.36272916142119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19.195540420701857</c:v>
                      </c:pt>
                      <c:pt idx="1">
                        <c:v>14.430778314089958</c:v>
                      </c:pt>
                      <c:pt idx="2">
                        <c:v>19.306128142720677</c:v>
                      </c:pt>
                      <c:pt idx="3">
                        <c:v>21.831791416195699</c:v>
                      </c:pt>
                      <c:pt idx="4">
                        <c:v>28.718660267124235</c:v>
                      </c:pt>
                      <c:pt idx="5">
                        <c:v>33.611700169351771</c:v>
                      </c:pt>
                      <c:pt idx="6">
                        <c:v>19.264732429062267</c:v>
                      </c:pt>
                      <c:pt idx="7">
                        <c:v>20.206926033254618</c:v>
                      </c:pt>
                      <c:pt idx="8">
                        <c:v>17.905302713156008</c:v>
                      </c:pt>
                      <c:pt idx="9">
                        <c:v>12.571361078476841</c:v>
                      </c:pt>
                      <c:pt idx="10">
                        <c:v>67.494740006775288</c:v>
                      </c:pt>
                      <c:pt idx="11">
                        <c:v>8.8032364509742109</c:v>
                      </c:pt>
                      <c:pt idx="12">
                        <c:v>13.613939553761348</c:v>
                      </c:pt>
                      <c:pt idx="13">
                        <c:v>15.069047421825438</c:v>
                      </c:pt>
                      <c:pt idx="14">
                        <c:v>18.050574325638795</c:v>
                      </c:pt>
                      <c:pt idx="15">
                        <c:v>17.524608299979459</c:v>
                      </c:pt>
                      <c:pt idx="16">
                        <c:v>28.12838973592147</c:v>
                      </c:pt>
                      <c:pt idx="17">
                        <c:v>32.546207516842784</c:v>
                      </c:pt>
                      <c:pt idx="18">
                        <c:v>47.244273189113912</c:v>
                      </c:pt>
                      <c:pt idx="19">
                        <c:v>23.030932588114393</c:v>
                      </c:pt>
                      <c:pt idx="20">
                        <c:v>36.074992288453572</c:v>
                      </c:pt>
                      <c:pt idx="21">
                        <c:v>29.628499560481657</c:v>
                      </c:pt>
                      <c:pt idx="22">
                        <c:v>16.199876714264263</c:v>
                      </c:pt>
                      <c:pt idx="23">
                        <c:v>5.2587401243128378</c:v>
                      </c:pt>
                      <c:pt idx="24">
                        <c:v>40.426804829693879</c:v>
                      </c:pt>
                      <c:pt idx="25">
                        <c:v>16.257664125566947</c:v>
                      </c:pt>
                      <c:pt idx="26">
                        <c:v>33.140638804416376</c:v>
                      </c:pt>
                      <c:pt idx="27">
                        <c:v>27.471885037870731</c:v>
                      </c:pt>
                      <c:pt idx="28">
                        <c:v>8.4833585952916852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30.238787196563941</c:v>
                      </c:pt>
                      <c:pt idx="1">
                        <c:v>8.8583404001562869</c:v>
                      </c:pt>
                      <c:pt idx="2">
                        <c:v>10.104082961219724</c:v>
                      </c:pt>
                      <c:pt idx="3">
                        <c:v>64.58601047017541</c:v>
                      </c:pt>
                      <c:pt idx="4">
                        <c:v>15.572421709359112</c:v>
                      </c:pt>
                      <c:pt idx="5">
                        <c:v>58.734032467387529</c:v>
                      </c:pt>
                      <c:pt idx="6">
                        <c:v>5.1953148536706335</c:v>
                      </c:pt>
                      <c:pt idx="7">
                        <c:v>9.184559408842782</c:v>
                      </c:pt>
                      <c:pt idx="8">
                        <c:v>10.076454858040089</c:v>
                      </c:pt>
                      <c:pt idx="9">
                        <c:v>8.1266783494755845</c:v>
                      </c:pt>
                      <c:pt idx="10">
                        <c:v>7.66521863656323</c:v>
                      </c:pt>
                      <c:pt idx="11">
                        <c:v>9.9160526867421126</c:v>
                      </c:pt>
                      <c:pt idx="12">
                        <c:v>11.253200495872871</c:v>
                      </c:pt>
                      <c:pt idx="13">
                        <c:v>14.963319231252665</c:v>
                      </c:pt>
                      <c:pt idx="14">
                        <c:v>4.497645086850512</c:v>
                      </c:pt>
                      <c:pt idx="15">
                        <c:v>0.42584547980906839</c:v>
                      </c:pt>
                      <c:pt idx="16">
                        <c:v>48.886905905561079</c:v>
                      </c:pt>
                      <c:pt idx="17">
                        <c:v>50.060649643380408</c:v>
                      </c:pt>
                      <c:pt idx="18">
                        <c:v>38.598217652388641</c:v>
                      </c:pt>
                      <c:pt idx="19">
                        <c:v>9.0706576937400012</c:v>
                      </c:pt>
                      <c:pt idx="20">
                        <c:v>26.026882722131436</c:v>
                      </c:pt>
                      <c:pt idx="21">
                        <c:v>19.039140589310161</c:v>
                      </c:pt>
                      <c:pt idx="22">
                        <c:v>3.7389558094381359</c:v>
                      </c:pt>
                      <c:pt idx="23">
                        <c:v>1.9509180965829127</c:v>
                      </c:pt>
                      <c:pt idx="24">
                        <c:v>56.958328771297694</c:v>
                      </c:pt>
                      <c:pt idx="25">
                        <c:v>42.660503280305917</c:v>
                      </c:pt>
                      <c:pt idx="26">
                        <c:v>33.945094756019749</c:v>
                      </c:pt>
                      <c:pt idx="27">
                        <c:v>2.4699037828925969</c:v>
                      </c:pt>
                      <c:pt idx="28">
                        <c:v>10.907657955416324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334.78024107950728</c:v>
                      </c:pt>
                      <c:pt idx="1">
                        <c:v>227.37351854065463</c:v>
                      </c:pt>
                      <c:pt idx="2">
                        <c:v>469.98413092106648</c:v>
                      </c:pt>
                      <c:pt idx="3">
                        <c:v>574.75398368264939</c:v>
                      </c:pt>
                      <c:pt idx="4">
                        <c:v>601.13941921914693</c:v>
                      </c:pt>
                      <c:pt idx="5">
                        <c:v>624.5945086763677</c:v>
                      </c:pt>
                      <c:pt idx="6">
                        <c:v>133.45700131007808</c:v>
                      </c:pt>
                      <c:pt idx="7">
                        <c:v>497.02617431679931</c:v>
                      </c:pt>
                      <c:pt idx="8">
                        <c:v>370.47320092850714</c:v>
                      </c:pt>
                      <c:pt idx="9">
                        <c:v>346.03953259276841</c:v>
                      </c:pt>
                      <c:pt idx="10">
                        <c:v>130.34900287848077</c:v>
                      </c:pt>
                      <c:pt idx="11">
                        <c:v>245.06456541236776</c:v>
                      </c:pt>
                      <c:pt idx="12">
                        <c:v>347.65844694726673</c:v>
                      </c:pt>
                      <c:pt idx="13">
                        <c:v>306.03805702873353</c:v>
                      </c:pt>
                      <c:pt idx="14">
                        <c:v>323.20428209361654</c:v>
                      </c:pt>
                      <c:pt idx="15">
                        <c:v>113.32182945443137</c:v>
                      </c:pt>
                      <c:pt idx="16">
                        <c:v>581.62260790810546</c:v>
                      </c:pt>
                      <c:pt idx="17">
                        <c:v>445.67593696948961</c:v>
                      </c:pt>
                      <c:pt idx="18">
                        <c:v>444.15888775048302</c:v>
                      </c:pt>
                      <c:pt idx="19">
                        <c:v>313.54594789005006</c:v>
                      </c:pt>
                      <c:pt idx="20">
                        <c:v>540.28774945138571</c:v>
                      </c:pt>
                      <c:pt idx="21">
                        <c:v>499.45745805169531</c:v>
                      </c:pt>
                      <c:pt idx="22">
                        <c:v>372.12448995359267</c:v>
                      </c:pt>
                      <c:pt idx="23">
                        <c:v>244.09155216262889</c:v>
                      </c:pt>
                      <c:pt idx="24">
                        <c:v>551.76212885768859</c:v>
                      </c:pt>
                      <c:pt idx="25">
                        <c:v>445.81163821896024</c:v>
                      </c:pt>
                      <c:pt idx="26">
                        <c:v>431.20702245915038</c:v>
                      </c:pt>
                      <c:pt idx="27">
                        <c:v>103.53395143777786</c:v>
                      </c:pt>
                      <c:pt idx="28">
                        <c:v>234.28702431270375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43.015653008291508</c:v>
                </c:pt>
                <c:pt idx="2">
                  <c:v>25.077160109320804</c:v>
                </c:pt>
                <c:pt idx="3">
                  <c:v>7.392912321536758</c:v>
                </c:pt>
                <c:pt idx="4">
                  <c:v>1085.1646603071965</c:v>
                </c:pt>
                <c:pt idx="5">
                  <c:v>520.75090734699097</c:v>
                </c:pt>
                <c:pt idx="7">
                  <c:v>325.38637511050212</c:v>
                </c:pt>
                <c:pt idx="8">
                  <c:v>18.663506170020923</c:v>
                </c:pt>
                <c:pt idx="9">
                  <c:v>53.266123980559243</c:v>
                </c:pt>
                <c:pt idx="10">
                  <c:v>46.384127994996618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75.485725439149064</c:v>
                </c:pt>
                <c:pt idx="4">
                  <c:v>1085.1646603071965</c:v>
                </c:pt>
                <c:pt idx="5">
                  <c:v>520.75090734699097</c:v>
                </c:pt>
                <c:pt idx="6">
                  <c:v>397.3160052610823</c:v>
                </c:pt>
                <c:pt idx="10">
                  <c:v>46.384127994996618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再エネ比較シート!$CO$13:$CO$42</c:f>
              <c:numCache>
                <c:formatCode>0.0%</c:formatCode>
                <c:ptCount val="30"/>
                <c:pt idx="0">
                  <c:v>3.8253101426942722E-2</c:v>
                </c:pt>
                <c:pt idx="1">
                  <c:v>2.5442325778366873E-2</c:v>
                </c:pt>
                <c:pt idx="2">
                  <c:v>9.0460893097150982E-2</c:v>
                </c:pt>
                <c:pt idx="3">
                  <c:v>9.3119831934825884E-2</c:v>
                </c:pt>
                <c:pt idx="4">
                  <c:v>8.9543378727055797E-2</c:v>
                </c:pt>
                <c:pt idx="5">
                  <c:v>9.3192651379390215E-2</c:v>
                </c:pt>
                <c:pt idx="6">
                  <c:v>9.700589934095229E-3</c:v>
                </c:pt>
                <c:pt idx="7">
                  <c:v>7.5781267704579963E-2</c:v>
                </c:pt>
                <c:pt idx="8">
                  <c:v>6.4882596268647716E-2</c:v>
                </c:pt>
                <c:pt idx="9">
                  <c:v>5.8762861871297339E-2</c:v>
                </c:pt>
                <c:pt idx="10">
                  <c:v>6.9173457821663301E-3</c:v>
                </c:pt>
                <c:pt idx="11">
                  <c:v>4.8413066282842573E-2</c:v>
                </c:pt>
                <c:pt idx="12">
                  <c:v>7.6093718932994686E-2</c:v>
                </c:pt>
                <c:pt idx="13">
                  <c:v>4.0871576355562995E-2</c:v>
                </c:pt>
                <c:pt idx="14">
                  <c:v>5.0697709219239065E-2</c:v>
                </c:pt>
                <c:pt idx="15">
                  <c:v>1.1852737269901985E-2</c:v>
                </c:pt>
                <c:pt idx="16">
                  <c:v>9.3543218881884022E-2</c:v>
                </c:pt>
                <c:pt idx="17">
                  <c:v>1.1452078538185789E-2</c:v>
                </c:pt>
                <c:pt idx="18">
                  <c:v>5.6381193296524211E-2</c:v>
                </c:pt>
                <c:pt idx="19">
                  <c:v>1.4941976588375091E-2</c:v>
                </c:pt>
                <c:pt idx="20">
                  <c:v>7.4979974035300948E-2</c:v>
                </c:pt>
                <c:pt idx="21">
                  <c:v>8.6378231744449988E-2</c:v>
                </c:pt>
                <c:pt idx="22">
                  <c:v>7.3252147671546822E-2</c:v>
                </c:pt>
                <c:pt idx="23">
                  <c:v>6.2802068310527981E-2</c:v>
                </c:pt>
                <c:pt idx="24">
                  <c:v>8.8228077588909645E-2</c:v>
                </c:pt>
                <c:pt idx="25">
                  <c:v>8.6665383052007786E-2</c:v>
                </c:pt>
                <c:pt idx="26">
                  <c:v>2.3920903723980144E-2</c:v>
                </c:pt>
                <c:pt idx="27">
                  <c:v>1.05699847739259E-2</c:v>
                </c:pt>
                <c:pt idx="28">
                  <c:v>4.8976085865880169E-2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再エネ比較シート!$CC$13:$CC$42</c:f>
              <c:numCache>
                <c:formatCode>0.0%</c:formatCode>
                <c:ptCount val="30"/>
                <c:pt idx="0">
                  <c:v>1.731218180836671E-2</c:v>
                </c:pt>
                <c:pt idx="1">
                  <c:v>1.1724095801579459E-2</c:v>
                </c:pt>
                <c:pt idx="2">
                  <c:v>5.1699104494068809E-2</c:v>
                </c:pt>
                <c:pt idx="3">
                  <c:v>3.8198882091666712E-2</c:v>
                </c:pt>
                <c:pt idx="4">
                  <c:v>3.60909077995588E-2</c:v>
                </c:pt>
                <c:pt idx="5">
                  <c:v>3.8833060672422565E-2</c:v>
                </c:pt>
                <c:pt idx="6">
                  <c:v>5.8943350627671549E-3</c:v>
                </c:pt>
                <c:pt idx="7">
                  <c:v>2.3339525771602389E-2</c:v>
                </c:pt>
                <c:pt idx="8">
                  <c:v>2.8030598905986449E-2</c:v>
                </c:pt>
                <c:pt idx="9">
                  <c:v>2.7283438602050337E-2</c:v>
                </c:pt>
                <c:pt idx="10">
                  <c:v>1.5744986859039984E-3</c:v>
                </c:pt>
                <c:pt idx="11">
                  <c:v>2.3789217476836697E-2</c:v>
                </c:pt>
                <c:pt idx="12">
                  <c:v>3.4841221138902298E-2</c:v>
                </c:pt>
                <c:pt idx="13">
                  <c:v>2.3321854281923696E-2</c:v>
                </c:pt>
                <c:pt idx="14">
                  <c:v>2.7452916326913126E-2</c:v>
                </c:pt>
                <c:pt idx="15">
                  <c:v>7.8622346518875137E-3</c:v>
                </c:pt>
                <c:pt idx="16">
                  <c:v>4.0998942201603245E-2</c:v>
                </c:pt>
                <c:pt idx="17">
                  <c:v>6.6347669898991161E-3</c:v>
                </c:pt>
                <c:pt idx="18">
                  <c:v>2.8660840117187041E-2</c:v>
                </c:pt>
                <c:pt idx="19">
                  <c:v>7.1553795655485966E-3</c:v>
                </c:pt>
                <c:pt idx="20">
                  <c:v>2.7303633534597374E-2</c:v>
                </c:pt>
                <c:pt idx="21">
                  <c:v>1.4891977499220983E-2</c:v>
                </c:pt>
                <c:pt idx="22">
                  <c:v>3.7241139646331203E-2</c:v>
                </c:pt>
                <c:pt idx="23">
                  <c:v>2.2605438956001121E-2</c:v>
                </c:pt>
                <c:pt idx="24">
                  <c:v>3.2643625031692054E-2</c:v>
                </c:pt>
                <c:pt idx="25">
                  <c:v>4.1448922833895861E-2</c:v>
                </c:pt>
                <c:pt idx="26">
                  <c:v>9.7695013647434454E-3</c:v>
                </c:pt>
                <c:pt idx="27">
                  <c:v>4.1075983727762461E-3</c:v>
                </c:pt>
                <c:pt idx="28">
                  <c:v>2.0685707922933332E-2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再エネ比較シート!$CD$13:$CD$42</c:f>
              <c:numCache>
                <c:formatCode>0.0%</c:formatCode>
                <c:ptCount val="30"/>
                <c:pt idx="0">
                  <c:v>1.1538230387728636E-2</c:v>
                </c:pt>
                <c:pt idx="1">
                  <c:v>5.2628316636962871E-3</c:v>
                </c:pt>
                <c:pt idx="2">
                  <c:v>4.8343740879843507E-2</c:v>
                </c:pt>
                <c:pt idx="3">
                  <c:v>0.12486024107544769</c:v>
                </c:pt>
                <c:pt idx="4">
                  <c:v>0.18293246009112293</c:v>
                </c:pt>
                <c:pt idx="5">
                  <c:v>6.0406480929654303E-2</c:v>
                </c:pt>
                <c:pt idx="6">
                  <c:v>1.453204496881263E-3</c:v>
                </c:pt>
                <c:pt idx="7">
                  <c:v>5.3299810584534479E-2</c:v>
                </c:pt>
                <c:pt idx="8">
                  <c:v>2.0105871771904246E-2</c:v>
                </c:pt>
                <c:pt idx="9">
                  <c:v>6.3669684167217619E-2</c:v>
                </c:pt>
                <c:pt idx="10">
                  <c:v>3.0931112384866558E-4</c:v>
                </c:pt>
                <c:pt idx="11">
                  <c:v>9.7971423166525896E-3</c:v>
                </c:pt>
                <c:pt idx="12">
                  <c:v>4.2354183333531505E-2</c:v>
                </c:pt>
                <c:pt idx="13">
                  <c:v>1.5280795364282817E-2</c:v>
                </c:pt>
                <c:pt idx="14">
                  <c:v>1.5226622283967633E-2</c:v>
                </c:pt>
                <c:pt idx="15">
                  <c:v>1.7488323760627247E-3</c:v>
                </c:pt>
                <c:pt idx="16">
                  <c:v>0.17751978114732564</c:v>
                </c:pt>
                <c:pt idx="17">
                  <c:v>9.6653447156098971E-3</c:v>
                </c:pt>
                <c:pt idx="18">
                  <c:v>4.9279811858385647E-2</c:v>
                </c:pt>
                <c:pt idx="19">
                  <c:v>7.4163157417755773E-3</c:v>
                </c:pt>
                <c:pt idx="20">
                  <c:v>8.807737136644446E-2</c:v>
                </c:pt>
                <c:pt idx="21">
                  <c:v>6.9761001122942243E-2</c:v>
                </c:pt>
                <c:pt idx="22">
                  <c:v>4.1235777161739665E-2</c:v>
                </c:pt>
                <c:pt idx="23">
                  <c:v>2.7312768847740525E-2</c:v>
                </c:pt>
                <c:pt idx="24">
                  <c:v>0.16672095676738524</c:v>
                </c:pt>
                <c:pt idx="25">
                  <c:v>4.7444205813232332E-2</c:v>
                </c:pt>
                <c:pt idx="26">
                  <c:v>3.0570009016028389E-2</c:v>
                </c:pt>
                <c:pt idx="27">
                  <c:v>1.1079863537327764E-3</c:v>
                </c:pt>
                <c:pt idx="28">
                  <c:v>2.0271346296666666E-2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再エネ比較シート!$CE$13:$CE$42</c:f>
              <c:numCache>
                <c:formatCode>0.0%</c:formatCode>
                <c:ptCount val="30"/>
                <c:pt idx="0">
                  <c:v>0</c:v>
                </c:pt>
                <c:pt idx="1">
                  <c:v>0</c:v>
                </c:pt>
                <c:pt idx="2">
                  <c:v>0</c:v>
                </c:pt>
                <c:pt idx="3">
                  <c:v>3.7365527001164291E-5</c:v>
                </c:pt>
                <c:pt idx="4">
                  <c:v>0</c:v>
                </c:pt>
                <c:pt idx="5">
                  <c:v>0</c:v>
                </c:pt>
                <c:pt idx="6">
                  <c:v>0</c:v>
                </c:pt>
                <c:pt idx="7">
                  <c:v>0</c:v>
                </c:pt>
                <c:pt idx="8">
                  <c:v>0</c:v>
                </c:pt>
                <c:pt idx="9">
                  <c:v>0</c:v>
                </c:pt>
                <c:pt idx="10">
                  <c:v>0</c:v>
                </c:pt>
                <c:pt idx="11">
                  <c:v>0</c:v>
                </c:pt>
                <c:pt idx="12">
                  <c:v>0</c:v>
                </c:pt>
                <c:pt idx="13">
                  <c:v>0</c:v>
                </c:pt>
                <c:pt idx="14">
                  <c:v>0</c:v>
                </c:pt>
                <c:pt idx="15">
                  <c:v>0</c:v>
                </c:pt>
                <c:pt idx="16">
                  <c:v>1.4057946837109576E-5</c:v>
                </c:pt>
                <c:pt idx="17">
                  <c:v>0</c:v>
                </c:pt>
                <c:pt idx="18">
                  <c:v>0</c:v>
                </c:pt>
                <c:pt idx="19">
                  <c:v>3.3430012754202008E-6</c:v>
                </c:pt>
                <c:pt idx="20">
                  <c:v>6.6694885493329525E-2</c:v>
                </c:pt>
                <c:pt idx="21">
                  <c:v>0</c:v>
                </c:pt>
                <c:pt idx="22">
                  <c:v>0</c:v>
                </c:pt>
                <c:pt idx="23">
                  <c:v>0</c:v>
                </c:pt>
                <c:pt idx="24">
                  <c:v>1.8428438250162243E-2</c:v>
                </c:pt>
                <c:pt idx="25">
                  <c:v>0</c:v>
                </c:pt>
                <c:pt idx="26">
                  <c:v>0.15994074045026641</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再エネ比較シート!$CF$13:$CF$42</c:f>
              <c:numCache>
                <c:formatCode>0.0%</c:formatCode>
                <c:ptCount val="30"/>
                <c:pt idx="0">
                  <c:v>0</c:v>
                </c:pt>
                <c:pt idx="1">
                  <c:v>1.8446453669636643E-4</c:v>
                </c:pt>
                <c:pt idx="2">
                  <c:v>0</c:v>
                </c:pt>
                <c:pt idx="3">
                  <c:v>1.7347116938203998E-5</c:v>
                </c:pt>
                <c:pt idx="4">
                  <c:v>2.971479343976151E-4</c:v>
                </c:pt>
                <c:pt idx="5">
                  <c:v>3.7593398084103974E-2</c:v>
                </c:pt>
                <c:pt idx="6">
                  <c:v>0</c:v>
                </c:pt>
                <c:pt idx="7">
                  <c:v>0</c:v>
                </c:pt>
                <c:pt idx="8">
                  <c:v>0</c:v>
                </c:pt>
                <c:pt idx="9">
                  <c:v>2.8460287792677692E-3</c:v>
                </c:pt>
                <c:pt idx="10">
                  <c:v>0</c:v>
                </c:pt>
                <c:pt idx="11">
                  <c:v>0</c:v>
                </c:pt>
                <c:pt idx="12">
                  <c:v>0</c:v>
                </c:pt>
                <c:pt idx="13">
                  <c:v>0</c:v>
                </c:pt>
                <c:pt idx="14">
                  <c:v>2.6756775777977092E-4</c:v>
                </c:pt>
                <c:pt idx="15">
                  <c:v>0</c:v>
                </c:pt>
                <c:pt idx="16">
                  <c:v>1.2177590162765848E-2</c:v>
                </c:pt>
                <c:pt idx="17">
                  <c:v>0</c:v>
                </c:pt>
                <c:pt idx="18">
                  <c:v>0</c:v>
                </c:pt>
                <c:pt idx="19">
                  <c:v>0</c:v>
                </c:pt>
                <c:pt idx="20">
                  <c:v>6.8826954855003286E-3</c:v>
                </c:pt>
                <c:pt idx="21">
                  <c:v>2.4042676444323524E-4</c:v>
                </c:pt>
                <c:pt idx="22">
                  <c:v>0</c:v>
                </c:pt>
                <c:pt idx="23">
                  <c:v>0</c:v>
                </c:pt>
                <c:pt idx="24">
                  <c:v>1.7628353519298597E-2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再エネ比較シート!$CH$13:$CH$42</c:f>
              <c:numCache>
                <c:formatCode>0.0%</c:formatCode>
                <c:ptCount val="30"/>
                <c:pt idx="0">
                  <c:v>4.3012699897484505E-2</c:v>
                </c:pt>
                <c:pt idx="1">
                  <c:v>2.2437791598154518E-2</c:v>
                </c:pt>
                <c:pt idx="2">
                  <c:v>0</c:v>
                </c:pt>
                <c:pt idx="3">
                  <c:v>0.10570762969096599</c:v>
                </c:pt>
                <c:pt idx="4">
                  <c:v>1.5639364968295533E-2</c:v>
                </c:pt>
                <c:pt idx="5">
                  <c:v>3.1692475220286002E-2</c:v>
                </c:pt>
                <c:pt idx="6">
                  <c:v>2.742470699301126E-2</c:v>
                </c:pt>
                <c:pt idx="7">
                  <c:v>3.893185903406312E-3</c:v>
                </c:pt>
                <c:pt idx="8">
                  <c:v>1.4272273153493624E-2</c:v>
                </c:pt>
                <c:pt idx="9">
                  <c:v>0</c:v>
                </c:pt>
                <c:pt idx="10">
                  <c:v>0</c:v>
                </c:pt>
                <c:pt idx="11">
                  <c:v>1.1569325445482583E-2</c:v>
                </c:pt>
                <c:pt idx="12">
                  <c:v>1.7041880839332918E-2</c:v>
                </c:pt>
                <c:pt idx="13">
                  <c:v>8.1264270336290679E-5</c:v>
                </c:pt>
                <c:pt idx="14">
                  <c:v>0</c:v>
                </c:pt>
                <c:pt idx="15">
                  <c:v>0</c:v>
                </c:pt>
                <c:pt idx="16">
                  <c:v>2.4179810273002228E-2</c:v>
                </c:pt>
                <c:pt idx="17">
                  <c:v>0</c:v>
                </c:pt>
                <c:pt idx="18">
                  <c:v>0.16278689047315092</c:v>
                </c:pt>
                <c:pt idx="19">
                  <c:v>0</c:v>
                </c:pt>
                <c:pt idx="20">
                  <c:v>3.5746239662856481E-3</c:v>
                </c:pt>
                <c:pt idx="21">
                  <c:v>8.4120577404164718E-2</c:v>
                </c:pt>
                <c:pt idx="22">
                  <c:v>1.9503597826865858E-2</c:v>
                </c:pt>
                <c:pt idx="23">
                  <c:v>1.2125243278544679E-2</c:v>
                </c:pt>
                <c:pt idx="24">
                  <c:v>0.75462659020931677</c:v>
                </c:pt>
                <c:pt idx="25">
                  <c:v>9.1030456769947386E-3</c:v>
                </c:pt>
                <c:pt idx="26">
                  <c:v>8.5980353454485264E-2</c:v>
                </c:pt>
                <c:pt idx="27">
                  <c:v>1.3516265146563062E-2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再エネ比較シート!$CI$13:$CI$42</c:f>
              <c:numCache>
                <c:formatCode>0.0%</c:formatCode>
                <c:ptCount val="30"/>
                <c:pt idx="0">
                  <c:v>7.1863112093579859E-2</c:v>
                </c:pt>
                <c:pt idx="1">
                  <c:v>3.9609183600126628E-2</c:v>
                </c:pt>
                <c:pt idx="2">
                  <c:v>0.10004284537391231</c:v>
                </c:pt>
                <c:pt idx="3">
                  <c:v>0.2688214655020198</c:v>
                </c:pt>
                <c:pt idx="4">
                  <c:v>0.2349598807933749</c:v>
                </c:pt>
                <c:pt idx="5">
                  <c:v>0.16852541490646683</c:v>
                </c:pt>
                <c:pt idx="6">
                  <c:v>3.4772246552659675E-2</c:v>
                </c:pt>
                <c:pt idx="7">
                  <c:v>8.0532522259543188E-2</c:v>
                </c:pt>
                <c:pt idx="8">
                  <c:v>6.2408743831384325E-2</c:v>
                </c:pt>
                <c:pt idx="9">
                  <c:v>9.3799151548535728E-2</c:v>
                </c:pt>
                <c:pt idx="10">
                  <c:v>1.8838098097526642E-3</c:v>
                </c:pt>
                <c:pt idx="11">
                  <c:v>4.5155685238971871E-2</c:v>
                </c:pt>
                <c:pt idx="12">
                  <c:v>9.4237285311766714E-2</c:v>
                </c:pt>
                <c:pt idx="13">
                  <c:v>3.86839139165428E-2</c:v>
                </c:pt>
                <c:pt idx="14">
                  <c:v>4.2947106368660531E-2</c:v>
                </c:pt>
                <c:pt idx="15">
                  <c:v>9.6110670279502385E-3</c:v>
                </c:pt>
                <c:pt idx="16">
                  <c:v>0.2548901817315341</c:v>
                </c:pt>
                <c:pt idx="17">
                  <c:v>1.6300111705509015E-2</c:v>
                </c:pt>
                <c:pt idx="18">
                  <c:v>0.2407275424487236</c:v>
                </c:pt>
                <c:pt idx="19">
                  <c:v>1.4575038308599594E-2</c:v>
                </c:pt>
                <c:pt idx="20">
                  <c:v>0.19253320984615732</c:v>
                </c:pt>
                <c:pt idx="21">
                  <c:v>0.16901398279077121</c:v>
                </c:pt>
                <c:pt idx="22">
                  <c:v>9.7980514634936719E-2</c:v>
                </c:pt>
                <c:pt idx="23">
                  <c:v>6.204345108228633E-2</c:v>
                </c:pt>
                <c:pt idx="24">
                  <c:v>0.99004796377785487</c:v>
                </c:pt>
                <c:pt idx="25">
                  <c:v>9.7996174324122928E-2</c:v>
                </c:pt>
                <c:pt idx="26">
                  <c:v>0.28626060428552347</c:v>
                </c:pt>
                <c:pt idx="27">
                  <c:v>1.8731849873072082E-2</c:v>
                </c:pt>
                <c:pt idx="28">
                  <c:v>4.0957054219599998E-2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再エネ比較シート!$BE$13:$BE$42</c:f>
              <c:numCache>
                <c:formatCode>#,##0_);[Red]\(#,##0\)</c:formatCode>
                <c:ptCount val="30"/>
                <c:pt idx="0">
                  <c:v>29021.599999999969</c:v>
                </c:pt>
                <c:pt idx="1">
                  <c:v>19039.39999999998</c:v>
                </c:pt>
                <c:pt idx="2">
                  <c:v>71316.800000000789</c:v>
                </c:pt>
                <c:pt idx="3">
                  <c:v>68471.900000000751</c:v>
                </c:pt>
                <c:pt idx="4">
                  <c:v>70746.900000001158</c:v>
                </c:pt>
                <c:pt idx="5">
                  <c:v>71329.600000001024</c:v>
                </c:pt>
                <c:pt idx="6">
                  <c:v>7505.220000000003</c:v>
                </c:pt>
                <c:pt idx="7">
                  <c:v>60037.200000000885</c:v>
                </c:pt>
                <c:pt idx="8">
                  <c:v>45119.400000000576</c:v>
                </c:pt>
                <c:pt idx="9">
                  <c:v>41564.800000000439</c:v>
                </c:pt>
                <c:pt idx="10">
                  <c:v>5962.3000000000011</c:v>
                </c:pt>
                <c:pt idx="11">
                  <c:v>32391.700000000019</c:v>
                </c:pt>
                <c:pt idx="12">
                  <c:v>52735.700000000579</c:v>
                </c:pt>
                <c:pt idx="13">
                  <c:v>28489.300000000112</c:v>
                </c:pt>
                <c:pt idx="14">
                  <c:v>33701.300000000148</c:v>
                </c:pt>
                <c:pt idx="15">
                  <c:v>9561.4000000000124</c:v>
                </c:pt>
                <c:pt idx="16">
                  <c:v>67575.900000001158</c:v>
                </c:pt>
                <c:pt idx="17">
                  <c:v>9760.6329999999543</c:v>
                </c:pt>
                <c:pt idx="18">
                  <c:v>43521.083000000479</c:v>
                </c:pt>
                <c:pt idx="19">
                  <c:v>11623.809999999981</c:v>
                </c:pt>
                <c:pt idx="20">
                  <c:v>49167.60000000101</c:v>
                </c:pt>
                <c:pt idx="21">
                  <c:v>56966.500000000975</c:v>
                </c:pt>
                <c:pt idx="22">
                  <c:v>46830.300000000221</c:v>
                </c:pt>
                <c:pt idx="23">
                  <c:v>38320.800000000512</c:v>
                </c:pt>
                <c:pt idx="24">
                  <c:v>60698.800000001196</c:v>
                </c:pt>
                <c:pt idx="25">
                  <c:v>59690.14300000076</c:v>
                </c:pt>
                <c:pt idx="26">
                  <c:v>17354.399999999892</c:v>
                </c:pt>
                <c:pt idx="27">
                  <c:v>7336.2000000000098</c:v>
                </c:pt>
                <c:pt idx="28">
                  <c:v>25149.399999999565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再エネ比較シート!$BF$13:$BF$42</c:f>
              <c:numCache>
                <c:formatCode>#,##0_);[Red]\(#,##0\)</c:formatCode>
                <c:ptCount val="30"/>
                <c:pt idx="0">
                  <c:v>17549.000000000018</c:v>
                </c:pt>
                <c:pt idx="1">
                  <c:v>7754.1999999999962</c:v>
                </c:pt>
                <c:pt idx="2">
                  <c:v>60505.199999999895</c:v>
                </c:pt>
                <c:pt idx="3">
                  <c:v>203062.40000000058</c:v>
                </c:pt>
                <c:pt idx="4">
                  <c:v>325344.90000000031</c:v>
                </c:pt>
                <c:pt idx="5">
                  <c:v>100668.89999999975</c:v>
                </c:pt>
                <c:pt idx="6">
                  <c:v>1678.7999999999997</c:v>
                </c:pt>
                <c:pt idx="7">
                  <c:v>124393.49999999993</c:v>
                </c:pt>
                <c:pt idx="8">
                  <c:v>29362.800000000043</c:v>
                </c:pt>
                <c:pt idx="9">
                  <c:v>88004.099999999758</c:v>
                </c:pt>
                <c:pt idx="10">
                  <c:v>1062.7000000000003</c:v>
                </c:pt>
                <c:pt idx="11">
                  <c:v>12103.100000000009</c:v>
                </c:pt>
                <c:pt idx="12">
                  <c:v>58163.600000000028</c:v>
                </c:pt>
                <c:pt idx="13">
                  <c:v>16935.900000000009</c:v>
                </c:pt>
                <c:pt idx="14">
                  <c:v>16959.200000000026</c:v>
                </c:pt>
                <c:pt idx="15">
                  <c:v>1929.5999999999997</c:v>
                </c:pt>
                <c:pt idx="16">
                  <c:v>265466.40000000084</c:v>
                </c:pt>
                <c:pt idx="17">
                  <c:v>12900.700000000006</c:v>
                </c:pt>
                <c:pt idx="18">
                  <c:v>67892.755999999965</c:v>
                </c:pt>
                <c:pt idx="19">
                  <c:v>10930.691999999994</c:v>
                </c:pt>
                <c:pt idx="20">
                  <c:v>143901.89999999979</c:v>
                </c:pt>
                <c:pt idx="21">
                  <c:v>242116.00000000093</c:v>
                </c:pt>
                <c:pt idx="22">
                  <c:v>47045.900000000016</c:v>
                </c:pt>
                <c:pt idx="23">
                  <c:v>42007.9</c:v>
                </c:pt>
                <c:pt idx="24">
                  <c:v>281264.90000000061</c:v>
                </c:pt>
                <c:pt idx="25">
                  <c:v>61989.220000000052</c:v>
                </c:pt>
                <c:pt idx="26">
                  <c:v>49269.299999999988</c:v>
                </c:pt>
                <c:pt idx="27">
                  <c:v>1795.4000000000003</c:v>
                </c:pt>
                <c:pt idx="28">
                  <c:v>22360.600000000013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再エネ比較シート!$BG$13:$BG$42</c:f>
              <c:numCache>
                <c:formatCode>#,##0_);[Red]\(#,##0\)</c:formatCode>
                <c:ptCount val="30"/>
                <c:pt idx="0">
                  <c:v>0</c:v>
                </c:pt>
                <c:pt idx="1">
                  <c:v>0</c:v>
                </c:pt>
                <c:pt idx="2">
                  <c:v>0</c:v>
                </c:pt>
                <c:pt idx="3">
                  <c:v>37</c:v>
                </c:pt>
                <c:pt idx="4">
                  <c:v>0</c:v>
                </c:pt>
                <c:pt idx="5">
                  <c:v>0</c:v>
                </c:pt>
                <c:pt idx="6">
                  <c:v>0</c:v>
                </c:pt>
                <c:pt idx="7">
                  <c:v>0</c:v>
                </c:pt>
                <c:pt idx="8">
                  <c:v>0</c:v>
                </c:pt>
                <c:pt idx="9">
                  <c:v>0</c:v>
                </c:pt>
                <c:pt idx="10">
                  <c:v>0</c:v>
                </c:pt>
                <c:pt idx="11">
                  <c:v>0</c:v>
                </c:pt>
                <c:pt idx="12">
                  <c:v>0</c:v>
                </c:pt>
                <c:pt idx="13">
                  <c:v>0</c:v>
                </c:pt>
                <c:pt idx="14">
                  <c:v>0</c:v>
                </c:pt>
                <c:pt idx="15">
                  <c:v>0</c:v>
                </c:pt>
                <c:pt idx="16">
                  <c:v>12.8</c:v>
                </c:pt>
                <c:pt idx="17">
                  <c:v>0</c:v>
                </c:pt>
                <c:pt idx="18">
                  <c:v>0</c:v>
                </c:pt>
                <c:pt idx="19">
                  <c:v>3</c:v>
                </c:pt>
                <c:pt idx="20">
                  <c:v>66346.8</c:v>
                </c:pt>
                <c:pt idx="21">
                  <c:v>0</c:v>
                </c:pt>
                <c:pt idx="22">
                  <c:v>0</c:v>
                </c:pt>
                <c:pt idx="23">
                  <c:v>0</c:v>
                </c:pt>
                <c:pt idx="24">
                  <c:v>18929.5</c:v>
                </c:pt>
                <c:pt idx="25">
                  <c:v>0</c:v>
                </c:pt>
                <c:pt idx="26">
                  <c:v>156951.4</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再エネ比較シート!$BH$13:$BH$42</c:f>
              <c:numCache>
                <c:formatCode>#,##0_);[Red]\(#,##0\)</c:formatCode>
                <c:ptCount val="30"/>
                <c:pt idx="0">
                  <c:v>0</c:v>
                </c:pt>
                <c:pt idx="1">
                  <c:v>68.400000000000006</c:v>
                </c:pt>
                <c:pt idx="2">
                  <c:v>0</c:v>
                </c:pt>
                <c:pt idx="3">
                  <c:v>7.1</c:v>
                </c:pt>
                <c:pt idx="4">
                  <c:v>133</c:v>
                </c:pt>
                <c:pt idx="5">
                  <c:v>15767</c:v>
                </c:pt>
                <c:pt idx="6">
                  <c:v>0</c:v>
                </c:pt>
                <c:pt idx="7">
                  <c:v>0</c:v>
                </c:pt>
                <c:pt idx="8">
                  <c:v>0</c:v>
                </c:pt>
                <c:pt idx="9">
                  <c:v>990</c:v>
                </c:pt>
                <c:pt idx="10">
                  <c:v>0</c:v>
                </c:pt>
                <c:pt idx="11">
                  <c:v>0</c:v>
                </c:pt>
                <c:pt idx="12">
                  <c:v>0</c:v>
                </c:pt>
                <c:pt idx="13">
                  <c:v>0</c:v>
                </c:pt>
                <c:pt idx="14">
                  <c:v>75</c:v>
                </c:pt>
                <c:pt idx="15">
                  <c:v>0</c:v>
                </c:pt>
                <c:pt idx="16">
                  <c:v>4583</c:v>
                </c:pt>
                <c:pt idx="17">
                  <c:v>0</c:v>
                </c:pt>
                <c:pt idx="18">
                  <c:v>0</c:v>
                </c:pt>
                <c:pt idx="19">
                  <c:v>0</c:v>
                </c:pt>
                <c:pt idx="20">
                  <c:v>2830</c:v>
                </c:pt>
                <c:pt idx="21">
                  <c:v>210</c:v>
                </c:pt>
                <c:pt idx="22">
                  <c:v>0</c:v>
                </c:pt>
                <c:pt idx="23">
                  <c:v>0</c:v>
                </c:pt>
                <c:pt idx="24">
                  <c:v>7484.5</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再エネ比較シート!$BJ$13:$BJ$42</c:f>
              <c:numCache>
                <c:formatCode>#,##0_);[Red]\(#,##0\)</c:formatCode>
                <c:ptCount val="30"/>
                <c:pt idx="0">
                  <c:v>12348.006000000001</c:v>
                </c:pt>
                <c:pt idx="1">
                  <c:v>6240</c:v>
                </c:pt>
                <c:pt idx="2">
                  <c:v>0</c:v>
                </c:pt>
                <c:pt idx="3">
                  <c:v>32448.799999999999</c:v>
                </c:pt>
                <c:pt idx="4">
                  <c:v>5250</c:v>
                </c:pt>
                <c:pt idx="5">
                  <c:v>9969.0760000000009</c:v>
                </c:pt>
                <c:pt idx="6">
                  <c:v>5980</c:v>
                </c:pt>
                <c:pt idx="7">
                  <c:v>1715</c:v>
                </c:pt>
                <c:pt idx="8">
                  <c:v>3934.1840000000002</c:v>
                </c:pt>
                <c:pt idx="9">
                  <c:v>0</c:v>
                </c:pt>
                <c:pt idx="10">
                  <c:v>0</c:v>
                </c:pt>
                <c:pt idx="11">
                  <c:v>2697.6909999999998</c:v>
                </c:pt>
                <c:pt idx="12">
                  <c:v>4417.326</c:v>
                </c:pt>
                <c:pt idx="13">
                  <c:v>17</c:v>
                </c:pt>
                <c:pt idx="14">
                  <c:v>0</c:v>
                </c:pt>
                <c:pt idx="15">
                  <c:v>0</c:v>
                </c:pt>
                <c:pt idx="16">
                  <c:v>6825</c:v>
                </c:pt>
                <c:pt idx="17">
                  <c:v>0</c:v>
                </c:pt>
                <c:pt idx="18">
                  <c:v>42331.22</c:v>
                </c:pt>
                <c:pt idx="19">
                  <c:v>0</c:v>
                </c:pt>
                <c:pt idx="20">
                  <c:v>1102.3499999999999</c:v>
                </c:pt>
                <c:pt idx="21">
                  <c:v>55106.14</c:v>
                </c:pt>
                <c:pt idx="22">
                  <c:v>4200</c:v>
                </c:pt>
                <c:pt idx="23">
                  <c:v>3520</c:v>
                </c:pt>
                <c:pt idx="24">
                  <c:v>240294.82</c:v>
                </c:pt>
                <c:pt idx="25">
                  <c:v>2244.9499999999998</c:v>
                </c:pt>
                <c:pt idx="26">
                  <c:v>26155.74</c:v>
                </c:pt>
                <c:pt idx="27">
                  <c:v>4134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再エネ比較シート!$BK$13:$BK$42</c:f>
              <c:numCache>
                <c:formatCode>#,##0_);[Red]\(#,##0\)</c:formatCode>
                <c:ptCount val="30"/>
                <c:pt idx="0">
                  <c:v>58918.605999999992</c:v>
                </c:pt>
                <c:pt idx="1">
                  <c:v>33101.999999999978</c:v>
                </c:pt>
                <c:pt idx="2">
                  <c:v>131822.0000000007</c:v>
                </c:pt>
                <c:pt idx="3">
                  <c:v>304027.20000000129</c:v>
                </c:pt>
                <c:pt idx="4">
                  <c:v>401474.80000000144</c:v>
                </c:pt>
                <c:pt idx="5">
                  <c:v>197734.57600000076</c:v>
                </c:pt>
                <c:pt idx="6">
                  <c:v>15164.020000000002</c:v>
                </c:pt>
                <c:pt idx="7">
                  <c:v>186145.70000000083</c:v>
                </c:pt>
                <c:pt idx="8">
                  <c:v>78416.384000000617</c:v>
                </c:pt>
                <c:pt idx="9">
                  <c:v>130558.9000000002</c:v>
                </c:pt>
                <c:pt idx="10">
                  <c:v>7025.0000000000018</c:v>
                </c:pt>
                <c:pt idx="11">
                  <c:v>47192.491000000031</c:v>
                </c:pt>
                <c:pt idx="12">
                  <c:v>115316.6260000006</c:v>
                </c:pt>
                <c:pt idx="13">
                  <c:v>45442.200000000121</c:v>
                </c:pt>
                <c:pt idx="14">
                  <c:v>50735.500000000175</c:v>
                </c:pt>
                <c:pt idx="15">
                  <c:v>11491.000000000013</c:v>
                </c:pt>
                <c:pt idx="16">
                  <c:v>344463.10000000201</c:v>
                </c:pt>
                <c:pt idx="17">
                  <c:v>22661.332999999962</c:v>
                </c:pt>
                <c:pt idx="18">
                  <c:v>153745.05900000044</c:v>
                </c:pt>
                <c:pt idx="19">
                  <c:v>22557.501999999975</c:v>
                </c:pt>
                <c:pt idx="20">
                  <c:v>263348.65000000078</c:v>
                </c:pt>
                <c:pt idx="21">
                  <c:v>354398.64000000193</c:v>
                </c:pt>
                <c:pt idx="22">
                  <c:v>98076.200000000244</c:v>
                </c:pt>
                <c:pt idx="23">
                  <c:v>83848.700000000506</c:v>
                </c:pt>
                <c:pt idx="24">
                  <c:v>608672.52000000188</c:v>
                </c:pt>
                <c:pt idx="25">
                  <c:v>123924.31300000081</c:v>
                </c:pt>
                <c:pt idx="26">
                  <c:v>249730.83999999985</c:v>
                </c:pt>
                <c:pt idx="27">
                  <c:v>13265.600000000009</c:v>
                </c:pt>
                <c:pt idx="28">
                  <c:v>47509.999999999578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再エネ比較シート!$BO$13:$BO$42</c:f>
              <c:numCache>
                <c:formatCode>#,##0_);[Red]\(#,##0\)</c:formatCode>
                <c:ptCount val="30"/>
                <c:pt idx="0">
                  <c:v>34829.402591999962</c:v>
                </c:pt>
                <c:pt idx="1">
                  <c:v>22849.564727999976</c:v>
                </c:pt>
                <c:pt idx="2">
                  <c:v>85588.71801600093</c:v>
                </c:pt>
                <c:pt idx="3">
                  <c:v>82174.496628000896</c:v>
                </c:pt>
                <c:pt idx="4">
                  <c:v>84904.769628001392</c:v>
                </c:pt>
                <c:pt idx="5">
                  <c:v>85604.079552001218</c:v>
                </c:pt>
                <c:pt idx="6">
                  <c:v>9007.1646264000046</c:v>
                </c:pt>
                <c:pt idx="7">
                  <c:v>72051.844464001057</c:v>
                </c:pt>
                <c:pt idx="8">
                  <c:v>54148.694328000682</c:v>
                </c:pt>
                <c:pt idx="9">
                  <c:v>49882.74777600052</c:v>
                </c:pt>
                <c:pt idx="10">
                  <c:v>7155.4754760000005</c:v>
                </c:pt>
                <c:pt idx="11">
                  <c:v>38873.927004000012</c:v>
                </c:pt>
                <c:pt idx="12">
                  <c:v>63289.168284000698</c:v>
                </c:pt>
                <c:pt idx="13">
                  <c:v>34190.578716000135</c:v>
                </c:pt>
                <c:pt idx="14">
                  <c:v>40445.604156000183</c:v>
                </c:pt>
                <c:pt idx="15">
                  <c:v>11474.827368000015</c:v>
                </c:pt>
                <c:pt idx="16">
                  <c:v>81099.189108001388</c:v>
                </c:pt>
                <c:pt idx="17">
                  <c:v>11713.930875959944</c:v>
                </c:pt>
                <c:pt idx="18">
                  <c:v>52230.522129960576</c:v>
                </c:pt>
                <c:pt idx="19">
                  <c:v>13949.966857199975</c:v>
                </c:pt>
                <c:pt idx="20">
                  <c:v>59007.020112001221</c:v>
                </c:pt>
                <c:pt idx="21">
                  <c:v>68366.635980001171</c:v>
                </c:pt>
                <c:pt idx="22">
                  <c:v>56201.979636000266</c:v>
                </c:pt>
                <c:pt idx="23">
                  <c:v>45989.558496000602</c:v>
                </c:pt>
                <c:pt idx="24">
                  <c:v>72845.843856001433</c:v>
                </c:pt>
                <c:pt idx="25">
                  <c:v>71635.334417160921</c:v>
                </c:pt>
                <c:pt idx="26">
                  <c:v>20827.362527999867</c:v>
                </c:pt>
                <c:pt idx="27">
                  <c:v>8804.3203440000125</c:v>
                </c:pt>
                <c:pt idx="28">
                  <c:v>30182.297927999476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再エネ比較シート!$BP$13:$BP$42</c:f>
              <c:numCache>
                <c:formatCode>#,##0_);[Red]\(#,##0\)</c:formatCode>
                <c:ptCount val="30"/>
                <c:pt idx="0">
                  <c:v>23213.115240000025</c:v>
                </c:pt>
                <c:pt idx="1">
                  <c:v>10256.945591999996</c:v>
                </c:pt>
                <c:pt idx="2">
                  <c:v>80033.858351999865</c:v>
                </c:pt>
                <c:pt idx="3">
                  <c:v>268602.82022400072</c:v>
                </c:pt>
                <c:pt idx="4">
                  <c:v>430353.21992400044</c:v>
                </c:pt>
                <c:pt idx="5">
                  <c:v>133160.79416399967</c:v>
                </c:pt>
                <c:pt idx="6">
                  <c:v>2220.6494879999996</c:v>
                </c:pt>
                <c:pt idx="7">
                  <c:v>164542.74605999992</c:v>
                </c:pt>
                <c:pt idx="8">
                  <c:v>38839.937328000051</c:v>
                </c:pt>
                <c:pt idx="9">
                  <c:v>116408.30331599968</c:v>
                </c:pt>
                <c:pt idx="10">
                  <c:v>1405.6970520000004</c:v>
                </c:pt>
                <c:pt idx="11">
                  <c:v>16009.496556000011</c:v>
                </c:pt>
                <c:pt idx="12">
                  <c:v>76936.483536000043</c:v>
                </c:pt>
                <c:pt idx="13">
                  <c:v>22402.131084000011</c:v>
                </c:pt>
                <c:pt idx="14">
                  <c:v>22432.951392000035</c:v>
                </c:pt>
                <c:pt idx="15">
                  <c:v>2552.3976959999995</c:v>
                </c:pt>
                <c:pt idx="16">
                  <c:v>351148.33526400116</c:v>
                </c:pt>
                <c:pt idx="17">
                  <c:v>17064.529932000009</c:v>
                </c:pt>
                <c:pt idx="18">
                  <c:v>89805.821926559962</c:v>
                </c:pt>
                <c:pt idx="19">
                  <c:v>14458.68214991999</c:v>
                </c:pt>
                <c:pt idx="20">
                  <c:v>190347.67724399973</c:v>
                </c:pt>
                <c:pt idx="21">
                  <c:v>320261.3601600012</c:v>
                </c:pt>
                <c:pt idx="22">
                  <c:v>62230.434684000014</c:v>
                </c:pt>
                <c:pt idx="23">
                  <c:v>55566.369803999994</c:v>
                </c:pt>
                <c:pt idx="24">
                  <c:v>372045.95912400074</c:v>
                </c:pt>
                <c:pt idx="25">
                  <c:v>81996.860647200083</c:v>
                </c:pt>
                <c:pt idx="26">
                  <c:v>65171.459267999984</c:v>
                </c:pt>
                <c:pt idx="27">
                  <c:v>2374.8833040000004</c:v>
                </c:pt>
                <c:pt idx="28">
                  <c:v>29577.707256000016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再エネ比較シート!$BQ$13:$BQ$42</c:f>
              <c:numCache>
                <c:formatCode>#,##0_);[Red]\(#,##0\)</c:formatCode>
                <c:ptCount val="30"/>
                <c:pt idx="0">
                  <c:v>0</c:v>
                </c:pt>
                <c:pt idx="1">
                  <c:v>0</c:v>
                </c:pt>
                <c:pt idx="2">
                  <c:v>0</c:v>
                </c:pt>
                <c:pt idx="3">
                  <c:v>80.38176</c:v>
                </c:pt>
                <c:pt idx="4">
                  <c:v>0</c:v>
                </c:pt>
                <c:pt idx="5">
                  <c:v>0</c:v>
                </c:pt>
                <c:pt idx="6">
                  <c:v>0</c:v>
                </c:pt>
                <c:pt idx="7">
                  <c:v>0</c:v>
                </c:pt>
                <c:pt idx="8">
                  <c:v>0</c:v>
                </c:pt>
                <c:pt idx="9">
                  <c:v>0</c:v>
                </c:pt>
                <c:pt idx="10">
                  <c:v>0</c:v>
                </c:pt>
                <c:pt idx="11">
                  <c:v>0</c:v>
                </c:pt>
                <c:pt idx="12">
                  <c:v>0</c:v>
                </c:pt>
                <c:pt idx="13">
                  <c:v>0</c:v>
                </c:pt>
                <c:pt idx="14">
                  <c:v>0</c:v>
                </c:pt>
                <c:pt idx="15">
                  <c:v>0</c:v>
                </c:pt>
                <c:pt idx="16">
                  <c:v>27.807744000000003</c:v>
                </c:pt>
                <c:pt idx="17">
                  <c:v>0</c:v>
                </c:pt>
                <c:pt idx="18">
                  <c:v>0</c:v>
                </c:pt>
                <c:pt idx="19">
                  <c:v>6.5174400000000006</c:v>
                </c:pt>
                <c:pt idx="20">
                  <c:v>144137.09606400001</c:v>
                </c:pt>
                <c:pt idx="21">
                  <c:v>0</c:v>
                </c:pt>
                <c:pt idx="22">
                  <c:v>0</c:v>
                </c:pt>
                <c:pt idx="23">
                  <c:v>0</c:v>
                </c:pt>
                <c:pt idx="24">
                  <c:v>41123.960160000002</c:v>
                </c:pt>
                <c:pt idx="25">
                  <c:v>0</c:v>
                </c:pt>
                <c:pt idx="26">
                  <c:v>340973.77747199993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再エネ比較シート!$BR$13:$BR$42</c:f>
              <c:numCache>
                <c:formatCode>#,##0_);[Red]\(#,##0\)</c:formatCode>
                <c:ptCount val="30"/>
                <c:pt idx="0">
                  <c:v>0</c:v>
                </c:pt>
                <c:pt idx="1">
                  <c:v>359.51039999999995</c:v>
                </c:pt>
                <c:pt idx="2">
                  <c:v>0</c:v>
                </c:pt>
                <c:pt idx="3">
                  <c:v>37.317599999999999</c:v>
                </c:pt>
                <c:pt idx="4">
                  <c:v>699.048</c:v>
                </c:pt>
                <c:pt idx="5">
                  <c:v>82871.351999999999</c:v>
                </c:pt>
                <c:pt idx="6">
                  <c:v>0</c:v>
                </c:pt>
                <c:pt idx="7">
                  <c:v>0</c:v>
                </c:pt>
                <c:pt idx="8">
                  <c:v>0</c:v>
                </c:pt>
                <c:pt idx="9">
                  <c:v>5203.4399999999996</c:v>
                </c:pt>
                <c:pt idx="10">
                  <c:v>0</c:v>
                </c:pt>
                <c:pt idx="11">
                  <c:v>0</c:v>
                </c:pt>
                <c:pt idx="12">
                  <c:v>0</c:v>
                </c:pt>
                <c:pt idx="13">
                  <c:v>0</c:v>
                </c:pt>
                <c:pt idx="14">
                  <c:v>394.2</c:v>
                </c:pt>
                <c:pt idx="15">
                  <c:v>0</c:v>
                </c:pt>
                <c:pt idx="16">
                  <c:v>24088.248</c:v>
                </c:pt>
                <c:pt idx="17">
                  <c:v>0</c:v>
                </c:pt>
                <c:pt idx="18">
                  <c:v>0</c:v>
                </c:pt>
                <c:pt idx="19">
                  <c:v>0</c:v>
                </c:pt>
                <c:pt idx="20">
                  <c:v>14874.48</c:v>
                </c:pt>
                <c:pt idx="21">
                  <c:v>1103.76</c:v>
                </c:pt>
                <c:pt idx="22">
                  <c:v>0</c:v>
                </c:pt>
                <c:pt idx="23">
                  <c:v>0</c:v>
                </c:pt>
                <c:pt idx="24">
                  <c:v>39338.531999999999</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再エネ比較シート!$BT$13:$BT$42</c:f>
              <c:numCache>
                <c:formatCode>#,##0_);[Red]\(#,##0\)</c:formatCode>
                <c:ptCount val="30"/>
                <c:pt idx="0">
                  <c:v>86534.826048000003</c:v>
                </c:pt>
                <c:pt idx="1">
                  <c:v>43729.919999999998</c:v>
                </c:pt>
                <c:pt idx="2">
                  <c:v>0</c:v>
                </c:pt>
                <c:pt idx="3">
                  <c:v>227401.19039999999</c:v>
                </c:pt>
                <c:pt idx="4">
                  <c:v>36792</c:v>
                </c:pt>
                <c:pt idx="5">
                  <c:v>69863.284608000016</c:v>
                </c:pt>
                <c:pt idx="6">
                  <c:v>41907.839999999997</c:v>
                </c:pt>
                <c:pt idx="7">
                  <c:v>12018.72</c:v>
                </c:pt>
                <c:pt idx="8">
                  <c:v>27570.761472000002</c:v>
                </c:pt>
                <c:pt idx="9">
                  <c:v>0</c:v>
                </c:pt>
                <c:pt idx="10">
                  <c:v>0</c:v>
                </c:pt>
                <c:pt idx="11">
                  <c:v>18905.418527999998</c:v>
                </c:pt>
                <c:pt idx="12">
                  <c:v>30956.620608000001</c:v>
                </c:pt>
                <c:pt idx="13">
                  <c:v>119.136</c:v>
                </c:pt>
                <c:pt idx="14">
                  <c:v>0</c:v>
                </c:pt>
                <c:pt idx="15">
                  <c:v>0</c:v>
                </c:pt>
                <c:pt idx="16">
                  <c:v>47829.599999999999</c:v>
                </c:pt>
                <c:pt idx="17">
                  <c:v>0</c:v>
                </c:pt>
                <c:pt idx="18">
                  <c:v>296657.18976000004</c:v>
                </c:pt>
                <c:pt idx="19">
                  <c:v>0</c:v>
                </c:pt>
                <c:pt idx="20">
                  <c:v>7725.2687999999998</c:v>
                </c:pt>
                <c:pt idx="21">
                  <c:v>386183.82912000001</c:v>
                </c:pt>
                <c:pt idx="22">
                  <c:v>29433.599999999999</c:v>
                </c:pt>
                <c:pt idx="23">
                  <c:v>24668.16</c:v>
                </c:pt>
                <c:pt idx="24">
                  <c:v>1683986.0985600001</c:v>
                </c:pt>
                <c:pt idx="25">
                  <c:v>15732.6096</c:v>
                </c:pt>
                <c:pt idx="26">
                  <c:v>183299.42592000001</c:v>
                </c:pt>
                <c:pt idx="27">
                  <c:v>28971.072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横須賀市</c:v>
                </c:pt>
                <c:pt idx="1">
                  <c:v>吹田市</c:v>
                </c:pt>
                <c:pt idx="2">
                  <c:v>一宮市</c:v>
                </c:pt>
                <c:pt idx="3">
                  <c:v>豊橋市</c:v>
                </c:pt>
                <c:pt idx="4">
                  <c:v>高崎市</c:v>
                </c:pt>
                <c:pt idx="5">
                  <c:v>長野市</c:v>
                </c:pt>
                <c:pt idx="6">
                  <c:v>北区</c:v>
                </c:pt>
                <c:pt idx="7">
                  <c:v>和歌山市</c:v>
                </c:pt>
                <c:pt idx="8">
                  <c:v>川越市</c:v>
                </c:pt>
                <c:pt idx="9">
                  <c:v>奈良市</c:v>
                </c:pt>
                <c:pt idx="10">
                  <c:v>新宿区</c:v>
                </c:pt>
                <c:pt idx="11">
                  <c:v>高槻市</c:v>
                </c:pt>
                <c:pt idx="12">
                  <c:v>大津市</c:v>
                </c:pt>
                <c:pt idx="13">
                  <c:v>所沢市</c:v>
                </c:pt>
                <c:pt idx="14">
                  <c:v>越谷市</c:v>
                </c:pt>
                <c:pt idx="15">
                  <c:v>中野区</c:v>
                </c:pt>
                <c:pt idx="16">
                  <c:v>前橋市</c:v>
                </c:pt>
                <c:pt idx="17">
                  <c:v>旭川市</c:v>
                </c:pt>
                <c:pt idx="18">
                  <c:v>高知市</c:v>
                </c:pt>
                <c:pt idx="19">
                  <c:v>那覇市</c:v>
                </c:pt>
                <c:pt idx="20">
                  <c:v>郡山市</c:v>
                </c:pt>
                <c:pt idx="21">
                  <c:v>四日市市</c:v>
                </c:pt>
                <c:pt idx="22">
                  <c:v>春日井市</c:v>
                </c:pt>
                <c:pt idx="23">
                  <c:v>明石市</c:v>
                </c:pt>
                <c:pt idx="24">
                  <c:v>いわき市</c:v>
                </c:pt>
                <c:pt idx="25">
                  <c:v>久留米市</c:v>
                </c:pt>
                <c:pt idx="26">
                  <c:v>秋田市</c:v>
                </c:pt>
                <c:pt idx="27">
                  <c:v>豊島区</c:v>
                </c:pt>
                <c:pt idx="28">
                  <c:v>茨木市</c:v>
                </c:pt>
              </c:strCache>
            </c:strRef>
          </c:cat>
          <c:val>
            <c:numRef>
              <c:f>再エネ比較シート!$BU$13:$BU$42</c:f>
              <c:numCache>
                <c:formatCode>#,##0_);[Red]\(#,##0\)</c:formatCode>
                <c:ptCount val="30"/>
                <c:pt idx="0">
                  <c:v>144577.34388</c:v>
                </c:pt>
                <c:pt idx="1">
                  <c:v>77195.94071999997</c:v>
                </c:pt>
                <c:pt idx="2">
                  <c:v>165622.57636800079</c:v>
                </c:pt>
                <c:pt idx="3">
                  <c:v>578296.20661200164</c:v>
                </c:pt>
                <c:pt idx="4">
                  <c:v>552749.03755200189</c:v>
                </c:pt>
                <c:pt idx="5">
                  <c:v>371499.5103240009</c:v>
                </c:pt>
                <c:pt idx="6">
                  <c:v>53135.6541144</c:v>
                </c:pt>
                <c:pt idx="7">
                  <c:v>248613.31052400099</c:v>
                </c:pt>
                <c:pt idx="8">
                  <c:v>120559.39312800074</c:v>
                </c:pt>
                <c:pt idx="9">
                  <c:v>171494.49109200021</c:v>
                </c:pt>
                <c:pt idx="10">
                  <c:v>8561.172528000001</c:v>
                </c:pt>
                <c:pt idx="11">
                  <c:v>73788.842088000019</c:v>
                </c:pt>
                <c:pt idx="12">
                  <c:v>171182.27242800072</c:v>
                </c:pt>
                <c:pt idx="13">
                  <c:v>56711.845800000141</c:v>
                </c:pt>
                <c:pt idx="14">
                  <c:v>63272.755548000219</c:v>
                </c:pt>
                <c:pt idx="15">
                  <c:v>14027.225064000015</c:v>
                </c:pt>
                <c:pt idx="16">
                  <c:v>504193.18011600256</c:v>
                </c:pt>
                <c:pt idx="17">
                  <c:v>28778.460807959953</c:v>
                </c:pt>
                <c:pt idx="18">
                  <c:v>438693.53381652059</c:v>
                </c:pt>
                <c:pt idx="19">
                  <c:v>28415.166447119966</c:v>
                </c:pt>
                <c:pt idx="20">
                  <c:v>416091.54222000093</c:v>
                </c:pt>
                <c:pt idx="21">
                  <c:v>775915.58526000241</c:v>
                </c:pt>
                <c:pt idx="22">
                  <c:v>147866.01432000028</c:v>
                </c:pt>
                <c:pt idx="23">
                  <c:v>126224.0883000006</c:v>
                </c:pt>
                <c:pt idx="24">
                  <c:v>2209340.3937000022</c:v>
                </c:pt>
                <c:pt idx="25">
                  <c:v>169364.804664361</c:v>
                </c:pt>
                <c:pt idx="26">
                  <c:v>610272.02518799971</c:v>
                </c:pt>
                <c:pt idx="27">
                  <c:v>40150.27564800001</c:v>
                </c:pt>
                <c:pt idx="28">
                  <c:v>59760.005183999492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那覇市</c:v>
                </c:pt>
              </c:strCache>
            </c:strRef>
          </c:cat>
          <c:val>
            <c:numRef>
              <c:f>①CO2排出量の現状把握!$AX$43:$AX$45</c:f>
              <c:numCache>
                <c:formatCode>0%</c:formatCode>
                <c:ptCount val="3"/>
                <c:pt idx="0">
                  <c:v>0.42072759503743129</c:v>
                </c:pt>
                <c:pt idx="1">
                  <c:v>9.7622168045433597E-2</c:v>
                </c:pt>
                <c:pt idx="2">
                  <c:v>3.5520998905365885E-2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那覇市</c:v>
                </c:pt>
              </c:strCache>
            </c:strRef>
          </c:cat>
          <c:val>
            <c:numRef>
              <c:f>①CO2排出量の現状把握!$AY$43:$AY$45</c:f>
              <c:numCache>
                <c:formatCode>0%</c:formatCode>
                <c:ptCount val="3"/>
                <c:pt idx="0">
                  <c:v>0.19118662390594171</c:v>
                </c:pt>
                <c:pt idx="1">
                  <c:v>0.37304214208585529</c:v>
                </c:pt>
                <c:pt idx="2">
                  <c:v>0.51064134956200002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那覇市</c:v>
                </c:pt>
              </c:strCache>
            </c:strRef>
          </c:cat>
          <c:val>
            <c:numRef>
              <c:f>①CO2排出量の現状把握!$AZ$43:$AZ$45</c:f>
              <c:numCache>
                <c:formatCode>0%</c:formatCode>
                <c:ptCount val="3"/>
                <c:pt idx="0">
                  <c:v>0.18034974026133399</c:v>
                </c:pt>
                <c:pt idx="1">
                  <c:v>0.23366296858212929</c:v>
                </c:pt>
                <c:pt idx="2">
                  <c:v>0.24504755438499604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那覇市</c:v>
                </c:pt>
              </c:strCache>
            </c:strRef>
          </c:cat>
          <c:val>
            <c:numRef>
              <c:f>①CO2排出量の現状把握!$BA$43:$BA$45</c:f>
              <c:numCache>
                <c:formatCode>0%</c:formatCode>
                <c:ptCount val="3"/>
                <c:pt idx="0">
                  <c:v>0.19226168778726088</c:v>
                </c:pt>
                <c:pt idx="1">
                  <c:v>0.27361362090494218</c:v>
                </c:pt>
                <c:pt idx="2">
                  <c:v>0.18696331400219693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那覇市</c:v>
                </c:pt>
              </c:strCache>
            </c:strRef>
          </c:cat>
          <c:val>
            <c:numRef>
              <c:f>①CO2排出量の現状把握!$BB$43:$BB$45</c:f>
              <c:numCache>
                <c:formatCode>0%</c:formatCode>
                <c:ptCount val="3"/>
                <c:pt idx="0">
                  <c:v>1.5474353008032191E-2</c:v>
                </c:pt>
                <c:pt idx="1">
                  <c:v>2.2059100381639555E-2</c:v>
                </c:pt>
                <c:pt idx="2">
                  <c:v>2.1826783145441269E-2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163350</c:v>
                </c:pt>
                <c:pt idx="1">
                  <c:v>163350</c:v>
                </c:pt>
                <c:pt idx="2">
                  <c:v>163350</c:v>
                </c:pt>
                <c:pt idx="3">
                  <c:v>163350</c:v>
                </c:pt>
                <c:pt idx="4">
                  <c:v>163350</c:v>
                </c:pt>
                <c:pt idx="5">
                  <c:v>166583</c:v>
                </c:pt>
                <c:pt idx="6">
                  <c:v>166583</c:v>
                </c:pt>
                <c:pt idx="7">
                  <c:v>166583</c:v>
                </c:pt>
                <c:pt idx="8">
                  <c:v>166583</c:v>
                </c:pt>
                <c:pt idx="9">
                  <c:v>166583</c:v>
                </c:pt>
                <c:pt idx="10">
                  <c:v>166583</c:v>
                </c:pt>
                <c:pt idx="11">
                  <c:v>171197</c:v>
                </c:pt>
                <c:pt idx="12">
                  <c:v>171197</c:v>
                </c:pt>
                <c:pt idx="13">
                  <c:v>171197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44.697765456564618</c:v>
                </c:pt>
                <c:pt idx="1">
                  <c:v>36.911533878486452</c:v>
                </c:pt>
                <c:pt idx="2">
                  <c:v>43.624588293893147</c:v>
                </c:pt>
                <c:pt idx="3">
                  <c:v>48.313720621522968</c:v>
                </c:pt>
                <c:pt idx="4">
                  <c:v>47.414471510966273</c:v>
                </c:pt>
                <c:pt idx="5">
                  <c:v>49.547219228144293</c:v>
                </c:pt>
                <c:pt idx="6">
                  <c:v>48.597384531008302</c:v>
                </c:pt>
                <c:pt idx="7">
                  <c:v>43.24339307804383</c:v>
                </c:pt>
                <c:pt idx="8">
                  <c:v>47.978302040470659</c:v>
                </c:pt>
                <c:pt idx="9">
                  <c:v>47.100036295994109</c:v>
                </c:pt>
                <c:pt idx="10">
                  <c:v>49.597271001355487</c:v>
                </c:pt>
                <c:pt idx="11">
                  <c:v>46.941905303246251</c:v>
                </c:pt>
                <c:pt idx="12">
                  <c:v>41.116914379700432</c:v>
                </c:pt>
                <c:pt idx="13">
                  <c:v>46.384127994996618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6223771.5</c:v>
                </c:pt>
                <c:pt idx="1">
                  <c:v>6399443</c:v>
                </c:pt>
                <c:pt idx="2">
                  <c:v>6444756</c:v>
                </c:pt>
                <c:pt idx="3">
                  <c:v>6635544</c:v>
                </c:pt>
                <c:pt idx="4">
                  <c:v>6783327.5</c:v>
                </c:pt>
                <c:pt idx="5">
                  <c:v>6855136.5</c:v>
                </c:pt>
                <c:pt idx="6">
                  <c:v>7042402.5</c:v>
                </c:pt>
                <c:pt idx="7">
                  <c:v>7327724.5126771079</c:v>
                </c:pt>
                <c:pt idx="8">
                  <c:v>7426477.4999999972</c:v>
                </c:pt>
                <c:pt idx="9">
                  <c:v>7803354.0000000009</c:v>
                </c:pt>
                <c:pt idx="10">
                  <c:v>8266512.5</c:v>
                </c:pt>
                <c:pt idx="11">
                  <c:v>8669848.5</c:v>
                </c:pt>
                <c:pt idx="12">
                  <c:v>8609289.9999999981</c:v>
                </c:pt>
                <c:pt idx="13">
                  <c:v>9275354.9999999981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315452</c:v>
                </c:pt>
                <c:pt idx="1">
                  <c:v>316138</c:v>
                </c:pt>
                <c:pt idx="2">
                  <c:v>317969</c:v>
                </c:pt>
                <c:pt idx="3">
                  <c:v>320889</c:v>
                </c:pt>
                <c:pt idx="4">
                  <c:v>322486</c:v>
                </c:pt>
                <c:pt idx="5">
                  <c:v>323184</c:v>
                </c:pt>
                <c:pt idx="6">
                  <c:v>324169</c:v>
                </c:pt>
                <c:pt idx="7">
                  <c:v>324157</c:v>
                </c:pt>
                <c:pt idx="8">
                  <c:v>323290</c:v>
                </c:pt>
                <c:pt idx="9">
                  <c:v>322624</c:v>
                </c:pt>
                <c:pt idx="10">
                  <c:v>322011</c:v>
                </c:pt>
                <c:pt idx="11">
                  <c:v>320467</c:v>
                </c:pt>
                <c:pt idx="12">
                  <c:v>318339</c:v>
                </c:pt>
                <c:pt idx="13">
                  <c:v>317030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那覇市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1632</v>
      </c>
      <c r="B9" s="70">
        <v>426</v>
      </c>
      <c r="C9" s="70">
        <v>1</v>
      </c>
      <c r="D9" s="70">
        <v>26</v>
      </c>
      <c r="E9" s="70">
        <v>1990</v>
      </c>
      <c r="F9" s="70" t="s">
        <v>787</v>
      </c>
      <c r="G9" s="70" t="s">
        <v>1633</v>
      </c>
      <c r="H9" s="70" t="s">
        <v>1634</v>
      </c>
      <c r="I9" s="148"/>
      <c r="J9" s="71">
        <v>1803.6035368594769</v>
      </c>
      <c r="K9" s="71">
        <v>29.959966645270061</v>
      </c>
      <c r="L9" s="71">
        <v>29.188225201477081</v>
      </c>
      <c r="M9" s="71">
        <v>351.98956756270928</v>
      </c>
      <c r="N9" s="71">
        <v>351.11047045127481</v>
      </c>
      <c r="O9" s="71">
        <v>279.8242835084946</v>
      </c>
      <c r="P9" s="71">
        <v>165.3095805273872</v>
      </c>
      <c r="Q9" s="71">
        <v>26.690180577327901</v>
      </c>
      <c r="R9" s="71">
        <v>143.5834616891166</v>
      </c>
      <c r="S9" s="71">
        <v>39.405703231074767</v>
      </c>
      <c r="T9" s="72"/>
      <c r="U9" s="71">
        <v>147846609</v>
      </c>
      <c r="V9" s="71">
        <v>12543</v>
      </c>
      <c r="W9" s="71">
        <v>266</v>
      </c>
      <c r="X9" s="71">
        <v>120068</v>
      </c>
      <c r="Y9" s="71">
        <v>139482</v>
      </c>
      <c r="Z9" s="71">
        <v>115095</v>
      </c>
      <c r="AA9" s="71">
        <v>40139</v>
      </c>
      <c r="AB9" s="71">
        <v>433358</v>
      </c>
      <c r="AC9" s="71">
        <v>24868914</v>
      </c>
      <c r="AD9" s="71">
        <v>39.405703231074767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1635</v>
      </c>
      <c r="B10" s="70">
        <v>427</v>
      </c>
      <c r="C10" s="70">
        <v>2</v>
      </c>
      <c r="D10" s="70">
        <v>26</v>
      </c>
      <c r="E10" s="70">
        <v>2005</v>
      </c>
      <c r="F10" s="70" t="s">
        <v>789</v>
      </c>
      <c r="G10" s="70" t="s">
        <v>1633</v>
      </c>
      <c r="H10" s="70" t="s">
        <v>1634</v>
      </c>
      <c r="I10" s="148"/>
      <c r="J10" s="71">
        <v>1380.2767594974639</v>
      </c>
      <c r="K10" s="71">
        <v>18.223474904834969</v>
      </c>
      <c r="L10" s="71">
        <v>16.710148927037359</v>
      </c>
      <c r="M10" s="71">
        <v>491.81491662221032</v>
      </c>
      <c r="N10" s="71">
        <v>512.16426435322273</v>
      </c>
      <c r="O10" s="71">
        <v>325.62616287565811</v>
      </c>
      <c r="P10" s="71">
        <v>143.86000563784299</v>
      </c>
      <c r="Q10" s="71">
        <v>25.3936023735859</v>
      </c>
      <c r="R10" s="71">
        <v>213.518066613738</v>
      </c>
      <c r="S10" s="71">
        <v>19.711558498940001</v>
      </c>
      <c r="T10" s="72"/>
      <c r="U10" s="71">
        <v>92695912</v>
      </c>
      <c r="V10" s="71">
        <v>9224</v>
      </c>
      <c r="W10" s="71">
        <v>185</v>
      </c>
      <c r="X10" s="71">
        <v>93700</v>
      </c>
      <c r="Y10" s="71">
        <v>180283</v>
      </c>
      <c r="Z10" s="71">
        <v>154987</v>
      </c>
      <c r="AA10" s="71">
        <v>28608</v>
      </c>
      <c r="AB10" s="71">
        <v>431026</v>
      </c>
      <c r="AC10" s="71">
        <v>37756249</v>
      </c>
      <c r="AD10" s="71">
        <v>19.711558498940001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1636</v>
      </c>
      <c r="B11" s="70">
        <v>428</v>
      </c>
      <c r="C11" s="70">
        <v>3</v>
      </c>
      <c r="D11" s="70">
        <v>26</v>
      </c>
      <c r="E11" s="70">
        <v>2006</v>
      </c>
      <c r="F11" s="70" t="s">
        <v>790</v>
      </c>
      <c r="G11" s="70" t="s">
        <v>1633</v>
      </c>
      <c r="H11" s="70" t="s">
        <v>1634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1637</v>
      </c>
      <c r="B12" s="70">
        <v>429</v>
      </c>
      <c r="C12" s="70">
        <v>4</v>
      </c>
      <c r="D12" s="70">
        <v>26</v>
      </c>
      <c r="E12" s="70">
        <v>2007</v>
      </c>
      <c r="F12" s="70" t="s">
        <v>791</v>
      </c>
      <c r="G12" s="70" t="s">
        <v>1633</v>
      </c>
      <c r="H12" s="70" t="s">
        <v>1634</v>
      </c>
      <c r="I12" s="148"/>
      <c r="J12" s="71">
        <v>1370.0889966765569</v>
      </c>
      <c r="K12" s="71">
        <v>18.908331063978022</v>
      </c>
      <c r="L12" s="71">
        <v>26.914479638000319</v>
      </c>
      <c r="M12" s="71">
        <v>545.8289163038321</v>
      </c>
      <c r="N12" s="71">
        <v>552.74408598838522</v>
      </c>
      <c r="O12" s="71">
        <v>312.68538124539589</v>
      </c>
      <c r="P12" s="71">
        <v>140.0866531911681</v>
      </c>
      <c r="Q12" s="71">
        <v>26.5717093740496</v>
      </c>
      <c r="R12" s="71">
        <v>191.14867565269861</v>
      </c>
      <c r="S12" s="71">
        <v>20.098556248320001</v>
      </c>
      <c r="T12" s="72"/>
      <c r="U12" s="71">
        <v>92445786</v>
      </c>
      <c r="V12" s="71">
        <v>8985</v>
      </c>
      <c r="W12" s="71">
        <v>274</v>
      </c>
      <c r="X12" s="71">
        <v>120497</v>
      </c>
      <c r="Y12" s="71">
        <v>181793</v>
      </c>
      <c r="Z12" s="71">
        <v>154714</v>
      </c>
      <c r="AA12" s="71">
        <v>27433</v>
      </c>
      <c r="AB12" s="71">
        <v>427173</v>
      </c>
      <c r="AC12" s="71">
        <v>34770514</v>
      </c>
      <c r="AD12" s="71">
        <v>20.098556248320001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1638</v>
      </c>
      <c r="B13" s="70">
        <v>430</v>
      </c>
      <c r="C13" s="70">
        <v>5</v>
      </c>
      <c r="D13" s="70">
        <v>26</v>
      </c>
      <c r="E13" s="70">
        <v>2008</v>
      </c>
      <c r="F13" s="70" t="s">
        <v>792</v>
      </c>
      <c r="G13" s="70" t="s">
        <v>1633</v>
      </c>
      <c r="H13" s="70" t="s">
        <v>1634</v>
      </c>
      <c r="I13" s="148"/>
      <c r="J13" s="71">
        <v>1254.0906477308231</v>
      </c>
      <c r="K13" s="71">
        <v>14.32810788019594</v>
      </c>
      <c r="L13" s="71">
        <v>20.617459456314609</v>
      </c>
      <c r="M13" s="71">
        <v>570.91759158832872</v>
      </c>
      <c r="N13" s="71">
        <v>533.39712302784415</v>
      </c>
      <c r="O13" s="71">
        <v>300.50906983671598</v>
      </c>
      <c r="P13" s="71">
        <v>137.2185416803392</v>
      </c>
      <c r="Q13" s="71">
        <v>26.076007957571701</v>
      </c>
      <c r="R13" s="71">
        <v>171.24624767971301</v>
      </c>
      <c r="S13" s="71">
        <v>16.63432782592</v>
      </c>
      <c r="T13" s="72"/>
      <c r="U13" s="71">
        <v>88785375</v>
      </c>
      <c r="V13" s="71">
        <v>8985</v>
      </c>
      <c r="W13" s="71">
        <v>264</v>
      </c>
      <c r="X13" s="71">
        <v>120497</v>
      </c>
      <c r="Y13" s="71">
        <v>183090</v>
      </c>
      <c r="Z13" s="71">
        <v>153908</v>
      </c>
      <c r="AA13" s="71">
        <v>26902</v>
      </c>
      <c r="AB13" s="71">
        <v>426099</v>
      </c>
      <c r="AC13" s="71">
        <v>32346060</v>
      </c>
      <c r="AD13" s="71">
        <v>16.63432782592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1639</v>
      </c>
      <c r="B14" s="70">
        <v>431</v>
      </c>
      <c r="C14" s="70">
        <v>6</v>
      </c>
      <c r="D14" s="70">
        <v>26</v>
      </c>
      <c r="E14" s="70">
        <v>2009</v>
      </c>
      <c r="F14" s="70" t="s">
        <v>176</v>
      </c>
      <c r="G14" s="70" t="s">
        <v>1633</v>
      </c>
      <c r="H14" s="70" t="s">
        <v>1634</v>
      </c>
      <c r="I14" s="148"/>
      <c r="J14" s="71">
        <v>1253.8593437808711</v>
      </c>
      <c r="K14" s="71">
        <v>13.880017076029089</v>
      </c>
      <c r="L14" s="71">
        <v>31.304188423595779</v>
      </c>
      <c r="M14" s="71">
        <v>520.50043447412645</v>
      </c>
      <c r="N14" s="71">
        <v>458.78270929665359</v>
      </c>
      <c r="O14" s="71">
        <v>303.38791301076031</v>
      </c>
      <c r="P14" s="71">
        <v>131.91749857784009</v>
      </c>
      <c r="Q14" s="71">
        <v>24.791418020008599</v>
      </c>
      <c r="R14" s="71">
        <v>158.40215959363181</v>
      </c>
      <c r="S14" s="71">
        <v>12.02913023032</v>
      </c>
      <c r="T14" s="72"/>
      <c r="U14" s="71">
        <v>70147635</v>
      </c>
      <c r="V14" s="71">
        <v>10620</v>
      </c>
      <c r="W14" s="71">
        <v>592</v>
      </c>
      <c r="X14" s="71">
        <v>128253</v>
      </c>
      <c r="Y14" s="71">
        <v>184385</v>
      </c>
      <c r="Z14" s="71">
        <v>153370</v>
      </c>
      <c r="AA14" s="71">
        <v>26551</v>
      </c>
      <c r="AB14" s="71">
        <v>425258</v>
      </c>
      <c r="AC14" s="71">
        <v>29189347</v>
      </c>
      <c r="AD14" s="71">
        <v>12.02913023032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181.28800000000001</v>
      </c>
      <c r="BK14" s="71">
        <v>123</v>
      </c>
      <c r="BL14" s="71">
        <v>220.10600000000002</v>
      </c>
      <c r="BM14" s="71">
        <v>0</v>
      </c>
      <c r="BN14" s="72"/>
      <c r="BO14" s="71">
        <v>0</v>
      </c>
      <c r="BP14" s="71">
        <v>0</v>
      </c>
      <c r="BQ14" s="71">
        <v>16</v>
      </c>
      <c r="BR14" s="71">
        <v>2</v>
      </c>
      <c r="BS14" s="71">
        <v>21</v>
      </c>
      <c r="BT14" s="71">
        <v>0</v>
      </c>
      <c r="BU14"/>
      <c r="BV14" s="70">
        <v>451.61099999999999</v>
      </c>
      <c r="BW14" s="70">
        <v>0</v>
      </c>
      <c r="BX14" s="70">
        <v>72.783000000000001</v>
      </c>
      <c r="BY14" s="70">
        <v>0</v>
      </c>
      <c r="BZ14" s="70">
        <v>0</v>
      </c>
      <c r="CA14" s="70">
        <v>0</v>
      </c>
      <c r="CB14" s="70">
        <v>0</v>
      </c>
      <c r="CC14" s="70">
        <v>0</v>
      </c>
      <c r="CD14" s="70">
        <v>0</v>
      </c>
    </row>
    <row r="15" spans="1:82">
      <c r="A15" s="70" t="s">
        <v>1640</v>
      </c>
      <c r="B15" s="70">
        <v>432</v>
      </c>
      <c r="C15" s="70">
        <v>7</v>
      </c>
      <c r="D15" s="70">
        <v>26</v>
      </c>
      <c r="E15" s="70">
        <v>2010</v>
      </c>
      <c r="F15" s="70" t="s">
        <v>177</v>
      </c>
      <c r="G15" s="70" t="s">
        <v>1633</v>
      </c>
      <c r="H15" s="70" t="s">
        <v>1634</v>
      </c>
      <c r="I15" s="148"/>
      <c r="J15" s="71">
        <v>1067.0364782933609</v>
      </c>
      <c r="K15" s="71">
        <v>14.839636977139969</v>
      </c>
      <c r="L15" s="71">
        <v>29.00480060706818</v>
      </c>
      <c r="M15" s="71">
        <v>527.05961389603021</v>
      </c>
      <c r="N15" s="71">
        <v>487.97309338689632</v>
      </c>
      <c r="O15" s="71">
        <v>302.96127203301518</v>
      </c>
      <c r="P15" s="71">
        <v>133.51794277356589</v>
      </c>
      <c r="Q15" s="71">
        <v>25.784831494290401</v>
      </c>
      <c r="R15" s="71">
        <v>155.14955334803281</v>
      </c>
      <c r="S15" s="71">
        <v>11.54013343496</v>
      </c>
      <c r="T15" s="72"/>
      <c r="U15" s="71">
        <v>70093396</v>
      </c>
      <c r="V15" s="71">
        <v>10620</v>
      </c>
      <c r="W15" s="71">
        <v>592</v>
      </c>
      <c r="X15" s="71">
        <v>128253</v>
      </c>
      <c r="Y15" s="71">
        <v>185274</v>
      </c>
      <c r="Z15" s="71">
        <v>153866</v>
      </c>
      <c r="AA15" s="71">
        <v>26202</v>
      </c>
      <c r="AB15" s="71">
        <v>423821</v>
      </c>
      <c r="AC15" s="71">
        <v>27093544</v>
      </c>
      <c r="AD15" s="71">
        <v>11.54013343496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168.65700000000001</v>
      </c>
      <c r="BK15" s="71">
        <v>16.128</v>
      </c>
      <c r="BL15" s="71">
        <v>217.37099999999998</v>
      </c>
      <c r="BM15" s="71">
        <v>0</v>
      </c>
      <c r="BN15" s="72"/>
      <c r="BO15" s="71">
        <v>0</v>
      </c>
      <c r="BP15" s="71">
        <v>0</v>
      </c>
      <c r="BQ15" s="71">
        <v>16</v>
      </c>
      <c r="BR15" s="71">
        <v>2</v>
      </c>
      <c r="BS15" s="71">
        <v>22</v>
      </c>
      <c r="BT15" s="71">
        <v>0</v>
      </c>
      <c r="BU15"/>
      <c r="BV15" s="70">
        <v>344.34100000000001</v>
      </c>
      <c r="BW15" s="70">
        <v>0</v>
      </c>
      <c r="BX15" s="70">
        <v>57.814999999999998</v>
      </c>
      <c r="BY15" s="70">
        <v>0</v>
      </c>
      <c r="BZ15" s="70">
        <v>0</v>
      </c>
      <c r="CA15" s="70">
        <v>0</v>
      </c>
      <c r="CB15" s="70">
        <v>0</v>
      </c>
      <c r="CC15" s="70">
        <v>0</v>
      </c>
      <c r="CD15" s="70">
        <v>0</v>
      </c>
    </row>
    <row r="16" spans="1:82">
      <c r="A16" s="70" t="s">
        <v>1641</v>
      </c>
      <c r="B16" s="70">
        <v>433</v>
      </c>
      <c r="C16" s="70">
        <v>8</v>
      </c>
      <c r="D16" s="70">
        <v>26</v>
      </c>
      <c r="E16" s="70">
        <v>2011</v>
      </c>
      <c r="F16" s="70" t="s">
        <v>178</v>
      </c>
      <c r="G16" s="70" t="s">
        <v>1633</v>
      </c>
      <c r="H16" s="70" t="s">
        <v>1634</v>
      </c>
      <c r="I16" s="148"/>
      <c r="J16" s="71">
        <v>1119.441270269961</v>
      </c>
      <c r="K16" s="71">
        <v>23.220099635429602</v>
      </c>
      <c r="L16" s="71">
        <v>26.58401349614029</v>
      </c>
      <c r="M16" s="71">
        <v>665.92740215657636</v>
      </c>
      <c r="N16" s="71">
        <v>513.71779681708074</v>
      </c>
      <c r="O16" s="71">
        <v>300.20405640936701</v>
      </c>
      <c r="P16" s="71">
        <v>129.58031433232682</v>
      </c>
      <c r="Q16" s="71">
        <v>29.5443240682092</v>
      </c>
      <c r="R16" s="71">
        <v>148.10003865234771</v>
      </c>
      <c r="S16" s="71">
        <v>16.142139977599999</v>
      </c>
      <c r="T16" s="72"/>
      <c r="U16" s="71">
        <v>73964831</v>
      </c>
      <c r="V16" s="71">
        <v>10620</v>
      </c>
      <c r="W16" s="71">
        <v>592</v>
      </c>
      <c r="X16" s="71">
        <v>128253</v>
      </c>
      <c r="Y16" s="71">
        <v>185607</v>
      </c>
      <c r="Z16" s="71">
        <v>155778</v>
      </c>
      <c r="AA16" s="71">
        <v>26186</v>
      </c>
      <c r="AB16" s="71">
        <v>420997</v>
      </c>
      <c r="AC16" s="71">
        <v>25819724</v>
      </c>
      <c r="AD16" s="71">
        <v>16.142139977599999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143.9</v>
      </c>
      <c r="BK16" s="71">
        <v>104.126</v>
      </c>
      <c r="BL16" s="71">
        <v>137.333</v>
      </c>
      <c r="BM16" s="71">
        <v>0</v>
      </c>
      <c r="BN16" s="72"/>
      <c r="BO16" s="71">
        <v>0</v>
      </c>
      <c r="BP16" s="71">
        <v>0</v>
      </c>
      <c r="BQ16" s="71">
        <v>11</v>
      </c>
      <c r="BR16" s="71">
        <v>2</v>
      </c>
      <c r="BS16" s="71">
        <v>20</v>
      </c>
      <c r="BT16" s="71">
        <v>0</v>
      </c>
      <c r="BU16"/>
      <c r="BV16" s="70">
        <v>358.20600000000002</v>
      </c>
      <c r="BW16" s="70">
        <v>0</v>
      </c>
      <c r="BX16" s="70">
        <v>18</v>
      </c>
      <c r="BY16" s="70">
        <v>0</v>
      </c>
      <c r="BZ16" s="70">
        <v>9.1530000000000005</v>
      </c>
      <c r="CA16" s="70">
        <v>0</v>
      </c>
      <c r="CB16" s="70">
        <v>0</v>
      </c>
      <c r="CC16" s="70">
        <v>0</v>
      </c>
      <c r="CD16" s="70">
        <v>0</v>
      </c>
    </row>
    <row r="17" spans="1:82">
      <c r="A17" s="70" t="s">
        <v>1642</v>
      </c>
      <c r="B17" s="70">
        <v>434</v>
      </c>
      <c r="C17" s="70">
        <v>9</v>
      </c>
      <c r="D17" s="70">
        <v>26</v>
      </c>
      <c r="E17" s="70">
        <v>2012</v>
      </c>
      <c r="F17" s="70" t="s">
        <v>179</v>
      </c>
      <c r="G17" s="70" t="s">
        <v>1633</v>
      </c>
      <c r="H17" s="70" t="s">
        <v>1634</v>
      </c>
      <c r="I17" s="148"/>
      <c r="J17" s="71">
        <v>819.75118358648933</v>
      </c>
      <c r="K17" s="71">
        <v>22.015396725381311</v>
      </c>
      <c r="L17" s="71">
        <v>26.214381972333541</v>
      </c>
      <c r="M17" s="71">
        <v>684.96470000200657</v>
      </c>
      <c r="N17" s="71">
        <v>542.21306367200873</v>
      </c>
      <c r="O17" s="71">
        <v>297.8856798391372</v>
      </c>
      <c r="P17" s="71">
        <v>130.03887181461792</v>
      </c>
      <c r="Q17" s="71">
        <v>32.1839457777482</v>
      </c>
      <c r="R17" s="71">
        <v>156.84416722287739</v>
      </c>
      <c r="S17" s="71">
        <v>14.54556564128</v>
      </c>
      <c r="T17" s="72"/>
      <c r="U17" s="71">
        <v>53030069</v>
      </c>
      <c r="V17" s="71">
        <v>10620</v>
      </c>
      <c r="W17" s="71">
        <v>592</v>
      </c>
      <c r="X17" s="71">
        <v>128253</v>
      </c>
      <c r="Y17" s="71">
        <v>187534</v>
      </c>
      <c r="Z17" s="71">
        <v>155801</v>
      </c>
      <c r="AA17" s="71">
        <v>26130</v>
      </c>
      <c r="AB17" s="71">
        <v>422107</v>
      </c>
      <c r="AC17" s="71">
        <v>26635937</v>
      </c>
      <c r="AD17" s="71">
        <v>14.54556564128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154.69800000000001</v>
      </c>
      <c r="BK17" s="71">
        <v>150.148</v>
      </c>
      <c r="BL17" s="71">
        <v>174.417</v>
      </c>
      <c r="BM17" s="71">
        <v>0</v>
      </c>
      <c r="BN17" s="72"/>
      <c r="BO17" s="71">
        <v>0</v>
      </c>
      <c r="BP17" s="71">
        <v>0</v>
      </c>
      <c r="BQ17" s="71">
        <v>11</v>
      </c>
      <c r="BR17" s="71">
        <v>2</v>
      </c>
      <c r="BS17" s="71">
        <v>23</v>
      </c>
      <c r="BT17" s="71">
        <v>0</v>
      </c>
      <c r="BU17"/>
      <c r="BV17" s="70">
        <v>452.33</v>
      </c>
      <c r="BW17" s="70">
        <v>0</v>
      </c>
      <c r="BX17" s="70">
        <v>17.664000000000001</v>
      </c>
      <c r="BY17" s="70">
        <v>0</v>
      </c>
      <c r="BZ17" s="70">
        <v>9.2690000000000001</v>
      </c>
      <c r="CA17" s="70">
        <v>0</v>
      </c>
      <c r="CB17" s="70">
        <v>0</v>
      </c>
      <c r="CC17" s="70">
        <v>0</v>
      </c>
      <c r="CD17" s="70">
        <v>0</v>
      </c>
    </row>
    <row r="18" spans="1:82">
      <c r="A18" s="70" t="s">
        <v>1643</v>
      </c>
      <c r="B18" s="70">
        <v>435</v>
      </c>
      <c r="C18" s="70">
        <v>10</v>
      </c>
      <c r="D18" s="70">
        <v>26</v>
      </c>
      <c r="E18" s="70">
        <v>2013</v>
      </c>
      <c r="F18" s="70" t="s">
        <v>180</v>
      </c>
      <c r="G18" s="70" t="s">
        <v>1633</v>
      </c>
      <c r="H18" s="70" t="s">
        <v>1634</v>
      </c>
      <c r="I18" s="148"/>
      <c r="J18" s="71">
        <v>898.46259773609222</v>
      </c>
      <c r="K18" s="71">
        <v>19.751597695557809</v>
      </c>
      <c r="L18" s="71">
        <v>23.981242851287799</v>
      </c>
      <c r="M18" s="71">
        <v>723.63512644432944</v>
      </c>
      <c r="N18" s="71">
        <v>575.55588552972256</v>
      </c>
      <c r="O18" s="71">
        <v>285.78368034184348</v>
      </c>
      <c r="P18" s="71">
        <v>130.61378041329402</v>
      </c>
      <c r="Q18" s="71">
        <v>32.569272420029101</v>
      </c>
      <c r="R18" s="71">
        <v>164.44429269851071</v>
      </c>
      <c r="S18" s="71">
        <v>12.8627073225</v>
      </c>
      <c r="T18" s="72"/>
      <c r="U18" s="71">
        <v>54129541</v>
      </c>
      <c r="V18" s="71">
        <v>10620</v>
      </c>
      <c r="W18" s="71">
        <v>592</v>
      </c>
      <c r="X18" s="71">
        <v>128253</v>
      </c>
      <c r="Y18" s="71">
        <v>188783</v>
      </c>
      <c r="Z18" s="71">
        <v>156145</v>
      </c>
      <c r="AA18" s="71">
        <v>26147</v>
      </c>
      <c r="AB18" s="71">
        <v>421037</v>
      </c>
      <c r="AC18" s="71">
        <v>27260228</v>
      </c>
      <c r="AD18" s="71">
        <v>12.8627073225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171.33600000000001</v>
      </c>
      <c r="BK18" s="71">
        <v>108.622</v>
      </c>
      <c r="BL18" s="71">
        <v>172.04300000000001</v>
      </c>
      <c r="BM18" s="71">
        <v>0</v>
      </c>
      <c r="BN18" s="72"/>
      <c r="BO18" s="71">
        <v>0</v>
      </c>
      <c r="BP18" s="71">
        <v>0</v>
      </c>
      <c r="BQ18" s="71">
        <v>13</v>
      </c>
      <c r="BR18" s="71">
        <v>2</v>
      </c>
      <c r="BS18" s="71">
        <v>23</v>
      </c>
      <c r="BT18" s="71">
        <v>0</v>
      </c>
      <c r="BU18"/>
      <c r="BV18" s="70">
        <v>436.911</v>
      </c>
      <c r="BW18" s="70">
        <v>0</v>
      </c>
      <c r="BX18" s="70">
        <v>15.09</v>
      </c>
      <c r="BY18" s="70">
        <v>0</v>
      </c>
      <c r="BZ18" s="70">
        <v>0</v>
      </c>
      <c r="CA18" s="70">
        <v>0</v>
      </c>
      <c r="CB18" s="70">
        <v>0</v>
      </c>
      <c r="CC18" s="70">
        <v>0</v>
      </c>
      <c r="CD18" s="70">
        <v>0</v>
      </c>
    </row>
    <row r="19" spans="1:82">
      <c r="A19" s="70" t="s">
        <v>1644</v>
      </c>
      <c r="B19" s="70">
        <v>436</v>
      </c>
      <c r="C19" s="70">
        <v>11</v>
      </c>
      <c r="D19" s="70">
        <v>26</v>
      </c>
      <c r="E19" s="70">
        <v>2014</v>
      </c>
      <c r="F19" s="70" t="s">
        <v>181</v>
      </c>
      <c r="G19" s="70" t="s">
        <v>1633</v>
      </c>
      <c r="H19" s="70" t="s">
        <v>1634</v>
      </c>
      <c r="I19" s="148"/>
      <c r="J19" s="71">
        <v>718.3885817009849</v>
      </c>
      <c r="K19" s="71">
        <v>18.305131775816569</v>
      </c>
      <c r="L19" s="71">
        <v>20.50256392032712</v>
      </c>
      <c r="M19" s="71">
        <v>611.32919030250866</v>
      </c>
      <c r="N19" s="71">
        <v>574.05048111481835</v>
      </c>
      <c r="O19" s="71">
        <v>271.29697765489976</v>
      </c>
      <c r="P19" s="71">
        <v>131.04664577149185</v>
      </c>
      <c r="Q19" s="71">
        <v>31.043436893409801</v>
      </c>
      <c r="R19" s="71">
        <v>159.87980045190909</v>
      </c>
      <c r="S19" s="71">
        <v>14.1123561012</v>
      </c>
      <c r="T19" s="72"/>
      <c r="U19" s="71">
        <v>47028821</v>
      </c>
      <c r="V19" s="71">
        <v>8837</v>
      </c>
      <c r="W19" s="71">
        <v>320</v>
      </c>
      <c r="X19" s="71">
        <v>125533</v>
      </c>
      <c r="Y19" s="71">
        <v>189634</v>
      </c>
      <c r="Z19" s="71">
        <v>156119</v>
      </c>
      <c r="AA19" s="71">
        <v>26098</v>
      </c>
      <c r="AB19" s="71">
        <v>418277</v>
      </c>
      <c r="AC19" s="71">
        <v>26586901</v>
      </c>
      <c r="AD19" s="71">
        <v>14.1123561012</v>
      </c>
      <c r="AE19" s="72"/>
      <c r="AF19" s="71"/>
      <c r="AG19" s="71"/>
      <c r="AH19" s="71"/>
      <c r="AI19" s="71"/>
      <c r="AJ19" s="71"/>
      <c r="AK19" s="71"/>
      <c r="AL19" s="71"/>
      <c r="AM19" s="71"/>
      <c r="AN19" s="71"/>
      <c r="AO19" s="71"/>
      <c r="AP19" s="71"/>
      <c r="AQ19" s="72"/>
      <c r="AR19" s="71">
        <v>4805</v>
      </c>
      <c r="AS19" s="71">
        <v>127</v>
      </c>
      <c r="AT19" s="71">
        <v>0</v>
      </c>
      <c r="AU19" s="71">
        <v>0</v>
      </c>
      <c r="AV19" s="71">
        <v>0</v>
      </c>
      <c r="AW19" s="71">
        <v>0</v>
      </c>
      <c r="AX19" s="71"/>
      <c r="AY19" s="72"/>
      <c r="AZ19" s="71">
        <v>16968.8</v>
      </c>
      <c r="BA19" s="71">
        <v>4548</v>
      </c>
      <c r="BB19" s="71">
        <v>0</v>
      </c>
      <c r="BC19" s="71">
        <v>0</v>
      </c>
      <c r="BD19" s="71">
        <v>0</v>
      </c>
      <c r="BE19" s="71">
        <v>0</v>
      </c>
      <c r="BF19" s="71"/>
      <c r="BG19" s="72"/>
      <c r="BH19" s="71">
        <v>0</v>
      </c>
      <c r="BI19" s="71">
        <v>0</v>
      </c>
      <c r="BJ19" s="71">
        <v>166.35</v>
      </c>
      <c r="BK19" s="71">
        <v>17.553000000000001</v>
      </c>
      <c r="BL19" s="71">
        <v>168.36600000000001</v>
      </c>
      <c r="BM19" s="71">
        <v>0</v>
      </c>
      <c r="BN19" s="72"/>
      <c r="BO19" s="71">
        <v>0</v>
      </c>
      <c r="BP19" s="71">
        <v>0</v>
      </c>
      <c r="BQ19" s="71">
        <v>13</v>
      </c>
      <c r="BR19" s="71">
        <v>2</v>
      </c>
      <c r="BS19" s="71">
        <v>21</v>
      </c>
      <c r="BT19" s="71">
        <v>0</v>
      </c>
      <c r="BU19"/>
      <c r="BV19" s="70">
        <v>326.79300000000001</v>
      </c>
      <c r="BW19" s="70">
        <v>0</v>
      </c>
      <c r="BX19" s="70">
        <v>16.283000000000001</v>
      </c>
      <c r="BY19" s="70">
        <v>0</v>
      </c>
      <c r="BZ19" s="70">
        <v>9.1929999999999996</v>
      </c>
      <c r="CA19" s="70">
        <v>0</v>
      </c>
      <c r="CB19" s="70">
        <v>0</v>
      </c>
      <c r="CC19" s="70">
        <v>0</v>
      </c>
      <c r="CD19" s="70">
        <v>0</v>
      </c>
    </row>
    <row r="20" spans="1:82">
      <c r="A20" s="70" t="s">
        <v>1645</v>
      </c>
      <c r="B20" s="70">
        <v>437</v>
      </c>
      <c r="C20" s="70">
        <v>12</v>
      </c>
      <c r="D20" s="70">
        <v>26</v>
      </c>
      <c r="E20" s="70">
        <v>2015</v>
      </c>
      <c r="F20" s="70" t="s">
        <v>182</v>
      </c>
      <c r="G20" s="70" t="s">
        <v>1633</v>
      </c>
      <c r="H20" s="70" t="s">
        <v>1634</v>
      </c>
      <c r="I20" s="148"/>
      <c r="J20" s="71">
        <v>791.47959781201007</v>
      </c>
      <c r="K20" s="71">
        <v>17.478667347927331</v>
      </c>
      <c r="L20" s="71">
        <v>22.64869733993832</v>
      </c>
      <c r="M20" s="71">
        <v>614.56363402401212</v>
      </c>
      <c r="N20" s="71">
        <v>507.49373007140503</v>
      </c>
      <c r="O20" s="71">
        <v>268.10162383880134</v>
      </c>
      <c r="P20" s="71">
        <v>130.84363721119522</v>
      </c>
      <c r="Q20" s="71">
        <v>30.127024871700598</v>
      </c>
      <c r="R20" s="71">
        <v>145.08390355634111</v>
      </c>
      <c r="S20" s="71">
        <v>11.797743903520001</v>
      </c>
      <c r="T20" s="72"/>
      <c r="U20" s="71">
        <v>52517975</v>
      </c>
      <c r="V20" s="71">
        <v>8837</v>
      </c>
      <c r="W20" s="71">
        <v>320</v>
      </c>
      <c r="X20" s="71">
        <v>125533</v>
      </c>
      <c r="Y20" s="71">
        <v>189834</v>
      </c>
      <c r="Z20" s="71">
        <v>155765</v>
      </c>
      <c r="AA20" s="71">
        <v>26037</v>
      </c>
      <c r="AB20" s="71">
        <v>414664</v>
      </c>
      <c r="AC20" s="71">
        <v>24799726</v>
      </c>
      <c r="AD20" s="71">
        <v>11.797743903520001</v>
      </c>
      <c r="AE20" s="72"/>
      <c r="AF20" s="71">
        <v>374711840.09199011</v>
      </c>
      <c r="AG20" s="71">
        <v>14829545.388723571</v>
      </c>
      <c r="AH20" s="71">
        <v>4327587.5759760998</v>
      </c>
      <c r="AI20" s="71">
        <v>884848694.76751637</v>
      </c>
      <c r="AJ20" s="71">
        <v>746201236.27140427</v>
      </c>
      <c r="AK20" s="71">
        <v>0</v>
      </c>
      <c r="AL20" s="71">
        <v>0</v>
      </c>
      <c r="AM20" s="71">
        <v>56827961.749941967</v>
      </c>
      <c r="AN20" s="71">
        <v>0</v>
      </c>
      <c r="AO20" s="71">
        <v>0</v>
      </c>
      <c r="AP20" s="71">
        <v>2081746865.8455524</v>
      </c>
      <c r="AQ20" s="72"/>
      <c r="AR20" s="71">
        <v>5243</v>
      </c>
      <c r="AS20" s="71">
        <v>179</v>
      </c>
      <c r="AT20" s="71">
        <v>0</v>
      </c>
      <c r="AU20" s="71">
        <v>0</v>
      </c>
      <c r="AV20" s="71">
        <v>0</v>
      </c>
      <c r="AW20" s="71">
        <v>0</v>
      </c>
      <c r="AX20" s="71"/>
      <c r="AY20" s="72"/>
      <c r="AZ20" s="71">
        <v>18772.7</v>
      </c>
      <c r="BA20" s="71">
        <v>5464</v>
      </c>
      <c r="BB20" s="71">
        <v>0</v>
      </c>
      <c r="BC20" s="71">
        <v>0</v>
      </c>
      <c r="BD20" s="71">
        <v>0</v>
      </c>
      <c r="BE20" s="71">
        <v>0</v>
      </c>
      <c r="BF20" s="71"/>
      <c r="BG20" s="72"/>
      <c r="BH20" s="71">
        <v>0</v>
      </c>
      <c r="BI20" s="71">
        <v>0</v>
      </c>
      <c r="BJ20" s="71">
        <v>156.29900000000001</v>
      </c>
      <c r="BK20" s="71">
        <v>15.044</v>
      </c>
      <c r="BL20" s="71">
        <v>136.84700000000001</v>
      </c>
      <c r="BM20" s="71">
        <v>0</v>
      </c>
      <c r="BN20" s="72"/>
      <c r="BO20" s="71">
        <v>0</v>
      </c>
      <c r="BP20" s="71">
        <v>0</v>
      </c>
      <c r="BQ20" s="71">
        <v>13</v>
      </c>
      <c r="BR20" s="71">
        <v>2</v>
      </c>
      <c r="BS20" s="71">
        <v>18</v>
      </c>
      <c r="BT20" s="71">
        <v>0</v>
      </c>
      <c r="BU20"/>
      <c r="BV20" s="70">
        <v>294.22800000000001</v>
      </c>
      <c r="BW20" s="70">
        <v>0</v>
      </c>
      <c r="BX20" s="70">
        <v>13.962</v>
      </c>
      <c r="BY20" s="70">
        <v>0</v>
      </c>
      <c r="BZ20" s="70">
        <v>0</v>
      </c>
      <c r="CA20" s="70">
        <v>0</v>
      </c>
      <c r="CB20" s="70">
        <v>0</v>
      </c>
      <c r="CC20" s="70">
        <v>0</v>
      </c>
      <c r="CD20" s="70">
        <v>0</v>
      </c>
    </row>
    <row r="21" spans="1:82">
      <c r="A21" s="70" t="s">
        <v>1646</v>
      </c>
      <c r="B21" s="70">
        <v>438</v>
      </c>
      <c r="C21" s="70">
        <v>13</v>
      </c>
      <c r="D21" s="70">
        <v>26</v>
      </c>
      <c r="E21" s="70">
        <v>2016</v>
      </c>
      <c r="F21" s="70" t="s">
        <v>155</v>
      </c>
      <c r="G21" s="70" t="s">
        <v>1633</v>
      </c>
      <c r="H21" s="70" t="s">
        <v>1634</v>
      </c>
      <c r="I21" s="148"/>
      <c r="J21" s="71">
        <v>818.42813278608958</v>
      </c>
      <c r="K21" s="71">
        <v>17.214089221345567</v>
      </c>
      <c r="L21" s="71">
        <v>24.849452279603383</v>
      </c>
      <c r="M21" s="71">
        <v>520.93928756858406</v>
      </c>
      <c r="N21" s="71">
        <v>487.81823171882564</v>
      </c>
      <c r="O21" s="71">
        <v>265.23360333251372</v>
      </c>
      <c r="P21" s="71">
        <v>127.89127874834622</v>
      </c>
      <c r="Q21" s="71">
        <v>29.102231907462237</v>
      </c>
      <c r="R21" s="71">
        <v>149.0860081060103</v>
      </c>
      <c r="S21" s="71">
        <v>12.930670326</v>
      </c>
      <c r="T21" s="72"/>
      <c r="U21" s="71">
        <v>51771357</v>
      </c>
      <c r="V21" s="71">
        <v>8837</v>
      </c>
      <c r="W21" s="71">
        <v>320</v>
      </c>
      <c r="X21" s="71">
        <v>125533</v>
      </c>
      <c r="Y21" s="71">
        <v>190414</v>
      </c>
      <c r="Z21" s="71">
        <v>155993</v>
      </c>
      <c r="AA21" s="71">
        <v>26322</v>
      </c>
      <c r="AB21" s="71">
        <v>412026</v>
      </c>
      <c r="AC21" s="71">
        <v>25462422.65936042</v>
      </c>
      <c r="AD21" s="71">
        <v>12.930670326</v>
      </c>
      <c r="AE21" s="72"/>
      <c r="AF21" s="71">
        <v>396614758.43720818</v>
      </c>
      <c r="AG21" s="71">
        <v>13777714.56273059</v>
      </c>
      <c r="AH21" s="71">
        <v>4548155.3123180047</v>
      </c>
      <c r="AI21" s="71">
        <v>823554411.80563819</v>
      </c>
      <c r="AJ21" s="71">
        <v>708315810.12711072</v>
      </c>
      <c r="AK21" s="71">
        <v>0</v>
      </c>
      <c r="AL21" s="71">
        <v>0</v>
      </c>
      <c r="AM21" s="71">
        <v>56510303.795428522</v>
      </c>
      <c r="AN21" s="71">
        <v>0</v>
      </c>
      <c r="AO21" s="71">
        <v>0</v>
      </c>
      <c r="AP21" s="71">
        <v>2003321154.0404341</v>
      </c>
      <c r="AQ21" s="72"/>
      <c r="AR21" s="71">
        <v>5590</v>
      </c>
      <c r="AS21" s="71">
        <v>213</v>
      </c>
      <c r="AT21" s="71">
        <v>0</v>
      </c>
      <c r="AU21" s="71">
        <v>0</v>
      </c>
      <c r="AV21" s="71">
        <v>0</v>
      </c>
      <c r="AW21" s="71">
        <v>0</v>
      </c>
      <c r="AX21" s="71"/>
      <c r="AY21" s="72"/>
      <c r="AZ21" s="71">
        <v>20314.400000000001</v>
      </c>
      <c r="BA21" s="71">
        <v>6676.9</v>
      </c>
      <c r="BB21" s="71">
        <v>0</v>
      </c>
      <c r="BC21" s="71">
        <v>0</v>
      </c>
      <c r="BD21" s="71">
        <v>0</v>
      </c>
      <c r="BE21" s="71">
        <v>0</v>
      </c>
      <c r="BF21" s="71"/>
      <c r="BG21" s="72"/>
      <c r="BH21" s="71">
        <v>0</v>
      </c>
      <c r="BI21" s="71">
        <v>0</v>
      </c>
      <c r="BJ21" s="71">
        <v>181.41399999999999</v>
      </c>
      <c r="BK21" s="71">
        <v>9.8819999999999997</v>
      </c>
      <c r="BL21" s="71">
        <v>155.09100000000001</v>
      </c>
      <c r="BM21" s="71">
        <v>0</v>
      </c>
      <c r="BN21" s="72"/>
      <c r="BO21" s="71">
        <v>0</v>
      </c>
      <c r="BP21" s="71">
        <v>0</v>
      </c>
      <c r="BQ21" s="71">
        <v>14</v>
      </c>
      <c r="BR21" s="71">
        <v>1</v>
      </c>
      <c r="BS21" s="71">
        <v>19</v>
      </c>
      <c r="BT21" s="71">
        <v>0</v>
      </c>
      <c r="BU21"/>
      <c r="BV21" s="70">
        <v>321.45</v>
      </c>
      <c r="BW21" s="70">
        <v>16.02</v>
      </c>
      <c r="BX21" s="70">
        <v>0</v>
      </c>
      <c r="BY21" s="70">
        <v>0</v>
      </c>
      <c r="BZ21" s="70">
        <v>8.9169999999999998</v>
      </c>
      <c r="CA21" s="70">
        <v>0</v>
      </c>
      <c r="CB21" s="70">
        <v>0</v>
      </c>
      <c r="CC21" s="70">
        <v>0</v>
      </c>
      <c r="CD21" s="70">
        <v>0</v>
      </c>
    </row>
    <row r="22" spans="1:82">
      <c r="A22" s="70" t="s">
        <v>1647</v>
      </c>
      <c r="B22" s="70">
        <v>439</v>
      </c>
      <c r="C22" s="70">
        <v>14</v>
      </c>
      <c r="D22" s="70">
        <v>26</v>
      </c>
      <c r="E22" s="70">
        <v>2017</v>
      </c>
      <c r="F22" s="70" t="s">
        <v>156</v>
      </c>
      <c r="G22" s="70" t="s">
        <v>1633</v>
      </c>
      <c r="H22" s="70" t="s">
        <v>1634</v>
      </c>
      <c r="I22" s="148"/>
      <c r="J22" s="71">
        <v>1046.0101002649483</v>
      </c>
      <c r="K22" s="71">
        <v>17.766343138373994</v>
      </c>
      <c r="L22" s="71">
        <v>29.388580002278903</v>
      </c>
      <c r="M22" s="71">
        <v>519.66969496129752</v>
      </c>
      <c r="N22" s="71">
        <v>497.45596612790541</v>
      </c>
      <c r="O22" s="71">
        <v>261.92754912191731</v>
      </c>
      <c r="P22" s="71">
        <v>127.34184212374286</v>
      </c>
      <c r="Q22" s="71">
        <v>27.917994924304502</v>
      </c>
      <c r="R22" s="71">
        <v>146.82482755639964</v>
      </c>
      <c r="S22" s="71">
        <v>12.315904401199999</v>
      </c>
      <c r="T22" s="72"/>
      <c r="U22" s="71">
        <v>72352244</v>
      </c>
      <c r="V22" s="71">
        <v>8837</v>
      </c>
      <c r="W22" s="71">
        <v>320</v>
      </c>
      <c r="X22" s="71">
        <v>125533</v>
      </c>
      <c r="Y22" s="71">
        <v>190990</v>
      </c>
      <c r="Z22" s="71">
        <v>156604</v>
      </c>
      <c r="AA22" s="71">
        <v>26376</v>
      </c>
      <c r="AB22" s="71">
        <v>408739</v>
      </c>
      <c r="AC22" s="71">
        <v>25573800</v>
      </c>
      <c r="AD22" s="71">
        <v>12.315904401199999</v>
      </c>
      <c r="AE22" s="72"/>
      <c r="AF22" s="71">
        <v>520587979.07189381</v>
      </c>
      <c r="AG22" s="71">
        <v>14326983.40581652</v>
      </c>
      <c r="AH22" s="71">
        <v>6474301.9974717963</v>
      </c>
      <c r="AI22" s="71">
        <v>852947868.00305057</v>
      </c>
      <c r="AJ22" s="71">
        <v>754447076.33551884</v>
      </c>
      <c r="AK22" s="71">
        <v>0</v>
      </c>
      <c r="AL22" s="71">
        <v>0</v>
      </c>
      <c r="AM22" s="71">
        <v>56147202.053502709</v>
      </c>
      <c r="AN22" s="71">
        <v>0</v>
      </c>
      <c r="AO22" s="71">
        <v>0</v>
      </c>
      <c r="AP22" s="71">
        <v>2204931410.8672543</v>
      </c>
      <c r="AQ22" s="72"/>
      <c r="AR22" s="71">
        <v>5827</v>
      </c>
      <c r="AS22" s="71">
        <v>242</v>
      </c>
      <c r="AT22" s="71">
        <v>0</v>
      </c>
      <c r="AU22" s="71">
        <v>0</v>
      </c>
      <c r="AV22" s="71">
        <v>0</v>
      </c>
      <c r="AW22" s="71">
        <v>0</v>
      </c>
      <c r="AX22" s="71"/>
      <c r="AY22" s="72"/>
      <c r="AZ22" s="71">
        <v>21446.400000000001</v>
      </c>
      <c r="BA22" s="71">
        <v>7522.3</v>
      </c>
      <c r="BB22" s="71">
        <v>0</v>
      </c>
      <c r="BC22" s="71">
        <v>0</v>
      </c>
      <c r="BD22" s="71">
        <v>0</v>
      </c>
      <c r="BE22" s="71">
        <v>0</v>
      </c>
      <c r="BF22" s="71"/>
      <c r="BG22" s="72"/>
      <c r="BH22" s="71">
        <v>0</v>
      </c>
      <c r="BI22" s="71">
        <v>0</v>
      </c>
      <c r="BJ22" s="71">
        <v>191.6</v>
      </c>
      <c r="BK22" s="71">
        <v>12.721</v>
      </c>
      <c r="BL22" s="71">
        <v>153.316</v>
      </c>
      <c r="BM22" s="71">
        <v>0</v>
      </c>
      <c r="BN22" s="72"/>
      <c r="BO22" s="71">
        <v>0</v>
      </c>
      <c r="BP22" s="71">
        <v>0</v>
      </c>
      <c r="BQ22" s="71">
        <v>14</v>
      </c>
      <c r="BR22" s="71">
        <v>1</v>
      </c>
      <c r="BS22" s="71">
        <v>18</v>
      </c>
      <c r="BT22" s="71">
        <v>0</v>
      </c>
      <c r="BU22"/>
      <c r="BV22" s="70">
        <v>323.42599999999999</v>
      </c>
      <c r="BW22" s="70">
        <v>12.618</v>
      </c>
      <c r="BX22" s="70">
        <v>12.618</v>
      </c>
      <c r="BY22" s="70">
        <v>0</v>
      </c>
      <c r="BZ22" s="70">
        <v>8.9749999999999996</v>
      </c>
      <c r="CA22" s="70">
        <v>0</v>
      </c>
      <c r="CB22" s="70">
        <v>0</v>
      </c>
      <c r="CC22" s="70">
        <v>0</v>
      </c>
      <c r="CD22" s="70">
        <v>0</v>
      </c>
    </row>
    <row r="23" spans="1:82">
      <c r="A23" s="70" t="s">
        <v>1648</v>
      </c>
      <c r="B23" s="70">
        <v>440</v>
      </c>
      <c r="C23" s="70">
        <v>15</v>
      </c>
      <c r="D23" s="70">
        <v>26</v>
      </c>
      <c r="E23" s="70">
        <v>2018</v>
      </c>
      <c r="F23" s="70" t="s">
        <v>183</v>
      </c>
      <c r="G23" s="70" t="s">
        <v>1633</v>
      </c>
      <c r="H23" s="70" t="s">
        <v>1634</v>
      </c>
      <c r="I23" s="148"/>
      <c r="J23" s="71">
        <v>1024.5923506679483</v>
      </c>
      <c r="K23" s="71">
        <v>16.59427188085122</v>
      </c>
      <c r="L23" s="71">
        <v>19.294338638013876</v>
      </c>
      <c r="M23" s="71">
        <v>512.13898698258311</v>
      </c>
      <c r="N23" s="71">
        <v>479.10855730899573</v>
      </c>
      <c r="O23" s="71">
        <v>254.63015531089684</v>
      </c>
      <c r="P23" s="71">
        <v>126.61915811097643</v>
      </c>
      <c r="Q23" s="71">
        <v>25.684702442325399</v>
      </c>
      <c r="R23" s="71">
        <v>146.25075942328345</v>
      </c>
      <c r="S23" s="71">
        <v>18.076121140800002</v>
      </c>
      <c r="T23" s="72"/>
      <c r="U23" s="71">
        <v>74456469</v>
      </c>
      <c r="V23" s="71">
        <v>8837</v>
      </c>
      <c r="W23" s="71">
        <v>320</v>
      </c>
      <c r="X23" s="71">
        <v>125533</v>
      </c>
      <c r="Y23" s="71">
        <v>191525</v>
      </c>
      <c r="Z23" s="71">
        <v>155156</v>
      </c>
      <c r="AA23" s="71">
        <v>26490</v>
      </c>
      <c r="AB23" s="71">
        <v>405244</v>
      </c>
      <c r="AC23" s="71">
        <v>25373974</v>
      </c>
      <c r="AD23" s="71">
        <v>18.076121140800002</v>
      </c>
      <c r="AE23" s="72"/>
      <c r="AF23" s="71">
        <v>494421457.17663711</v>
      </c>
      <c r="AG23" s="71">
        <v>12721296.134802621</v>
      </c>
      <c r="AH23" s="71">
        <v>3857158.7731243349</v>
      </c>
      <c r="AI23" s="71">
        <v>826978526.21389973</v>
      </c>
      <c r="AJ23" s="71">
        <v>702522319.13682687</v>
      </c>
      <c r="AK23" s="71">
        <v>0</v>
      </c>
      <c r="AL23" s="71">
        <v>0</v>
      </c>
      <c r="AM23" s="71">
        <v>55782286.709231421</v>
      </c>
      <c r="AN23" s="71">
        <v>0</v>
      </c>
      <c r="AO23" s="71">
        <v>0</v>
      </c>
      <c r="AP23" s="71">
        <v>2096283044.1445222</v>
      </c>
      <c r="AQ23" s="72"/>
      <c r="AR23" s="71">
        <v>6059</v>
      </c>
      <c r="AS23" s="71">
        <v>273</v>
      </c>
      <c r="AT23" s="71">
        <v>0</v>
      </c>
      <c r="AU23" s="71">
        <v>0</v>
      </c>
      <c r="AV23" s="71">
        <v>0</v>
      </c>
      <c r="AW23" s="71">
        <v>0</v>
      </c>
      <c r="AX23" s="71"/>
      <c r="AY23" s="72"/>
      <c r="AZ23" s="71">
        <v>22539.800000000017</v>
      </c>
      <c r="BA23" s="71">
        <v>14103.7</v>
      </c>
      <c r="BB23" s="71">
        <v>0</v>
      </c>
      <c r="BC23" s="71">
        <v>0</v>
      </c>
      <c r="BD23" s="71">
        <v>0</v>
      </c>
      <c r="BE23" s="71">
        <v>0</v>
      </c>
      <c r="BF23" s="71"/>
      <c r="BG23" s="72"/>
      <c r="BH23" s="71">
        <v>0</v>
      </c>
      <c r="BI23" s="71">
        <v>0</v>
      </c>
      <c r="BJ23" s="71">
        <v>171.42400000000001</v>
      </c>
      <c r="BK23" s="71">
        <v>11.727</v>
      </c>
      <c r="BL23" s="71">
        <v>146.48599999999999</v>
      </c>
      <c r="BM23" s="71">
        <v>0</v>
      </c>
      <c r="BN23" s="72"/>
      <c r="BO23" s="71">
        <v>0</v>
      </c>
      <c r="BP23" s="71">
        <v>0</v>
      </c>
      <c r="BQ23" s="71">
        <v>12</v>
      </c>
      <c r="BR23" s="71">
        <v>1</v>
      </c>
      <c r="BS23" s="71">
        <v>18</v>
      </c>
      <c r="BT23" s="71">
        <v>0</v>
      </c>
      <c r="BU23"/>
      <c r="BV23" s="70">
        <v>304.20499999999998</v>
      </c>
      <c r="BW23" s="70">
        <v>0</v>
      </c>
      <c r="BX23" s="70">
        <v>16.847999999999999</v>
      </c>
      <c r="BY23" s="70">
        <v>0</v>
      </c>
      <c r="BZ23" s="70">
        <v>8.5839999999999996</v>
      </c>
      <c r="CA23" s="70">
        <v>0</v>
      </c>
      <c r="CB23" s="70">
        <v>0</v>
      </c>
      <c r="CC23" s="70">
        <v>0</v>
      </c>
      <c r="CD23" s="70">
        <v>0</v>
      </c>
    </row>
    <row r="24" spans="1:82">
      <c r="A24" s="70" t="s">
        <v>1649</v>
      </c>
      <c r="B24" s="70">
        <v>440</v>
      </c>
      <c r="C24" s="70">
        <v>16</v>
      </c>
      <c r="D24" s="70">
        <v>26</v>
      </c>
      <c r="E24" s="70">
        <v>2019</v>
      </c>
      <c r="F24" s="70" t="s">
        <v>158</v>
      </c>
      <c r="G24" s="70" t="s">
        <v>1633</v>
      </c>
      <c r="H24" s="70" t="s">
        <v>1634</v>
      </c>
      <c r="I24" s="148"/>
      <c r="J24" s="71">
        <v>874.27860767196114</v>
      </c>
      <c r="K24" s="71">
        <v>15.092874704861121</v>
      </c>
      <c r="L24" s="71">
        <v>19.458649105063216</v>
      </c>
      <c r="M24" s="71">
        <v>511.972246104497</v>
      </c>
      <c r="N24" s="71">
        <v>487.9231414745401</v>
      </c>
      <c r="O24" s="71">
        <v>246.56625639716128</v>
      </c>
      <c r="P24" s="71">
        <v>126.46639434713195</v>
      </c>
      <c r="Q24" s="71">
        <v>24.7488835481109</v>
      </c>
      <c r="R24" s="71">
        <v>140.49208405264042</v>
      </c>
      <c r="S24" s="71">
        <v>19.240125583000001</v>
      </c>
      <c r="T24" s="72"/>
      <c r="U24" s="71">
        <v>64013011</v>
      </c>
      <c r="V24" s="71">
        <v>8837</v>
      </c>
      <c r="W24" s="71">
        <v>320</v>
      </c>
      <c r="X24" s="71">
        <v>125533</v>
      </c>
      <c r="Y24" s="71">
        <v>191579</v>
      </c>
      <c r="Z24" s="71">
        <v>154367</v>
      </c>
      <c r="AA24" s="71">
        <v>26260</v>
      </c>
      <c r="AB24" s="71">
        <v>401050</v>
      </c>
      <c r="AC24" s="71">
        <v>24774096</v>
      </c>
      <c r="AD24" s="71">
        <v>19.240125583000001</v>
      </c>
      <c r="AE24" s="72"/>
      <c r="AF24" s="71">
        <v>436333863.21491653</v>
      </c>
      <c r="AG24" s="71">
        <v>12239898.58007626</v>
      </c>
      <c r="AH24" s="71">
        <v>4071051.9799110931</v>
      </c>
      <c r="AI24" s="71">
        <v>858766367.96371782</v>
      </c>
      <c r="AJ24" s="71">
        <v>714998994.155496</v>
      </c>
      <c r="AK24" s="71">
        <v>0</v>
      </c>
      <c r="AL24" s="71">
        <v>0</v>
      </c>
      <c r="AM24" s="71">
        <v>54619990.897216417</v>
      </c>
      <c r="AN24" s="71">
        <v>0</v>
      </c>
      <c r="AO24" s="71">
        <v>0</v>
      </c>
      <c r="AP24" s="71">
        <v>2081030166.7913342</v>
      </c>
      <c r="AQ24" s="72"/>
      <c r="AR24" s="71">
        <v>6301</v>
      </c>
      <c r="AS24" s="71">
        <v>295</v>
      </c>
      <c r="AT24" s="71">
        <v>0</v>
      </c>
      <c r="AU24" s="71">
        <v>0</v>
      </c>
      <c r="AV24" s="71">
        <v>0</v>
      </c>
      <c r="AW24" s="71">
        <v>2</v>
      </c>
      <c r="AX24" s="71"/>
      <c r="AY24" s="72"/>
      <c r="AZ24" s="71">
        <v>23728.799999999959</v>
      </c>
      <c r="BA24" s="71">
        <v>16230.9</v>
      </c>
      <c r="BB24" s="71">
        <v>0</v>
      </c>
      <c r="BC24" s="71">
        <v>0</v>
      </c>
      <c r="BD24" s="71">
        <v>0</v>
      </c>
      <c r="BE24" s="71">
        <v>9042.3680000000004</v>
      </c>
      <c r="BF24" s="71"/>
      <c r="BG24" s="72"/>
      <c r="BH24" s="71">
        <v>0</v>
      </c>
      <c r="BI24" s="71">
        <v>0</v>
      </c>
      <c r="BJ24" s="71">
        <v>174.209</v>
      </c>
      <c r="BK24" s="71">
        <v>12.401999999999999</v>
      </c>
      <c r="BL24" s="71">
        <v>134.16699999999997</v>
      </c>
      <c r="BM24" s="71">
        <v>0</v>
      </c>
      <c r="BN24" s="72"/>
      <c r="BO24" s="71">
        <v>0</v>
      </c>
      <c r="BP24" s="71">
        <v>0</v>
      </c>
      <c r="BQ24" s="71">
        <v>14</v>
      </c>
      <c r="BR24" s="71">
        <v>1</v>
      </c>
      <c r="BS24" s="71">
        <v>18</v>
      </c>
      <c r="BT24" s="71">
        <v>0</v>
      </c>
      <c r="BU24"/>
      <c r="BV24" s="70">
        <v>304.52699999999999</v>
      </c>
      <c r="BW24" s="70">
        <v>0</v>
      </c>
      <c r="BX24" s="70">
        <v>7.9269999999999996</v>
      </c>
      <c r="BY24" s="70">
        <v>0</v>
      </c>
      <c r="BZ24" s="70">
        <v>8.3239999999999998</v>
      </c>
      <c r="CA24" s="70">
        <v>0</v>
      </c>
      <c r="CB24" s="70">
        <v>0</v>
      </c>
      <c r="CC24" s="70">
        <v>0</v>
      </c>
      <c r="CD24" s="70">
        <v>0</v>
      </c>
    </row>
    <row r="25" spans="1:82">
      <c r="A25" s="70" t="s">
        <v>1650</v>
      </c>
      <c r="B25" s="70">
        <v>440</v>
      </c>
      <c r="C25" s="70">
        <v>17</v>
      </c>
      <c r="D25" s="70">
        <v>26</v>
      </c>
      <c r="E25" s="70">
        <v>2020</v>
      </c>
      <c r="F25" s="70" t="s">
        <v>159</v>
      </c>
      <c r="G25" s="70" t="s">
        <v>1633</v>
      </c>
      <c r="H25" s="70" t="s">
        <v>1634</v>
      </c>
      <c r="I25" s="148"/>
      <c r="J25" s="71">
        <v>709.67383544276288</v>
      </c>
      <c r="K25" s="71">
        <v>15.284638280188421</v>
      </c>
      <c r="L25" s="71">
        <v>31.023079812130533</v>
      </c>
      <c r="M25" s="71">
        <v>434.36956061867312</v>
      </c>
      <c r="N25" s="71">
        <v>496.1573661152355</v>
      </c>
      <c r="O25" s="71">
        <v>216.25360968151935</v>
      </c>
      <c r="P25" s="71">
        <v>120.41025031850779</v>
      </c>
      <c r="Q25" s="71">
        <v>23.406935503583998</v>
      </c>
      <c r="R25" s="71">
        <v>130.6745952413491</v>
      </c>
      <c r="S25" s="71">
        <v>24.623500397400001</v>
      </c>
      <c r="T25" s="72"/>
      <c r="U25" s="71">
        <v>51023258</v>
      </c>
      <c r="V25" s="71">
        <v>8401</v>
      </c>
      <c r="W25" s="71">
        <v>527</v>
      </c>
      <c r="X25" s="71">
        <v>120845</v>
      </c>
      <c r="Y25" s="71">
        <v>191819</v>
      </c>
      <c r="Z25" s="71">
        <v>154529</v>
      </c>
      <c r="AA25" s="71">
        <v>26575</v>
      </c>
      <c r="AB25" s="71">
        <v>396992</v>
      </c>
      <c r="AC25" s="71">
        <v>23164655</v>
      </c>
      <c r="AD25" s="71">
        <v>24.623500397400001</v>
      </c>
      <c r="AE25" s="72"/>
      <c r="AF25" s="71">
        <v>355440153.81595719</v>
      </c>
      <c r="AG25" s="71">
        <v>11680288.320338992</v>
      </c>
      <c r="AH25" s="71">
        <v>6426477.1829765867</v>
      </c>
      <c r="AI25" s="71">
        <v>733736291.68966639</v>
      </c>
      <c r="AJ25" s="71">
        <v>801363468.75328648</v>
      </c>
      <c r="AK25" s="71"/>
      <c r="AL25" s="71"/>
      <c r="AM25" s="71">
        <v>51811866.673113614</v>
      </c>
      <c r="AN25" s="71"/>
      <c r="AO25" s="71"/>
      <c r="AP25" s="71">
        <v>1960458546.4353392</v>
      </c>
      <c r="AQ25" s="72"/>
      <c r="AR25" s="71">
        <v>6549</v>
      </c>
      <c r="AS25" s="71">
        <v>309</v>
      </c>
      <c r="AT25" s="71">
        <v>0</v>
      </c>
      <c r="AU25" s="71">
        <v>0</v>
      </c>
      <c r="AV25" s="71">
        <v>0</v>
      </c>
      <c r="AW25" s="71">
        <v>2</v>
      </c>
      <c r="AX25" s="71"/>
      <c r="AY25" s="72"/>
      <c r="AZ25" s="71">
        <v>24935.299999999908</v>
      </c>
      <c r="BA25" s="71">
        <v>16806.500000000011</v>
      </c>
      <c r="BB25" s="71">
        <v>0</v>
      </c>
      <c r="BC25" s="71">
        <v>0</v>
      </c>
      <c r="BD25" s="71">
        <v>0</v>
      </c>
      <c r="BE25" s="71">
        <v>9042.3680000000004</v>
      </c>
      <c r="BF25" s="71"/>
      <c r="BG25" s="72"/>
      <c r="BH25" s="71">
        <v>0</v>
      </c>
      <c r="BI25" s="71">
        <v>0</v>
      </c>
      <c r="BJ25" s="71">
        <v>150.24199999999999</v>
      </c>
      <c r="BK25" s="71">
        <v>10.895</v>
      </c>
      <c r="BL25" s="71">
        <v>133.44999999999999</v>
      </c>
      <c r="BM25" s="71">
        <v>0</v>
      </c>
      <c r="BN25" s="72"/>
      <c r="BO25" s="71">
        <v>0</v>
      </c>
      <c r="BP25" s="71">
        <v>0</v>
      </c>
      <c r="BQ25" s="71">
        <v>14</v>
      </c>
      <c r="BR25" s="71">
        <v>1</v>
      </c>
      <c r="BS25" s="71">
        <v>17</v>
      </c>
      <c r="BT25" s="71">
        <v>0</v>
      </c>
      <c r="BU25"/>
      <c r="BV25" s="70">
        <v>286.90499999999997</v>
      </c>
      <c r="BW25" s="70">
        <v>0</v>
      </c>
      <c r="BX25" s="70">
        <v>0</v>
      </c>
      <c r="BY25" s="70">
        <v>0</v>
      </c>
      <c r="BZ25" s="70">
        <v>7.6820000000000004</v>
      </c>
      <c r="CA25" s="70">
        <v>0</v>
      </c>
      <c r="CB25" s="70">
        <v>0</v>
      </c>
      <c r="CC25" s="70">
        <v>0</v>
      </c>
      <c r="CD25" s="70">
        <v>0</v>
      </c>
    </row>
    <row r="26" spans="1:82">
      <c r="A26" s="70" t="s">
        <v>1651</v>
      </c>
      <c r="B26" s="70">
        <v>440</v>
      </c>
      <c r="C26" s="70">
        <v>18</v>
      </c>
      <c r="D26" s="70">
        <v>26</v>
      </c>
      <c r="E26" s="70">
        <v>2021</v>
      </c>
      <c r="F26" s="70" t="s">
        <v>160</v>
      </c>
      <c r="G26" s="1064" t="s">
        <v>1633</v>
      </c>
      <c r="H26" s="70" t="s">
        <v>1634</v>
      </c>
      <c r="I26" s="148"/>
      <c r="J26" s="71">
        <v>942.19302949233258</v>
      </c>
      <c r="K26" s="71">
        <v>19.195540420701857</v>
      </c>
      <c r="L26" s="71">
        <v>30.238787196563941</v>
      </c>
      <c r="M26" s="71">
        <v>468.00473764562128</v>
      </c>
      <c r="N26" s="71">
        <v>471.67974832044501</v>
      </c>
      <c r="O26" s="71">
        <v>209.43329237319179</v>
      </c>
      <c r="P26" s="71">
        <v>125.34694870631549</v>
      </c>
      <c r="Q26" s="71">
        <v>22.935448366538601</v>
      </c>
      <c r="R26" s="71">
        <v>151.70322772217526</v>
      </c>
      <c r="S26" s="71">
        <v>21.403115030639999</v>
      </c>
      <c r="T26" s="72"/>
      <c r="U26" s="71">
        <v>70834954</v>
      </c>
      <c r="V26" s="71">
        <v>8401</v>
      </c>
      <c r="W26" s="71">
        <v>527</v>
      </c>
      <c r="X26" s="71">
        <v>120845</v>
      </c>
      <c r="Y26" s="71">
        <v>191999</v>
      </c>
      <c r="Z26" s="71">
        <v>154093</v>
      </c>
      <c r="AA26" s="71">
        <v>26976</v>
      </c>
      <c r="AB26" s="71">
        <v>392817</v>
      </c>
      <c r="AC26" s="71">
        <v>26088777.999999996</v>
      </c>
      <c r="AD26" s="71">
        <v>21.403115030639999</v>
      </c>
      <c r="AE26" s="72"/>
      <c r="AF26" s="71">
        <v>436082654.70045167</v>
      </c>
      <c r="AG26" s="71">
        <v>14476455.049375337</v>
      </c>
      <c r="AH26" s="71">
        <v>6083144.2878356632</v>
      </c>
      <c r="AI26" s="71">
        <v>781034663.27977765</v>
      </c>
      <c r="AJ26" s="71">
        <v>702493831.3933599</v>
      </c>
      <c r="AK26" s="71">
        <v>0</v>
      </c>
      <c r="AL26" s="71">
        <v>0</v>
      </c>
      <c r="AM26" s="71">
        <v>51562686.616997726</v>
      </c>
      <c r="AN26" s="71">
        <v>0</v>
      </c>
      <c r="AO26" s="71">
        <v>0</v>
      </c>
      <c r="AP26" s="71">
        <v>1991733435.3277979</v>
      </c>
      <c r="AQ26" s="72"/>
      <c r="AR26" s="71">
        <v>6760</v>
      </c>
      <c r="AS26" s="71">
        <v>311</v>
      </c>
      <c r="AT26" s="71">
        <v>0</v>
      </c>
      <c r="AU26" s="71">
        <v>0</v>
      </c>
      <c r="AV26" s="71">
        <v>0</v>
      </c>
      <c r="AW26" s="71">
        <v>2</v>
      </c>
      <c r="AX26" s="71"/>
      <c r="AY26" s="72"/>
      <c r="AZ26" s="71">
        <v>26040.299999999901</v>
      </c>
      <c r="BA26" s="71">
        <v>16905.500000000018</v>
      </c>
      <c r="BB26" s="71">
        <v>0</v>
      </c>
      <c r="BC26" s="71">
        <v>0</v>
      </c>
      <c r="BD26" s="71">
        <v>0</v>
      </c>
      <c r="BE26" s="71">
        <v>10180.5</v>
      </c>
      <c r="BF26" s="71"/>
      <c r="BG26" s="72"/>
      <c r="BH26" s="71">
        <v>0</v>
      </c>
      <c r="BI26" s="71">
        <v>0</v>
      </c>
      <c r="BJ26" s="71">
        <v>154.001</v>
      </c>
      <c r="BK26" s="71">
        <v>4.758</v>
      </c>
      <c r="BL26" s="71">
        <v>142.46100000000001</v>
      </c>
      <c r="BM26" s="71">
        <v>0</v>
      </c>
      <c r="BN26" s="72"/>
      <c r="BO26" s="71">
        <v>0</v>
      </c>
      <c r="BP26" s="71">
        <v>0</v>
      </c>
      <c r="BQ26" s="71">
        <v>14</v>
      </c>
      <c r="BR26" s="71">
        <v>1</v>
      </c>
      <c r="BS26" s="71">
        <v>18</v>
      </c>
      <c r="BT26" s="71">
        <v>0</v>
      </c>
      <c r="BU26"/>
      <c r="BV26" s="70">
        <v>273.78199999999998</v>
      </c>
      <c r="BW26" s="70">
        <v>0</v>
      </c>
      <c r="BX26" s="70">
        <v>19.39</v>
      </c>
      <c r="BY26" s="70">
        <v>0</v>
      </c>
      <c r="BZ26" s="70">
        <v>8.048</v>
      </c>
      <c r="CA26" s="70">
        <v>0</v>
      </c>
      <c r="CB26" s="70">
        <v>0</v>
      </c>
      <c r="CC26" s="70">
        <v>0</v>
      </c>
      <c r="CD26" s="70">
        <v>0</v>
      </c>
    </row>
    <row r="27" spans="1:82">
      <c r="A27" s="70" t="s">
        <v>1652</v>
      </c>
      <c r="B27" s="70">
        <v>440</v>
      </c>
      <c r="C27" s="70">
        <v>19</v>
      </c>
      <c r="D27" s="70">
        <v>26</v>
      </c>
      <c r="E27" s="70">
        <v>2022</v>
      </c>
      <c r="F27" s="70" t="s">
        <v>161</v>
      </c>
      <c r="G27" s="1064" t="s">
        <v>1633</v>
      </c>
      <c r="H27" s="70" t="s">
        <v>1634</v>
      </c>
      <c r="I27" s="148"/>
      <c r="J27" s="71">
        <v>921.82642553101311</v>
      </c>
      <c r="K27" s="71">
        <v>16.906662903355247</v>
      </c>
      <c r="L27" s="71">
        <v>21.481025269422414</v>
      </c>
      <c r="M27" s="71">
        <v>463.6181431120159</v>
      </c>
      <c r="N27" s="71">
        <v>481.64707265271011</v>
      </c>
      <c r="O27" s="71">
        <v>219.44402017969907</v>
      </c>
      <c r="P27" s="71">
        <v>124.66393102305005</v>
      </c>
      <c r="Q27" s="71">
        <v>22.85309625172259</v>
      </c>
      <c r="R27" s="71">
        <v>174.26515593363987</v>
      </c>
      <c r="S27" s="71">
        <v>31.858697650000011</v>
      </c>
      <c r="T27" s="72"/>
      <c r="U27" s="71">
        <v>75525778</v>
      </c>
      <c r="V27" s="71">
        <v>8401</v>
      </c>
      <c r="W27" s="71">
        <v>527</v>
      </c>
      <c r="X27" s="71">
        <v>120845</v>
      </c>
      <c r="Y27" s="71">
        <v>192089</v>
      </c>
      <c r="Z27" s="71">
        <v>153403</v>
      </c>
      <c r="AA27" s="71">
        <v>27238</v>
      </c>
      <c r="AB27" s="71">
        <v>388197</v>
      </c>
      <c r="AC27" s="71">
        <v>30345199.999999996</v>
      </c>
      <c r="AD27" s="71">
        <v>31.858697650000011</v>
      </c>
      <c r="AE27" s="72"/>
      <c r="AF27" s="71">
        <v>442237213.81715941</v>
      </c>
      <c r="AG27" s="71">
        <v>13847420.567743588</v>
      </c>
      <c r="AH27" s="71">
        <v>4935022.3770274073</v>
      </c>
      <c r="AI27" s="71">
        <v>762316872.86798334</v>
      </c>
      <c r="AJ27" s="71">
        <v>738380266.25424135</v>
      </c>
      <c r="AK27" s="71">
        <v>0</v>
      </c>
      <c r="AL27" s="71">
        <v>0</v>
      </c>
      <c r="AM27" s="71">
        <v>50126828.30695904</v>
      </c>
      <c r="AN27" s="71">
        <v>0</v>
      </c>
      <c r="AO27" s="71">
        <v>0</v>
      </c>
      <c r="AP27" s="71">
        <v>2011843624.1911144</v>
      </c>
      <c r="AQ27" s="72"/>
      <c r="AR27" s="71">
        <v>7056</v>
      </c>
      <c r="AS27" s="71">
        <v>321</v>
      </c>
      <c r="AT27" s="71">
        <v>0</v>
      </c>
      <c r="AU27" s="71">
        <v>0</v>
      </c>
      <c r="AV27" s="71">
        <v>0</v>
      </c>
      <c r="AW27" s="71">
        <v>2</v>
      </c>
      <c r="AX27" s="71"/>
      <c r="AY27" s="72"/>
      <c r="AZ27" s="71">
        <v>27507.899999999914</v>
      </c>
      <c r="BA27" s="71">
        <v>17400.500000000022</v>
      </c>
      <c r="BB27" s="71">
        <v>0</v>
      </c>
      <c r="BC27" s="71">
        <v>0</v>
      </c>
      <c r="BD27" s="71">
        <v>0</v>
      </c>
      <c r="BE27" s="71">
        <v>10180.5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1653</v>
      </c>
      <c r="B28" s="70">
        <v>440</v>
      </c>
      <c r="C28" s="70">
        <v>20</v>
      </c>
      <c r="D28" s="70">
        <v>26</v>
      </c>
      <c r="E28" s="70">
        <v>2023</v>
      </c>
      <c r="F28" s="70" t="s">
        <v>1539</v>
      </c>
      <c r="G28" s="70" t="s">
        <v>1633</v>
      </c>
      <c r="H28" s="70" t="s">
        <v>1634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7348</v>
      </c>
      <c r="AS28" s="71">
        <v>324</v>
      </c>
      <c r="AT28" s="71">
        <v>0</v>
      </c>
      <c r="AU28" s="71">
        <v>0</v>
      </c>
      <c r="AV28" s="71">
        <v>0</v>
      </c>
      <c r="AW28" s="71">
        <v>2</v>
      </c>
      <c r="AX28" s="71"/>
      <c r="AY28" s="72"/>
      <c r="AZ28" s="71">
        <v>29021.599999999969</v>
      </c>
      <c r="BA28" s="71">
        <v>17549.000000000018</v>
      </c>
      <c r="BB28" s="71">
        <v>0</v>
      </c>
      <c r="BC28" s="71">
        <v>0</v>
      </c>
      <c r="BD28" s="71">
        <v>0</v>
      </c>
      <c r="BE28" s="71">
        <v>12348.006000000001</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1654</v>
      </c>
      <c r="B29" s="70">
        <v>440</v>
      </c>
      <c r="C29" s="70">
        <v>21</v>
      </c>
      <c r="D29" s="70">
        <v>26</v>
      </c>
      <c r="E29" s="70">
        <v>2024</v>
      </c>
      <c r="F29" s="70" t="s">
        <v>1554</v>
      </c>
      <c r="G29" s="70" t="s">
        <v>1633</v>
      </c>
      <c r="H29" s="70" t="s">
        <v>1634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1655</v>
      </c>
      <c r="B30" s="70">
        <v>86</v>
      </c>
      <c r="C30" s="70">
        <v>1</v>
      </c>
      <c r="D30" s="70">
        <v>6</v>
      </c>
      <c r="E30" s="70">
        <v>1990</v>
      </c>
      <c r="F30" s="70" t="s">
        <v>787</v>
      </c>
      <c r="G30" s="70" t="s">
        <v>1656</v>
      </c>
      <c r="H30" s="70" t="s">
        <v>1657</v>
      </c>
      <c r="I30" s="148"/>
      <c r="J30" s="71">
        <v>252.93907464453969</v>
      </c>
      <c r="K30" s="71">
        <v>18.872752943103059</v>
      </c>
      <c r="L30" s="71">
        <v>2.459271153255707</v>
      </c>
      <c r="M30" s="71">
        <v>246.25169166879661</v>
      </c>
      <c r="N30" s="71">
        <v>309.02132399275268</v>
      </c>
      <c r="O30" s="71">
        <v>182.79324693154501</v>
      </c>
      <c r="P30" s="71">
        <v>129.53279670015161</v>
      </c>
      <c r="Q30" s="71">
        <v>21.260967782704</v>
      </c>
      <c r="R30" s="71">
        <v>0</v>
      </c>
      <c r="S30" s="71">
        <v>36.649481047776433</v>
      </c>
      <c r="T30" s="72"/>
      <c r="U30" s="71">
        <v>36942640</v>
      </c>
      <c r="V30" s="71">
        <v>9205</v>
      </c>
      <c r="W30" s="71">
        <v>31</v>
      </c>
      <c r="X30" s="71">
        <v>110903</v>
      </c>
      <c r="Y30" s="71">
        <v>125144</v>
      </c>
      <c r="Z30" s="71">
        <v>75185</v>
      </c>
      <c r="AA30" s="71">
        <v>31452</v>
      </c>
      <c r="AB30" s="71">
        <v>345206</v>
      </c>
      <c r="AC30" s="71">
        <v>0</v>
      </c>
      <c r="AD30" s="71">
        <v>36.649481047776433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1658</v>
      </c>
      <c r="B31" s="70">
        <v>87</v>
      </c>
      <c r="C31" s="70">
        <v>2</v>
      </c>
      <c r="D31" s="70">
        <v>6</v>
      </c>
      <c r="E31" s="70">
        <v>2005</v>
      </c>
      <c r="F31" s="70" t="s">
        <v>789</v>
      </c>
      <c r="G31" s="70" t="s">
        <v>1656</v>
      </c>
      <c r="H31" s="70" t="s">
        <v>1657</v>
      </c>
      <c r="I31" s="148"/>
      <c r="J31" s="71">
        <v>241.0943877452502</v>
      </c>
      <c r="K31" s="71">
        <v>15.2883194673667</v>
      </c>
      <c r="L31" s="71">
        <v>2.1625723170466968</v>
      </c>
      <c r="M31" s="71">
        <v>433.90458091103437</v>
      </c>
      <c r="N31" s="71">
        <v>405.5612444426751</v>
      </c>
      <c r="O31" s="71">
        <v>223.02220712326829</v>
      </c>
      <c r="P31" s="71">
        <v>102.8864553743802</v>
      </c>
      <c r="Q31" s="71">
        <v>20.369742910803701</v>
      </c>
      <c r="R31" s="71">
        <v>0</v>
      </c>
      <c r="S31" s="71">
        <v>45.895777157999987</v>
      </c>
      <c r="T31" s="72"/>
      <c r="U31" s="71">
        <v>25377651</v>
      </c>
      <c r="V31" s="71">
        <v>8409</v>
      </c>
      <c r="W31" s="71">
        <v>24</v>
      </c>
      <c r="X31" s="71">
        <v>103225</v>
      </c>
      <c r="Y31" s="71">
        <v>147507</v>
      </c>
      <c r="Z31" s="71">
        <v>106151</v>
      </c>
      <c r="AA31" s="71">
        <v>20460</v>
      </c>
      <c r="AB31" s="71">
        <v>345752</v>
      </c>
      <c r="AC31" s="71">
        <v>0</v>
      </c>
      <c r="AD31" s="71">
        <v>45.895777157999987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1659</v>
      </c>
      <c r="B32" s="70">
        <v>88</v>
      </c>
      <c r="C32" s="70">
        <v>3</v>
      </c>
      <c r="D32" s="70">
        <v>6</v>
      </c>
      <c r="E32" s="70">
        <v>2006</v>
      </c>
      <c r="F32" s="70" t="s">
        <v>790</v>
      </c>
      <c r="G32" s="70" t="s">
        <v>1656</v>
      </c>
      <c r="H32" s="70" t="s">
        <v>1657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1660</v>
      </c>
      <c r="B33" s="70">
        <v>89</v>
      </c>
      <c r="C33" s="70">
        <v>4</v>
      </c>
      <c r="D33" s="70">
        <v>6</v>
      </c>
      <c r="E33" s="70">
        <v>2007</v>
      </c>
      <c r="F33" s="70" t="s">
        <v>791</v>
      </c>
      <c r="G33" s="70" t="s">
        <v>1656</v>
      </c>
      <c r="H33" s="70" t="s">
        <v>1657</v>
      </c>
      <c r="I33" s="148"/>
      <c r="J33" s="71">
        <v>231.42229847153891</v>
      </c>
      <c r="K33" s="71">
        <v>15.38786658374778</v>
      </c>
      <c r="L33" s="71">
        <v>8.9253394591151128E-2</v>
      </c>
      <c r="M33" s="71">
        <v>448.7192586011837</v>
      </c>
      <c r="N33" s="71">
        <v>429.65165085351452</v>
      </c>
      <c r="O33" s="71">
        <v>213.13431395992421</v>
      </c>
      <c r="P33" s="71">
        <v>100.3887112268135</v>
      </c>
      <c r="Q33" s="71">
        <v>21.585155724894101</v>
      </c>
      <c r="R33" s="71">
        <v>0</v>
      </c>
      <c r="S33" s="71">
        <v>37.494285071999997</v>
      </c>
      <c r="T33" s="72"/>
      <c r="U33" s="71">
        <v>27463140</v>
      </c>
      <c r="V33" s="71">
        <v>8240</v>
      </c>
      <c r="W33" s="71">
        <v>1</v>
      </c>
      <c r="X33" s="71">
        <v>123344</v>
      </c>
      <c r="Y33" s="71">
        <v>150444</v>
      </c>
      <c r="Z33" s="71">
        <v>105457</v>
      </c>
      <c r="AA33" s="71">
        <v>19659</v>
      </c>
      <c r="AB33" s="71">
        <v>347008</v>
      </c>
      <c r="AC33" s="71">
        <v>0</v>
      </c>
      <c r="AD33" s="71">
        <v>37.494285071999997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1661</v>
      </c>
      <c r="B34" s="70">
        <v>90</v>
      </c>
      <c r="C34" s="70">
        <v>5</v>
      </c>
      <c r="D34" s="70">
        <v>6</v>
      </c>
      <c r="E34" s="70">
        <v>2008</v>
      </c>
      <c r="F34" s="70" t="s">
        <v>792</v>
      </c>
      <c r="G34" s="70" t="s">
        <v>1656</v>
      </c>
      <c r="H34" s="70" t="s">
        <v>1657</v>
      </c>
      <c r="I34" s="148"/>
      <c r="J34" s="71">
        <v>214.46884544505889</v>
      </c>
      <c r="K34" s="71">
        <v>11.544731972044049</v>
      </c>
      <c r="L34" s="71">
        <v>7.9063293531716525E-2</v>
      </c>
      <c r="M34" s="71">
        <v>470.99043597085318</v>
      </c>
      <c r="N34" s="71">
        <v>416.75295724263992</v>
      </c>
      <c r="O34" s="71">
        <v>205.122412946021</v>
      </c>
      <c r="P34" s="71">
        <v>97.336310716151729</v>
      </c>
      <c r="Q34" s="71">
        <v>21.290213927766501</v>
      </c>
      <c r="R34" s="71">
        <v>0</v>
      </c>
      <c r="S34" s="71">
        <v>49.015207735199994</v>
      </c>
      <c r="T34" s="72"/>
      <c r="U34" s="71">
        <v>27026193</v>
      </c>
      <c r="V34" s="71">
        <v>8240</v>
      </c>
      <c r="W34" s="71">
        <v>1</v>
      </c>
      <c r="X34" s="71">
        <v>123344</v>
      </c>
      <c r="Y34" s="71">
        <v>151966</v>
      </c>
      <c r="Z34" s="71">
        <v>105055</v>
      </c>
      <c r="AA34" s="71">
        <v>19083</v>
      </c>
      <c r="AB34" s="71">
        <v>347896</v>
      </c>
      <c r="AC34" s="71">
        <v>0</v>
      </c>
      <c r="AD34" s="71">
        <v>49.015207735199994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1662</v>
      </c>
      <c r="B35" s="70">
        <v>91</v>
      </c>
      <c r="C35" s="70">
        <v>6</v>
      </c>
      <c r="D35" s="70">
        <v>6</v>
      </c>
      <c r="E35" s="70">
        <v>2009</v>
      </c>
      <c r="F35" s="70" t="s">
        <v>176</v>
      </c>
      <c r="G35" s="70" t="s">
        <v>1656</v>
      </c>
      <c r="H35" s="70" t="s">
        <v>1657</v>
      </c>
      <c r="I35" s="148"/>
      <c r="J35" s="71">
        <v>180.06307987016129</v>
      </c>
      <c r="K35" s="71">
        <v>10.035586317190161</v>
      </c>
      <c r="L35" s="71">
        <v>2.438294933303212</v>
      </c>
      <c r="M35" s="71">
        <v>432.26780310913551</v>
      </c>
      <c r="N35" s="71">
        <v>340.47703212491109</v>
      </c>
      <c r="O35" s="71">
        <v>206.9177966796085</v>
      </c>
      <c r="P35" s="71">
        <v>92.383487196578614</v>
      </c>
      <c r="Q35" s="71">
        <v>20.245448312719699</v>
      </c>
      <c r="R35" s="71">
        <v>0</v>
      </c>
      <c r="S35" s="71">
        <v>43.987173031256397</v>
      </c>
      <c r="T35" s="72"/>
      <c r="U35" s="71">
        <v>23585704</v>
      </c>
      <c r="V35" s="71">
        <v>8662</v>
      </c>
      <c r="W35" s="71">
        <v>52</v>
      </c>
      <c r="X35" s="71">
        <v>140926</v>
      </c>
      <c r="Y35" s="71">
        <v>152628</v>
      </c>
      <c r="Z35" s="71">
        <v>104602</v>
      </c>
      <c r="AA35" s="71">
        <v>18594</v>
      </c>
      <c r="AB35" s="71">
        <v>347279</v>
      </c>
      <c r="AC35" s="71">
        <v>0</v>
      </c>
      <c r="AD35" s="71">
        <v>43.987173031256397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107.895</v>
      </c>
      <c r="BK35" s="71">
        <v>0</v>
      </c>
      <c r="BL35" s="71">
        <v>229.94799999999998</v>
      </c>
      <c r="BM35" s="71">
        <v>0</v>
      </c>
      <c r="BN35" s="72"/>
      <c r="BO35" s="71">
        <v>0</v>
      </c>
      <c r="BP35" s="71">
        <v>0</v>
      </c>
      <c r="BQ35" s="71">
        <v>10</v>
      </c>
      <c r="BR35" s="71">
        <v>0</v>
      </c>
      <c r="BS35" s="71">
        <v>24</v>
      </c>
      <c r="BT35" s="71">
        <v>0</v>
      </c>
      <c r="BU35"/>
      <c r="BV35" s="70">
        <v>293.91500000000002</v>
      </c>
      <c r="BW35" s="70">
        <v>0</v>
      </c>
      <c r="BX35" s="70">
        <v>43.927999999999997</v>
      </c>
      <c r="BY35" s="70">
        <v>0</v>
      </c>
      <c r="BZ35" s="70">
        <v>0</v>
      </c>
      <c r="CA35" s="70">
        <v>0</v>
      </c>
      <c r="CB35" s="70">
        <v>0</v>
      </c>
      <c r="CC35" s="70">
        <v>0</v>
      </c>
      <c r="CD35" s="70">
        <v>0</v>
      </c>
    </row>
    <row r="36" spans="1:82">
      <c r="A36" s="70" t="s">
        <v>1663</v>
      </c>
      <c r="B36" s="70">
        <v>92</v>
      </c>
      <c r="C36" s="70">
        <v>7</v>
      </c>
      <c r="D36" s="70">
        <v>6</v>
      </c>
      <c r="E36" s="70">
        <v>2010</v>
      </c>
      <c r="F36" s="70" t="s">
        <v>177</v>
      </c>
      <c r="G36" s="70" t="s">
        <v>1656</v>
      </c>
      <c r="H36" s="70" t="s">
        <v>1657</v>
      </c>
      <c r="I36" s="148"/>
      <c r="J36" s="71">
        <v>182.24832320804811</v>
      </c>
      <c r="K36" s="71">
        <v>10.935176533896451</v>
      </c>
      <c r="L36" s="71">
        <v>2.31293453042891</v>
      </c>
      <c r="M36" s="71">
        <v>466.62096064278592</v>
      </c>
      <c r="N36" s="71">
        <v>396.02028945491691</v>
      </c>
      <c r="O36" s="71">
        <v>205.27355941701171</v>
      </c>
      <c r="P36" s="71">
        <v>92.308889906997393</v>
      </c>
      <c r="Q36" s="71">
        <v>21.167701510327401</v>
      </c>
      <c r="R36" s="71">
        <v>0</v>
      </c>
      <c r="S36" s="71">
        <v>59.760348813622507</v>
      </c>
      <c r="T36" s="72"/>
      <c r="U36" s="71">
        <v>24068071</v>
      </c>
      <c r="V36" s="71">
        <v>8662</v>
      </c>
      <c r="W36" s="71">
        <v>52</v>
      </c>
      <c r="X36" s="71">
        <v>140926</v>
      </c>
      <c r="Y36" s="71">
        <v>153715</v>
      </c>
      <c r="Z36" s="71">
        <v>104253</v>
      </c>
      <c r="AA36" s="71">
        <v>18115</v>
      </c>
      <c r="AB36" s="71">
        <v>347930</v>
      </c>
      <c r="AC36" s="71">
        <v>0</v>
      </c>
      <c r="AD36" s="71">
        <v>59.760348813622507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64.998000000000005</v>
      </c>
      <c r="BK36" s="71">
        <v>0</v>
      </c>
      <c r="BL36" s="71">
        <v>216.55099999999999</v>
      </c>
      <c r="BM36" s="71">
        <v>0</v>
      </c>
      <c r="BN36" s="72"/>
      <c r="BO36" s="71">
        <v>0</v>
      </c>
      <c r="BP36" s="71">
        <v>0</v>
      </c>
      <c r="BQ36" s="71">
        <v>8</v>
      </c>
      <c r="BR36" s="71">
        <v>0</v>
      </c>
      <c r="BS36" s="71">
        <v>21</v>
      </c>
      <c r="BT36" s="71">
        <v>0</v>
      </c>
      <c r="BU36"/>
      <c r="BV36" s="70">
        <v>230.251</v>
      </c>
      <c r="BW36" s="70">
        <v>0</v>
      </c>
      <c r="BX36" s="70">
        <v>51.298000000000002</v>
      </c>
      <c r="BY36" s="70">
        <v>0</v>
      </c>
      <c r="BZ36" s="70">
        <v>0</v>
      </c>
      <c r="CA36" s="70">
        <v>0</v>
      </c>
      <c r="CB36" s="70">
        <v>0</v>
      </c>
      <c r="CC36" s="70">
        <v>0</v>
      </c>
      <c r="CD36" s="70">
        <v>0</v>
      </c>
    </row>
    <row r="37" spans="1:82">
      <c r="A37" s="70" t="s">
        <v>1664</v>
      </c>
      <c r="B37" s="70">
        <v>93</v>
      </c>
      <c r="C37" s="70">
        <v>8</v>
      </c>
      <c r="D37" s="70">
        <v>6</v>
      </c>
      <c r="E37" s="70">
        <v>2011</v>
      </c>
      <c r="F37" s="70" t="s">
        <v>178</v>
      </c>
      <c r="G37" s="70" t="s">
        <v>1656</v>
      </c>
      <c r="H37" s="70" t="s">
        <v>1657</v>
      </c>
      <c r="I37" s="148"/>
      <c r="J37" s="71">
        <v>250.17189054775051</v>
      </c>
      <c r="K37" s="71">
        <v>17.402875676566051</v>
      </c>
      <c r="L37" s="71">
        <v>2.034911225595712</v>
      </c>
      <c r="M37" s="71">
        <v>595.1068263012196</v>
      </c>
      <c r="N37" s="71">
        <v>490.79177253082639</v>
      </c>
      <c r="O37" s="71">
        <v>201.62185285288814</v>
      </c>
      <c r="P37" s="71">
        <v>89.101930033906555</v>
      </c>
      <c r="Q37" s="71">
        <v>24.5494731178348</v>
      </c>
      <c r="R37" s="71">
        <v>0</v>
      </c>
      <c r="S37" s="71">
        <v>51.029777325025393</v>
      </c>
      <c r="T37" s="72"/>
      <c r="U37" s="71">
        <v>29907848</v>
      </c>
      <c r="V37" s="71">
        <v>8662</v>
      </c>
      <c r="W37" s="71">
        <v>52</v>
      </c>
      <c r="X37" s="71">
        <v>140926</v>
      </c>
      <c r="Y37" s="71">
        <v>155319</v>
      </c>
      <c r="Z37" s="71">
        <v>104623</v>
      </c>
      <c r="AA37" s="71">
        <v>18006</v>
      </c>
      <c r="AB37" s="71">
        <v>349822</v>
      </c>
      <c r="AC37" s="71">
        <v>0</v>
      </c>
      <c r="AD37" s="71">
        <v>51.029777325025393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87.373000000000005</v>
      </c>
      <c r="BK37" s="71">
        <v>0</v>
      </c>
      <c r="BL37" s="71">
        <v>201.148</v>
      </c>
      <c r="BM37" s="71">
        <v>0</v>
      </c>
      <c r="BN37" s="72"/>
      <c r="BO37" s="71">
        <v>0</v>
      </c>
      <c r="BP37" s="71">
        <v>0</v>
      </c>
      <c r="BQ37" s="71">
        <v>9</v>
      </c>
      <c r="BR37" s="71">
        <v>0</v>
      </c>
      <c r="BS37" s="71">
        <v>21</v>
      </c>
      <c r="BT37" s="71">
        <v>0</v>
      </c>
      <c r="BU37"/>
      <c r="BV37" s="70">
        <v>244.297</v>
      </c>
      <c r="BW37" s="70">
        <v>0</v>
      </c>
      <c r="BX37" s="70">
        <v>44.223999999999997</v>
      </c>
      <c r="BY37" s="70">
        <v>0</v>
      </c>
      <c r="BZ37" s="70">
        <v>0</v>
      </c>
      <c r="CA37" s="70">
        <v>0</v>
      </c>
      <c r="CB37" s="70">
        <v>0</v>
      </c>
      <c r="CC37" s="70">
        <v>0</v>
      </c>
      <c r="CD37" s="70">
        <v>0</v>
      </c>
    </row>
    <row r="38" spans="1:82">
      <c r="A38" s="70" t="s">
        <v>1665</v>
      </c>
      <c r="B38" s="70">
        <v>94</v>
      </c>
      <c r="C38" s="70">
        <v>9</v>
      </c>
      <c r="D38" s="70">
        <v>6</v>
      </c>
      <c r="E38" s="70">
        <v>2012</v>
      </c>
      <c r="F38" s="70" t="s">
        <v>179</v>
      </c>
      <c r="G38" s="70" t="s">
        <v>1656</v>
      </c>
      <c r="H38" s="70" t="s">
        <v>1657</v>
      </c>
      <c r="I38" s="148"/>
      <c r="J38" s="71">
        <v>222.00115353965899</v>
      </c>
      <c r="K38" s="71">
        <v>16.923290461666099</v>
      </c>
      <c r="L38" s="71">
        <v>2.02674445351597</v>
      </c>
      <c r="M38" s="71">
        <v>665.62332066600652</v>
      </c>
      <c r="N38" s="71">
        <v>528.8427625171098</v>
      </c>
      <c r="O38" s="71">
        <v>201.05242369101919</v>
      </c>
      <c r="P38" s="71">
        <v>88.563787325409123</v>
      </c>
      <c r="Q38" s="71">
        <v>27.2021121830144</v>
      </c>
      <c r="R38" s="71">
        <v>0</v>
      </c>
      <c r="S38" s="71">
        <v>58.434538905670202</v>
      </c>
      <c r="T38" s="72"/>
      <c r="U38" s="71">
        <v>25804284</v>
      </c>
      <c r="V38" s="71">
        <v>8662</v>
      </c>
      <c r="W38" s="71">
        <v>52</v>
      </c>
      <c r="X38" s="71">
        <v>140926</v>
      </c>
      <c r="Y38" s="71">
        <v>159408</v>
      </c>
      <c r="Z38" s="71">
        <v>105155</v>
      </c>
      <c r="AA38" s="71">
        <v>17796</v>
      </c>
      <c r="AB38" s="71">
        <v>356768</v>
      </c>
      <c r="AC38" s="71">
        <v>0</v>
      </c>
      <c r="AD38" s="71">
        <v>58.434538905670202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109.26600000000001</v>
      </c>
      <c r="BK38" s="71">
        <v>0</v>
      </c>
      <c r="BL38" s="71">
        <v>251.26199999999997</v>
      </c>
      <c r="BM38" s="71">
        <v>0</v>
      </c>
      <c r="BN38" s="72"/>
      <c r="BO38" s="71">
        <v>0</v>
      </c>
      <c r="BP38" s="71">
        <v>0</v>
      </c>
      <c r="BQ38" s="71">
        <v>9</v>
      </c>
      <c r="BR38" s="71">
        <v>0</v>
      </c>
      <c r="BS38" s="71">
        <v>22</v>
      </c>
      <c r="BT38" s="71">
        <v>0</v>
      </c>
      <c r="BU38"/>
      <c r="BV38" s="70">
        <v>310.09899999999999</v>
      </c>
      <c r="BW38" s="70">
        <v>0</v>
      </c>
      <c r="BX38" s="70">
        <v>50.429000000000002</v>
      </c>
      <c r="BY38" s="70">
        <v>0</v>
      </c>
      <c r="BZ38" s="70">
        <v>0</v>
      </c>
      <c r="CA38" s="70">
        <v>0</v>
      </c>
      <c r="CB38" s="70">
        <v>0</v>
      </c>
      <c r="CC38" s="70">
        <v>0</v>
      </c>
      <c r="CD38" s="70">
        <v>0</v>
      </c>
    </row>
    <row r="39" spans="1:82">
      <c r="A39" s="70" t="s">
        <v>1666</v>
      </c>
      <c r="B39" s="70">
        <v>95</v>
      </c>
      <c r="C39" s="70">
        <v>10</v>
      </c>
      <c r="D39" s="70">
        <v>6</v>
      </c>
      <c r="E39" s="70">
        <v>2013</v>
      </c>
      <c r="F39" s="70" t="s">
        <v>180</v>
      </c>
      <c r="G39" s="70" t="s">
        <v>1656</v>
      </c>
      <c r="H39" s="70" t="s">
        <v>1657</v>
      </c>
      <c r="I39" s="148"/>
      <c r="J39" s="71">
        <v>260.45264638876517</v>
      </c>
      <c r="K39" s="71">
        <v>14.349331001184201</v>
      </c>
      <c r="L39" s="71">
        <v>1.798150467788048</v>
      </c>
      <c r="M39" s="71">
        <v>670.43221046144436</v>
      </c>
      <c r="N39" s="71">
        <v>534.25450786995043</v>
      </c>
      <c r="O39" s="71">
        <v>193.95111342550291</v>
      </c>
      <c r="P39" s="71">
        <v>87.863455986898259</v>
      </c>
      <c r="Q39" s="71">
        <v>27.854182223465699</v>
      </c>
      <c r="R39" s="71">
        <v>0</v>
      </c>
      <c r="S39" s="71">
        <v>58.795491130375993</v>
      </c>
      <c r="T39" s="72"/>
      <c r="U39" s="71">
        <v>29937238</v>
      </c>
      <c r="V39" s="71">
        <v>8662</v>
      </c>
      <c r="W39" s="71">
        <v>52</v>
      </c>
      <c r="X39" s="71">
        <v>140926</v>
      </c>
      <c r="Y39" s="71">
        <v>161343</v>
      </c>
      <c r="Z39" s="71">
        <v>105970</v>
      </c>
      <c r="AA39" s="71">
        <v>17589</v>
      </c>
      <c r="AB39" s="71">
        <v>360083</v>
      </c>
      <c r="AC39" s="71">
        <v>0</v>
      </c>
      <c r="AD39" s="71">
        <v>58.795491130375993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118.229</v>
      </c>
      <c r="BK39" s="71">
        <v>0</v>
      </c>
      <c r="BL39" s="71">
        <v>266.863</v>
      </c>
      <c r="BM39" s="71">
        <v>0</v>
      </c>
      <c r="BN39" s="72"/>
      <c r="BO39" s="71">
        <v>0</v>
      </c>
      <c r="BP39" s="71">
        <v>0</v>
      </c>
      <c r="BQ39" s="71">
        <v>9</v>
      </c>
      <c r="BR39" s="71">
        <v>0</v>
      </c>
      <c r="BS39" s="71">
        <v>20</v>
      </c>
      <c r="BT39" s="71">
        <v>0</v>
      </c>
      <c r="BU39"/>
      <c r="BV39" s="70">
        <v>336.661</v>
      </c>
      <c r="BW39" s="70">
        <v>0</v>
      </c>
      <c r="BX39" s="70">
        <v>48.430999999999997</v>
      </c>
      <c r="BY39" s="70">
        <v>0</v>
      </c>
      <c r="BZ39" s="70">
        <v>0</v>
      </c>
      <c r="CA39" s="70">
        <v>0</v>
      </c>
      <c r="CB39" s="70">
        <v>0</v>
      </c>
      <c r="CC39" s="70">
        <v>0</v>
      </c>
      <c r="CD39" s="70">
        <v>0</v>
      </c>
    </row>
    <row r="40" spans="1:82">
      <c r="A40" s="70" t="s">
        <v>1667</v>
      </c>
      <c r="B40" s="70">
        <v>96</v>
      </c>
      <c r="C40" s="70">
        <v>11</v>
      </c>
      <c r="D40" s="70">
        <v>6</v>
      </c>
      <c r="E40" s="70">
        <v>2014</v>
      </c>
      <c r="F40" s="70" t="s">
        <v>181</v>
      </c>
      <c r="G40" s="70" t="s">
        <v>1656</v>
      </c>
      <c r="H40" s="70" t="s">
        <v>1657</v>
      </c>
      <c r="I40" s="148"/>
      <c r="J40" s="71">
        <v>240.2804026766045</v>
      </c>
      <c r="K40" s="71">
        <v>16.462015885070251</v>
      </c>
      <c r="L40" s="71">
        <v>3.3024790692607491</v>
      </c>
      <c r="M40" s="71">
        <v>641.59645202860384</v>
      </c>
      <c r="N40" s="71">
        <v>521.42991653421666</v>
      </c>
      <c r="O40" s="71">
        <v>184.42647558296463</v>
      </c>
      <c r="P40" s="71">
        <v>87.56193612396639</v>
      </c>
      <c r="Q40" s="71">
        <v>26.9294172512217</v>
      </c>
      <c r="R40" s="71">
        <v>0</v>
      </c>
      <c r="S40" s="71">
        <v>58.67613454</v>
      </c>
      <c r="T40" s="72"/>
      <c r="U40" s="71">
        <v>29387172</v>
      </c>
      <c r="V40" s="71">
        <v>8278</v>
      </c>
      <c r="W40" s="71">
        <v>36</v>
      </c>
      <c r="X40" s="71">
        <v>135465</v>
      </c>
      <c r="Y40" s="71">
        <v>163460</v>
      </c>
      <c r="Z40" s="71">
        <v>106129</v>
      </c>
      <c r="AA40" s="71">
        <v>17438</v>
      </c>
      <c r="AB40" s="71">
        <v>362845</v>
      </c>
      <c r="AC40" s="71">
        <v>0</v>
      </c>
      <c r="AD40" s="71">
        <v>58.67613454</v>
      </c>
      <c r="AE40" s="72"/>
      <c r="AF40" s="71"/>
      <c r="AG40" s="71"/>
      <c r="AH40" s="71"/>
      <c r="AI40" s="71"/>
      <c r="AJ40" s="71"/>
      <c r="AK40" s="71"/>
      <c r="AL40" s="71"/>
      <c r="AM40" s="71"/>
      <c r="AN40" s="71"/>
      <c r="AO40" s="71"/>
      <c r="AP40" s="71"/>
      <c r="AQ40" s="72"/>
      <c r="AR40" s="71">
        <v>2297</v>
      </c>
      <c r="AS40" s="71">
        <v>165</v>
      </c>
      <c r="AT40" s="71">
        <v>0</v>
      </c>
      <c r="AU40" s="71">
        <v>0</v>
      </c>
      <c r="AV40" s="71">
        <v>0</v>
      </c>
      <c r="AW40" s="71">
        <v>1</v>
      </c>
      <c r="AX40" s="71"/>
      <c r="AY40" s="72"/>
      <c r="AZ40" s="71">
        <v>8592.2999999999993</v>
      </c>
      <c r="BA40" s="71">
        <v>3126.9</v>
      </c>
      <c r="BB40" s="71">
        <v>0</v>
      </c>
      <c r="BC40" s="71">
        <v>0</v>
      </c>
      <c r="BD40" s="71">
        <v>0</v>
      </c>
      <c r="BE40" s="71">
        <v>6240</v>
      </c>
      <c r="BF40" s="71"/>
      <c r="BG40" s="72"/>
      <c r="BH40" s="71">
        <v>0</v>
      </c>
      <c r="BI40" s="71">
        <v>0</v>
      </c>
      <c r="BJ40" s="71">
        <v>115.18300000000001</v>
      </c>
      <c r="BK40" s="71">
        <v>0</v>
      </c>
      <c r="BL40" s="71">
        <v>261.21100000000001</v>
      </c>
      <c r="BM40" s="71">
        <v>0</v>
      </c>
      <c r="BN40" s="72"/>
      <c r="BO40" s="71">
        <v>0</v>
      </c>
      <c r="BP40" s="71">
        <v>0</v>
      </c>
      <c r="BQ40" s="71">
        <v>9</v>
      </c>
      <c r="BR40" s="71">
        <v>0</v>
      </c>
      <c r="BS40" s="71">
        <v>20</v>
      </c>
      <c r="BT40" s="71">
        <v>0</v>
      </c>
      <c r="BU40"/>
      <c r="BV40" s="70">
        <v>328.66800000000001</v>
      </c>
      <c r="BW40" s="70">
        <v>0</v>
      </c>
      <c r="BX40" s="70">
        <v>47.725999999999999</v>
      </c>
      <c r="BY40" s="70">
        <v>0</v>
      </c>
      <c r="BZ40" s="70">
        <v>0</v>
      </c>
      <c r="CA40" s="70">
        <v>0</v>
      </c>
      <c r="CB40" s="70">
        <v>0</v>
      </c>
      <c r="CC40" s="70">
        <v>0</v>
      </c>
      <c r="CD40" s="70">
        <v>0</v>
      </c>
    </row>
    <row r="41" spans="1:82">
      <c r="A41" s="70" t="s">
        <v>1668</v>
      </c>
      <c r="B41" s="70">
        <v>97</v>
      </c>
      <c r="C41" s="70">
        <v>12</v>
      </c>
      <c r="D41" s="70">
        <v>6</v>
      </c>
      <c r="E41" s="70">
        <v>2015</v>
      </c>
      <c r="F41" s="70" t="s">
        <v>182</v>
      </c>
      <c r="G41" s="70" t="s">
        <v>1656</v>
      </c>
      <c r="H41" s="70" t="s">
        <v>1657</v>
      </c>
      <c r="I41" s="148"/>
      <c r="J41" s="71">
        <v>226.86494166484721</v>
      </c>
      <c r="K41" s="71">
        <v>15.727989395745089</v>
      </c>
      <c r="L41" s="71">
        <v>3.7113994823927761</v>
      </c>
      <c r="M41" s="71">
        <v>588.12358956852404</v>
      </c>
      <c r="N41" s="71">
        <v>493.29910691346561</v>
      </c>
      <c r="O41" s="71">
        <v>183.83201575516435</v>
      </c>
      <c r="P41" s="71">
        <v>86.811991889365032</v>
      </c>
      <c r="Q41" s="71">
        <v>26.668982032694899</v>
      </c>
      <c r="R41" s="71">
        <v>0</v>
      </c>
      <c r="S41" s="71">
        <v>61.645708928300003</v>
      </c>
      <c r="T41" s="72"/>
      <c r="U41" s="71">
        <v>29252957</v>
      </c>
      <c r="V41" s="71">
        <v>8278</v>
      </c>
      <c r="W41" s="71">
        <v>36</v>
      </c>
      <c r="X41" s="71">
        <v>135465</v>
      </c>
      <c r="Y41" s="71">
        <v>166190</v>
      </c>
      <c r="Z41" s="71">
        <v>106805</v>
      </c>
      <c r="AA41" s="71">
        <v>17275</v>
      </c>
      <c r="AB41" s="71">
        <v>367068</v>
      </c>
      <c r="AC41" s="71">
        <v>0</v>
      </c>
      <c r="AD41" s="71">
        <v>61.645708928300003</v>
      </c>
      <c r="AE41" s="72"/>
      <c r="AF41" s="71">
        <v>237820887.82645541</v>
      </c>
      <c r="AG41" s="71">
        <v>13238431.134986861</v>
      </c>
      <c r="AH41" s="71">
        <v>754968.40168668237</v>
      </c>
      <c r="AI41" s="71">
        <v>845749595.62494969</v>
      </c>
      <c r="AJ41" s="71">
        <v>752410214.57267284</v>
      </c>
      <c r="AK41" s="71">
        <v>0</v>
      </c>
      <c r="AL41" s="71">
        <v>0</v>
      </c>
      <c r="AM41" s="71">
        <v>50305129.607652687</v>
      </c>
      <c r="AN41" s="71">
        <v>0</v>
      </c>
      <c r="AO41" s="71">
        <v>0</v>
      </c>
      <c r="AP41" s="71">
        <v>1900279227.1684041</v>
      </c>
      <c r="AQ41" s="72"/>
      <c r="AR41" s="71">
        <v>2656</v>
      </c>
      <c r="AS41" s="71">
        <v>210</v>
      </c>
      <c r="AT41" s="71">
        <v>0</v>
      </c>
      <c r="AU41" s="71">
        <v>0</v>
      </c>
      <c r="AV41" s="71">
        <v>0</v>
      </c>
      <c r="AW41" s="71">
        <v>1</v>
      </c>
      <c r="AX41" s="71"/>
      <c r="AY41" s="72"/>
      <c r="AZ41" s="71">
        <v>9843</v>
      </c>
      <c r="BA41" s="71">
        <v>4197.2</v>
      </c>
      <c r="BB41" s="71">
        <v>0</v>
      </c>
      <c r="BC41" s="71">
        <v>0</v>
      </c>
      <c r="BD41" s="71">
        <v>0</v>
      </c>
      <c r="BE41" s="71">
        <v>6240</v>
      </c>
      <c r="BF41" s="71"/>
      <c r="BG41" s="72"/>
      <c r="BH41" s="71">
        <v>0</v>
      </c>
      <c r="BI41" s="71">
        <v>0</v>
      </c>
      <c r="BJ41" s="71">
        <v>120.41200000000001</v>
      </c>
      <c r="BK41" s="71">
        <v>0</v>
      </c>
      <c r="BL41" s="71">
        <v>253.75399999999999</v>
      </c>
      <c r="BM41" s="71">
        <v>0</v>
      </c>
      <c r="BN41" s="72"/>
      <c r="BO41" s="71">
        <v>0</v>
      </c>
      <c r="BP41" s="71">
        <v>0</v>
      </c>
      <c r="BQ41" s="71">
        <v>9</v>
      </c>
      <c r="BR41" s="71">
        <v>0</v>
      </c>
      <c r="BS41" s="71">
        <v>19</v>
      </c>
      <c r="BT41" s="71">
        <v>0</v>
      </c>
      <c r="BU41"/>
      <c r="BV41" s="70">
        <v>321.43900000000002</v>
      </c>
      <c r="BW41" s="70">
        <v>0</v>
      </c>
      <c r="BX41" s="70">
        <v>52.726999999999997</v>
      </c>
      <c r="BY41" s="70">
        <v>0</v>
      </c>
      <c r="BZ41" s="70">
        <v>0</v>
      </c>
      <c r="CA41" s="70">
        <v>0</v>
      </c>
      <c r="CB41" s="70">
        <v>0</v>
      </c>
      <c r="CC41" s="70">
        <v>0</v>
      </c>
      <c r="CD41" s="70">
        <v>0</v>
      </c>
    </row>
    <row r="42" spans="1:82">
      <c r="A42" s="70" t="s">
        <v>1669</v>
      </c>
      <c r="B42" s="70">
        <v>98</v>
      </c>
      <c r="C42" s="70">
        <v>13</v>
      </c>
      <c r="D42" s="70">
        <v>6</v>
      </c>
      <c r="E42" s="70">
        <v>2016</v>
      </c>
      <c r="F42" s="70" t="s">
        <v>155</v>
      </c>
      <c r="G42" s="70" t="s">
        <v>1656</v>
      </c>
      <c r="H42" s="70" t="s">
        <v>1657</v>
      </c>
      <c r="I42" s="148"/>
      <c r="J42" s="71">
        <v>230.23539139525812</v>
      </c>
      <c r="K42" s="71">
        <v>15.318899996259518</v>
      </c>
      <c r="L42" s="71">
        <v>3.5479591029308772</v>
      </c>
      <c r="M42" s="71">
        <v>536.33900645857989</v>
      </c>
      <c r="N42" s="71">
        <v>500.04622047825461</v>
      </c>
      <c r="O42" s="71">
        <v>183.04150250046541</v>
      </c>
      <c r="P42" s="71">
        <v>82.807197922196835</v>
      </c>
      <c r="Q42" s="71">
        <v>26.126645838142416</v>
      </c>
      <c r="R42" s="71">
        <v>0</v>
      </c>
      <c r="S42" s="71">
        <v>58.238378736600012</v>
      </c>
      <c r="T42" s="72"/>
      <c r="U42" s="71">
        <v>28178242</v>
      </c>
      <c r="V42" s="71">
        <v>8278</v>
      </c>
      <c r="W42" s="71">
        <v>36</v>
      </c>
      <c r="X42" s="71">
        <v>135465</v>
      </c>
      <c r="Y42" s="71">
        <v>168488</v>
      </c>
      <c r="Z42" s="71">
        <v>107653</v>
      </c>
      <c r="AA42" s="71">
        <v>17043</v>
      </c>
      <c r="AB42" s="71">
        <v>369898</v>
      </c>
      <c r="AC42" s="71">
        <v>0</v>
      </c>
      <c r="AD42" s="71">
        <v>58.238378736600012</v>
      </c>
      <c r="AE42" s="72"/>
      <c r="AF42" s="71">
        <v>240387471.9682495</v>
      </c>
      <c r="AG42" s="71">
        <v>12015501.753553949</v>
      </c>
      <c r="AH42" s="71">
        <v>536735.0263675797</v>
      </c>
      <c r="AI42" s="71">
        <v>823161495.04033792</v>
      </c>
      <c r="AJ42" s="71">
        <v>720640638.50708163</v>
      </c>
      <c r="AK42" s="71">
        <v>0</v>
      </c>
      <c r="AL42" s="71">
        <v>0</v>
      </c>
      <c r="AM42" s="71">
        <v>50732352.6993962</v>
      </c>
      <c r="AN42" s="71">
        <v>0</v>
      </c>
      <c r="AO42" s="71">
        <v>0</v>
      </c>
      <c r="AP42" s="71">
        <v>1847474194.9949865</v>
      </c>
      <c r="AQ42" s="72"/>
      <c r="AR42" s="71">
        <v>2865</v>
      </c>
      <c r="AS42" s="71">
        <v>234</v>
      </c>
      <c r="AT42" s="71">
        <v>0</v>
      </c>
      <c r="AU42" s="71">
        <v>0</v>
      </c>
      <c r="AV42" s="71">
        <v>0</v>
      </c>
      <c r="AW42" s="71">
        <v>1</v>
      </c>
      <c r="AX42" s="71"/>
      <c r="AY42" s="72"/>
      <c r="AZ42" s="71">
        <v>10717</v>
      </c>
      <c r="BA42" s="71">
        <v>4587.5999999999995</v>
      </c>
      <c r="BB42" s="71">
        <v>0</v>
      </c>
      <c r="BC42" s="71">
        <v>0</v>
      </c>
      <c r="BD42" s="71">
        <v>0</v>
      </c>
      <c r="BE42" s="71">
        <v>6240</v>
      </c>
      <c r="BF42" s="71"/>
      <c r="BG42" s="72"/>
      <c r="BH42" s="71">
        <v>0</v>
      </c>
      <c r="BI42" s="71">
        <v>0</v>
      </c>
      <c r="BJ42" s="71">
        <v>119.3</v>
      </c>
      <c r="BK42" s="71">
        <v>0</v>
      </c>
      <c r="BL42" s="71">
        <v>257.02</v>
      </c>
      <c r="BM42" s="71">
        <v>0</v>
      </c>
      <c r="BN42" s="72"/>
      <c r="BO42" s="71">
        <v>0</v>
      </c>
      <c r="BP42" s="71">
        <v>0</v>
      </c>
      <c r="BQ42" s="71">
        <v>9</v>
      </c>
      <c r="BR42" s="71">
        <v>0</v>
      </c>
      <c r="BS42" s="71">
        <v>21</v>
      </c>
      <c r="BT42" s="71">
        <v>0</v>
      </c>
      <c r="BU42"/>
      <c r="BV42" s="70">
        <v>326.92200000000003</v>
      </c>
      <c r="BW42" s="70">
        <v>0</v>
      </c>
      <c r="BX42" s="70">
        <v>49.398000000000003</v>
      </c>
      <c r="BY42" s="70">
        <v>0</v>
      </c>
      <c r="BZ42" s="70">
        <v>0</v>
      </c>
      <c r="CA42" s="70">
        <v>0</v>
      </c>
      <c r="CB42" s="70">
        <v>0</v>
      </c>
      <c r="CC42" s="70">
        <v>0</v>
      </c>
      <c r="CD42" s="70">
        <v>0</v>
      </c>
    </row>
    <row r="43" spans="1:82">
      <c r="A43" s="70" t="s">
        <v>1670</v>
      </c>
      <c r="B43" s="70">
        <v>99</v>
      </c>
      <c r="C43" s="70">
        <v>14</v>
      </c>
      <c r="D43" s="70">
        <v>6</v>
      </c>
      <c r="E43" s="70">
        <v>2017</v>
      </c>
      <c r="F43" s="70" t="s">
        <v>156</v>
      </c>
      <c r="G43" s="70" t="s">
        <v>1656</v>
      </c>
      <c r="H43" s="70" t="s">
        <v>1657</v>
      </c>
      <c r="I43" s="148"/>
      <c r="J43" s="71">
        <v>187.35049555812668</v>
      </c>
      <c r="K43" s="71">
        <v>15.071803234521102</v>
      </c>
      <c r="L43" s="71">
        <v>3.0053074554503292</v>
      </c>
      <c r="M43" s="71">
        <v>481.69569639421485</v>
      </c>
      <c r="N43" s="71">
        <v>470.44234696957869</v>
      </c>
      <c r="O43" s="71">
        <v>180.98630999516405</v>
      </c>
      <c r="P43" s="71">
        <v>81.920548117821824</v>
      </c>
      <c r="Q43" s="71">
        <v>25.311835457427701</v>
      </c>
      <c r="R43" s="71">
        <v>0</v>
      </c>
      <c r="S43" s="71">
        <v>54.511088474080005</v>
      </c>
      <c r="T43" s="72"/>
      <c r="U43" s="71">
        <v>27367291</v>
      </c>
      <c r="V43" s="71">
        <v>8278</v>
      </c>
      <c r="W43" s="71">
        <v>36</v>
      </c>
      <c r="X43" s="71">
        <v>135465</v>
      </c>
      <c r="Y43" s="71">
        <v>169954</v>
      </c>
      <c r="Z43" s="71">
        <v>108210</v>
      </c>
      <c r="AA43" s="71">
        <v>16968</v>
      </c>
      <c r="AB43" s="71">
        <v>370583</v>
      </c>
      <c r="AC43" s="71">
        <v>0</v>
      </c>
      <c r="AD43" s="71">
        <v>54.511088474079997</v>
      </c>
      <c r="AE43" s="72"/>
      <c r="AF43" s="71">
        <v>219801266.24869639</v>
      </c>
      <c r="AG43" s="71">
        <v>12659999.473969931</v>
      </c>
      <c r="AH43" s="71">
        <v>629526.32313922164</v>
      </c>
      <c r="AI43" s="71">
        <v>842164304.33728719</v>
      </c>
      <c r="AJ43" s="71">
        <v>779206294.64760864</v>
      </c>
      <c r="AK43" s="71">
        <v>0</v>
      </c>
      <c r="AL43" s="71">
        <v>0</v>
      </c>
      <c r="AM43" s="71">
        <v>50905831.297217026</v>
      </c>
      <c r="AN43" s="71">
        <v>0</v>
      </c>
      <c r="AO43" s="71">
        <v>0</v>
      </c>
      <c r="AP43" s="71">
        <v>1905367222.3279183</v>
      </c>
      <c r="AQ43" s="72"/>
      <c r="AR43" s="71">
        <v>2994</v>
      </c>
      <c r="AS43" s="71">
        <v>252</v>
      </c>
      <c r="AT43" s="71">
        <v>0</v>
      </c>
      <c r="AU43" s="71">
        <v>0</v>
      </c>
      <c r="AV43" s="71">
        <v>0</v>
      </c>
      <c r="AW43" s="71">
        <v>1</v>
      </c>
      <c r="AX43" s="71"/>
      <c r="AY43" s="72"/>
      <c r="AZ43" s="71">
        <v>11274.1</v>
      </c>
      <c r="BA43" s="71">
        <v>6808.3000000000011</v>
      </c>
      <c r="BB43" s="71">
        <v>0</v>
      </c>
      <c r="BC43" s="71">
        <v>0</v>
      </c>
      <c r="BD43" s="71">
        <v>0</v>
      </c>
      <c r="BE43" s="71">
        <v>6240</v>
      </c>
      <c r="BF43" s="71"/>
      <c r="BG43" s="72"/>
      <c r="BH43" s="71">
        <v>0</v>
      </c>
      <c r="BI43" s="71">
        <v>0</v>
      </c>
      <c r="BJ43" s="71">
        <v>117.806</v>
      </c>
      <c r="BK43" s="71">
        <v>0</v>
      </c>
      <c r="BL43" s="71">
        <v>252.57000000000002</v>
      </c>
      <c r="BM43" s="71">
        <v>0</v>
      </c>
      <c r="BN43" s="72"/>
      <c r="BO43" s="71">
        <v>0</v>
      </c>
      <c r="BP43" s="71">
        <v>0</v>
      </c>
      <c r="BQ43" s="71">
        <v>9</v>
      </c>
      <c r="BR43" s="71">
        <v>0</v>
      </c>
      <c r="BS43" s="71">
        <v>21</v>
      </c>
      <c r="BT43" s="71">
        <v>0</v>
      </c>
      <c r="BU43"/>
      <c r="BV43" s="70">
        <v>325.274</v>
      </c>
      <c r="BW43" s="70">
        <v>0</v>
      </c>
      <c r="BX43" s="70">
        <v>45.101999999999997</v>
      </c>
      <c r="BY43" s="70">
        <v>0</v>
      </c>
      <c r="BZ43" s="70">
        <v>0</v>
      </c>
      <c r="CA43" s="70">
        <v>0</v>
      </c>
      <c r="CB43" s="70">
        <v>0</v>
      </c>
      <c r="CC43" s="70">
        <v>0</v>
      </c>
      <c r="CD43" s="70">
        <v>0</v>
      </c>
    </row>
    <row r="44" spans="1:82">
      <c r="A44" s="70" t="s">
        <v>1671</v>
      </c>
      <c r="B44" s="70">
        <v>100</v>
      </c>
      <c r="C44" s="70">
        <v>15</v>
      </c>
      <c r="D44" s="70">
        <v>6</v>
      </c>
      <c r="E44" s="70">
        <v>2018</v>
      </c>
      <c r="F44" s="70" t="s">
        <v>183</v>
      </c>
      <c r="G44" s="70" t="s">
        <v>1656</v>
      </c>
      <c r="H44" s="70" t="s">
        <v>1657</v>
      </c>
      <c r="I44" s="148"/>
      <c r="J44" s="71">
        <v>162.04175784932337</v>
      </c>
      <c r="K44" s="71">
        <v>13.54398976029996</v>
      </c>
      <c r="L44" s="71">
        <v>2.7830420836115981</v>
      </c>
      <c r="M44" s="71">
        <v>420.23379233743799</v>
      </c>
      <c r="N44" s="71">
        <v>381.65259595339575</v>
      </c>
      <c r="O44" s="71">
        <v>178.32940116107648</v>
      </c>
      <c r="P44" s="71">
        <v>81.48270246575369</v>
      </c>
      <c r="Q44" s="71">
        <v>23.559606479920699</v>
      </c>
      <c r="R44" s="71">
        <v>0</v>
      </c>
      <c r="S44" s="71">
        <v>64.489239986760012</v>
      </c>
      <c r="T44" s="72"/>
      <c r="U44" s="71">
        <v>27130896</v>
      </c>
      <c r="V44" s="71">
        <v>8278</v>
      </c>
      <c r="W44" s="71">
        <v>36</v>
      </c>
      <c r="X44" s="71">
        <v>135465</v>
      </c>
      <c r="Y44" s="71">
        <v>171593</v>
      </c>
      <c r="Z44" s="71">
        <v>108663</v>
      </c>
      <c r="AA44" s="71">
        <v>17047</v>
      </c>
      <c r="AB44" s="71">
        <v>371715</v>
      </c>
      <c r="AC44" s="71">
        <v>0</v>
      </c>
      <c r="AD44" s="71">
        <v>64.489239986760012</v>
      </c>
      <c r="AE44" s="72"/>
      <c r="AF44" s="71">
        <v>208630523.64844999</v>
      </c>
      <c r="AG44" s="71">
        <v>11580906.063890111</v>
      </c>
      <c r="AH44" s="71">
        <v>604481.31336567225</v>
      </c>
      <c r="AI44" s="71">
        <v>813294145.61704338</v>
      </c>
      <c r="AJ44" s="71">
        <v>703127492.08940339</v>
      </c>
      <c r="AK44" s="71">
        <v>0</v>
      </c>
      <c r="AL44" s="71">
        <v>0</v>
      </c>
      <c r="AM44" s="71">
        <v>51166982.618180551</v>
      </c>
      <c r="AN44" s="71">
        <v>0</v>
      </c>
      <c r="AO44" s="71">
        <v>0</v>
      </c>
      <c r="AP44" s="71">
        <v>1788404531.350333</v>
      </c>
      <c r="AQ44" s="72"/>
      <c r="AR44" s="71">
        <v>3168</v>
      </c>
      <c r="AS44" s="71">
        <v>273</v>
      </c>
      <c r="AT44" s="71">
        <v>0</v>
      </c>
      <c r="AU44" s="71">
        <v>0</v>
      </c>
      <c r="AV44" s="71">
        <v>0</v>
      </c>
      <c r="AW44" s="71">
        <v>1</v>
      </c>
      <c r="AX44" s="71"/>
      <c r="AY44" s="72"/>
      <c r="AZ44" s="71">
        <v>12046.8</v>
      </c>
      <c r="BA44" s="71">
        <v>7069.9</v>
      </c>
      <c r="BB44" s="71">
        <v>0</v>
      </c>
      <c r="BC44" s="71">
        <v>0</v>
      </c>
      <c r="BD44" s="71">
        <v>0</v>
      </c>
      <c r="BE44" s="71">
        <v>6240</v>
      </c>
      <c r="BF44" s="71"/>
      <c r="BG44" s="72"/>
      <c r="BH44" s="71">
        <v>0</v>
      </c>
      <c r="BI44" s="71">
        <v>0</v>
      </c>
      <c r="BJ44" s="71">
        <v>106.44799999999999</v>
      </c>
      <c r="BK44" s="71">
        <v>0</v>
      </c>
      <c r="BL44" s="71">
        <v>257.55400000000003</v>
      </c>
      <c r="BM44" s="71">
        <v>0</v>
      </c>
      <c r="BN44" s="72"/>
      <c r="BO44" s="71">
        <v>0</v>
      </c>
      <c r="BP44" s="71">
        <v>0</v>
      </c>
      <c r="BQ44" s="71">
        <v>9</v>
      </c>
      <c r="BR44" s="71">
        <v>0</v>
      </c>
      <c r="BS44" s="71">
        <v>20</v>
      </c>
      <c r="BT44" s="71">
        <v>0</v>
      </c>
      <c r="BU44"/>
      <c r="BV44" s="70">
        <v>312.22300000000001</v>
      </c>
      <c r="BW44" s="70">
        <v>0</v>
      </c>
      <c r="BX44" s="70">
        <v>51.779000000000003</v>
      </c>
      <c r="BY44" s="70">
        <v>0</v>
      </c>
      <c r="BZ44" s="70">
        <v>0</v>
      </c>
      <c r="CA44" s="70">
        <v>0</v>
      </c>
      <c r="CB44" s="70">
        <v>0</v>
      </c>
      <c r="CC44" s="70">
        <v>0</v>
      </c>
      <c r="CD44" s="70">
        <v>0</v>
      </c>
    </row>
    <row r="45" spans="1:82">
      <c r="A45" s="70" t="s">
        <v>1672</v>
      </c>
      <c r="B45" s="70">
        <v>101</v>
      </c>
      <c r="C45" s="70">
        <v>16</v>
      </c>
      <c r="D45" s="70">
        <v>6</v>
      </c>
      <c r="E45" s="70">
        <v>2019</v>
      </c>
      <c r="F45" s="70" t="s">
        <v>158</v>
      </c>
      <c r="G45" s="1064" t="s">
        <v>1656</v>
      </c>
      <c r="H45" s="70" t="s">
        <v>1657</v>
      </c>
      <c r="I45" s="148"/>
      <c r="J45" s="71">
        <v>155.38652289259642</v>
      </c>
      <c r="K45" s="71">
        <v>12.160013166356585</v>
      </c>
      <c r="L45" s="71">
        <v>2.8067938528828402</v>
      </c>
      <c r="M45" s="71">
        <v>400.36447225504554</v>
      </c>
      <c r="N45" s="71">
        <v>335.70299518866136</v>
      </c>
      <c r="O45" s="71">
        <v>173.25142117571045</v>
      </c>
      <c r="P45" s="71">
        <v>81.692667452795092</v>
      </c>
      <c r="Q45" s="71">
        <v>23.052284482188401</v>
      </c>
      <c r="R45" s="71">
        <v>0</v>
      </c>
      <c r="S45" s="71">
        <v>62.343476771100008</v>
      </c>
      <c r="T45" s="72"/>
      <c r="U45" s="71">
        <v>26712165</v>
      </c>
      <c r="V45" s="71">
        <v>8278</v>
      </c>
      <c r="W45" s="71">
        <v>36</v>
      </c>
      <c r="X45" s="71">
        <v>135465</v>
      </c>
      <c r="Y45" s="71">
        <v>173561</v>
      </c>
      <c r="Z45" s="71">
        <v>108467</v>
      </c>
      <c r="AA45" s="71">
        <v>16963</v>
      </c>
      <c r="AB45" s="71">
        <v>373557</v>
      </c>
      <c r="AC45" s="71">
        <v>0</v>
      </c>
      <c r="AD45" s="71">
        <v>62.343476771100008</v>
      </c>
      <c r="AE45" s="72"/>
      <c r="AF45" s="71">
        <v>203699872.86900261</v>
      </c>
      <c r="AG45" s="71">
        <v>10941601.643095519</v>
      </c>
      <c r="AH45" s="71">
        <v>641464.30831603846</v>
      </c>
      <c r="AI45" s="71">
        <v>819496194.99969637</v>
      </c>
      <c r="AJ45" s="71">
        <v>642116086.27324295</v>
      </c>
      <c r="AK45" s="71">
        <v>0</v>
      </c>
      <c r="AL45" s="71">
        <v>0</v>
      </c>
      <c r="AM45" s="71">
        <v>50875651.264409609</v>
      </c>
      <c r="AN45" s="71">
        <v>0</v>
      </c>
      <c r="AO45" s="71">
        <v>0</v>
      </c>
      <c r="AP45" s="71">
        <v>1727770871.3577631</v>
      </c>
      <c r="AQ45" s="72"/>
      <c r="AR45" s="71">
        <v>3331</v>
      </c>
      <c r="AS45" s="71">
        <v>287</v>
      </c>
      <c r="AT45" s="71">
        <v>0</v>
      </c>
      <c r="AU45" s="71">
        <v>1</v>
      </c>
      <c r="AV45" s="71">
        <v>0</v>
      </c>
      <c r="AW45" s="71">
        <v>1</v>
      </c>
      <c r="AX45" s="71"/>
      <c r="AY45" s="72"/>
      <c r="AZ45" s="71">
        <v>12803.6</v>
      </c>
      <c r="BA45" s="71">
        <v>7277.6</v>
      </c>
      <c r="BB45" s="71">
        <v>0</v>
      </c>
      <c r="BC45" s="71">
        <v>24</v>
      </c>
      <c r="BD45" s="71">
        <v>0</v>
      </c>
      <c r="BE45" s="71">
        <v>6240</v>
      </c>
      <c r="BF45" s="71"/>
      <c r="BG45" s="72"/>
      <c r="BH45" s="71">
        <v>0</v>
      </c>
      <c r="BI45" s="71">
        <v>0</v>
      </c>
      <c r="BJ45" s="71">
        <v>99.542000000000002</v>
      </c>
      <c r="BK45" s="71">
        <v>0</v>
      </c>
      <c r="BL45" s="71">
        <v>228.898</v>
      </c>
      <c r="BM45" s="71">
        <v>0</v>
      </c>
      <c r="BN45" s="72"/>
      <c r="BO45" s="71">
        <v>0</v>
      </c>
      <c r="BP45" s="71">
        <v>0</v>
      </c>
      <c r="BQ45" s="71">
        <v>9</v>
      </c>
      <c r="BR45" s="71">
        <v>0</v>
      </c>
      <c r="BS45" s="71">
        <v>20</v>
      </c>
      <c r="BT45" s="71">
        <v>0</v>
      </c>
      <c r="BU45"/>
      <c r="BV45" s="70">
        <v>273.85500000000002</v>
      </c>
      <c r="BW45" s="70">
        <v>0</v>
      </c>
      <c r="BX45" s="70">
        <v>54.585000000000001</v>
      </c>
      <c r="BY45" s="70">
        <v>0</v>
      </c>
      <c r="BZ45" s="70">
        <v>0</v>
      </c>
      <c r="CA45" s="70">
        <v>0</v>
      </c>
      <c r="CB45" s="70">
        <v>0</v>
      </c>
      <c r="CC45" s="70">
        <v>0</v>
      </c>
      <c r="CD45" s="70">
        <v>0</v>
      </c>
    </row>
    <row r="46" spans="1:82">
      <c r="A46" s="70" t="s">
        <v>1673</v>
      </c>
      <c r="B46" s="70">
        <v>102</v>
      </c>
      <c r="C46" s="70">
        <v>17</v>
      </c>
      <c r="D46" s="70">
        <v>6</v>
      </c>
      <c r="E46" s="70">
        <v>2020</v>
      </c>
      <c r="F46" s="70" t="s">
        <v>159</v>
      </c>
      <c r="G46" s="1064" t="s">
        <v>1656</v>
      </c>
      <c r="H46" s="70" t="s">
        <v>1657</v>
      </c>
      <c r="I46" s="148"/>
      <c r="J46" s="71">
        <v>172.00739750576921</v>
      </c>
      <c r="K46" s="71">
        <v>13.394769318194523</v>
      </c>
      <c r="L46" s="71">
        <v>9.2598721530486774</v>
      </c>
      <c r="M46" s="71">
        <v>406.06532538300638</v>
      </c>
      <c r="N46" s="71">
        <v>414.84114407615033</v>
      </c>
      <c r="O46" s="71">
        <v>152.42248643090969</v>
      </c>
      <c r="P46" s="71">
        <v>76.763516872856414</v>
      </c>
      <c r="Q46" s="71">
        <v>22.175187031057099</v>
      </c>
      <c r="R46" s="71">
        <v>0</v>
      </c>
      <c r="S46" s="71">
        <v>64.468915515399999</v>
      </c>
      <c r="T46" s="72"/>
      <c r="U46" s="71">
        <v>30284096</v>
      </c>
      <c r="V46" s="71">
        <v>8752</v>
      </c>
      <c r="W46" s="71">
        <v>134</v>
      </c>
      <c r="X46" s="71">
        <v>145521</v>
      </c>
      <c r="Y46" s="71">
        <v>175891</v>
      </c>
      <c r="Z46" s="71">
        <v>108917</v>
      </c>
      <c r="AA46" s="71">
        <v>16942</v>
      </c>
      <c r="AB46" s="71">
        <v>376101</v>
      </c>
      <c r="AC46" s="71">
        <v>0</v>
      </c>
      <c r="AD46" s="71">
        <v>64.468915515399999</v>
      </c>
      <c r="AE46" s="72"/>
      <c r="AF46" s="71">
        <v>219774345.3958874</v>
      </c>
      <c r="AG46" s="71">
        <v>10886445.691603664</v>
      </c>
      <c r="AH46" s="71">
        <v>2138507.4185228329</v>
      </c>
      <c r="AI46" s="71">
        <v>795436110.34292364</v>
      </c>
      <c r="AJ46" s="71">
        <v>782295565.57275534</v>
      </c>
      <c r="AK46" s="71"/>
      <c r="AL46" s="71"/>
      <c r="AM46" s="71">
        <v>49085359.069262616</v>
      </c>
      <c r="AN46" s="71"/>
      <c r="AO46" s="71"/>
      <c r="AP46" s="71">
        <v>1859616333.4909554</v>
      </c>
      <c r="AQ46" s="72"/>
      <c r="AR46" s="71">
        <v>3527</v>
      </c>
      <c r="AS46" s="71">
        <v>296</v>
      </c>
      <c r="AT46" s="71">
        <v>0</v>
      </c>
      <c r="AU46" s="71">
        <v>1</v>
      </c>
      <c r="AV46" s="71">
        <v>0</v>
      </c>
      <c r="AW46" s="71">
        <v>1</v>
      </c>
      <c r="AX46" s="71"/>
      <c r="AY46" s="72"/>
      <c r="AZ46" s="71">
        <v>13780.699999999981</v>
      </c>
      <c r="BA46" s="71">
        <v>7428.5999999999958</v>
      </c>
      <c r="BB46" s="71">
        <v>0</v>
      </c>
      <c r="BC46" s="71">
        <v>24</v>
      </c>
      <c r="BD46" s="71">
        <v>0</v>
      </c>
      <c r="BE46" s="71">
        <v>6240</v>
      </c>
      <c r="BF46" s="71"/>
      <c r="BG46" s="72"/>
      <c r="BH46" s="71">
        <v>0</v>
      </c>
      <c r="BI46" s="71">
        <v>0</v>
      </c>
      <c r="BJ46" s="71">
        <v>96.215999999999994</v>
      </c>
      <c r="BK46" s="71">
        <v>0</v>
      </c>
      <c r="BL46" s="71">
        <v>176.34699999999998</v>
      </c>
      <c r="BM46" s="71">
        <v>0</v>
      </c>
      <c r="BN46" s="72"/>
      <c r="BO46" s="71">
        <v>0</v>
      </c>
      <c r="BP46" s="71">
        <v>0</v>
      </c>
      <c r="BQ46" s="71">
        <v>9</v>
      </c>
      <c r="BR46" s="71">
        <v>0</v>
      </c>
      <c r="BS46" s="71">
        <v>16</v>
      </c>
      <c r="BT46" s="71">
        <v>0</v>
      </c>
      <c r="BU46"/>
      <c r="BV46" s="70">
        <v>219.69499999999999</v>
      </c>
      <c r="BW46" s="70">
        <v>0</v>
      </c>
      <c r="BX46" s="70">
        <v>52.868000000000002</v>
      </c>
      <c r="BY46" s="70">
        <v>0</v>
      </c>
      <c r="BZ46" s="70">
        <v>0</v>
      </c>
      <c r="CA46" s="70">
        <v>0</v>
      </c>
      <c r="CB46" s="70">
        <v>0</v>
      </c>
      <c r="CC46" s="70">
        <v>0</v>
      </c>
      <c r="CD46" s="70">
        <v>0</v>
      </c>
    </row>
    <row r="47" spans="1:82">
      <c r="A47" s="70" t="s">
        <v>1674</v>
      </c>
      <c r="B47" s="70">
        <v>102</v>
      </c>
      <c r="C47" s="70">
        <v>18</v>
      </c>
      <c r="D47" s="70">
        <v>6</v>
      </c>
      <c r="E47" s="70">
        <v>2021</v>
      </c>
      <c r="F47" s="70" t="s">
        <v>160</v>
      </c>
      <c r="G47" s="70" t="s">
        <v>1656</v>
      </c>
      <c r="H47" s="70" t="s">
        <v>1657</v>
      </c>
      <c r="I47" s="148"/>
      <c r="J47" s="71">
        <v>130.71740942908789</v>
      </c>
      <c r="K47" s="71">
        <v>14.430778314089958</v>
      </c>
      <c r="L47" s="71">
        <v>8.8583404001562869</v>
      </c>
      <c r="M47" s="71">
        <v>410.91352669586877</v>
      </c>
      <c r="N47" s="71">
        <v>348.43960645623923</v>
      </c>
      <c r="O47" s="71">
        <v>148.19063920701279</v>
      </c>
      <c r="P47" s="71">
        <v>79.182879333641836</v>
      </c>
      <c r="Q47" s="71">
        <v>22.121064992559202</v>
      </c>
      <c r="R47" s="71">
        <v>0</v>
      </c>
      <c r="S47" s="71">
        <v>60.44968265424</v>
      </c>
      <c r="T47" s="72"/>
      <c r="U47" s="71">
        <v>27321697</v>
      </c>
      <c r="V47" s="71">
        <v>8752</v>
      </c>
      <c r="W47" s="71">
        <v>134</v>
      </c>
      <c r="X47" s="71">
        <v>145521</v>
      </c>
      <c r="Y47" s="71">
        <v>178690</v>
      </c>
      <c r="Z47" s="71">
        <v>109033</v>
      </c>
      <c r="AA47" s="71">
        <v>17041</v>
      </c>
      <c r="AB47" s="71">
        <v>378869</v>
      </c>
      <c r="AC47" s="71">
        <v>0</v>
      </c>
      <c r="AD47" s="71">
        <v>60.44968265424</v>
      </c>
      <c r="AE47" s="72"/>
      <c r="AF47" s="71">
        <v>185674562.62294504</v>
      </c>
      <c r="AG47" s="71">
        <v>12710172.039561966</v>
      </c>
      <c r="AH47" s="71">
        <v>1894561.7443335825</v>
      </c>
      <c r="AI47" s="71">
        <v>909325344.20428491</v>
      </c>
      <c r="AJ47" s="71">
        <v>725185423.98049593</v>
      </c>
      <c r="AK47" s="71">
        <v>0</v>
      </c>
      <c r="AL47" s="71">
        <v>0</v>
      </c>
      <c r="AM47" s="71">
        <v>49731817.909854487</v>
      </c>
      <c r="AN47" s="71">
        <v>0</v>
      </c>
      <c r="AO47" s="71">
        <v>0</v>
      </c>
      <c r="AP47" s="71">
        <v>1884521882.5014758</v>
      </c>
      <c r="AQ47" s="72"/>
      <c r="AR47" s="71">
        <v>3808</v>
      </c>
      <c r="AS47" s="71">
        <v>300</v>
      </c>
      <c r="AT47" s="71">
        <v>0</v>
      </c>
      <c r="AU47" s="71">
        <v>1</v>
      </c>
      <c r="AV47" s="71">
        <v>0</v>
      </c>
      <c r="AW47" s="71">
        <v>1</v>
      </c>
      <c r="AX47" s="71"/>
      <c r="AY47" s="72"/>
      <c r="AZ47" s="71">
        <v>15203.600000000009</v>
      </c>
      <c r="BA47" s="71">
        <v>7757.5999999999958</v>
      </c>
      <c r="BB47" s="71">
        <v>0</v>
      </c>
      <c r="BC47" s="71">
        <v>24</v>
      </c>
      <c r="BD47" s="71">
        <v>0</v>
      </c>
      <c r="BE47" s="71">
        <v>6240</v>
      </c>
      <c r="BF47" s="71"/>
      <c r="BG47" s="72"/>
      <c r="BH47" s="71">
        <v>0</v>
      </c>
      <c r="BI47" s="71">
        <v>0</v>
      </c>
      <c r="BJ47" s="71">
        <v>100.16500000000001</v>
      </c>
      <c r="BK47" s="71">
        <v>0</v>
      </c>
      <c r="BL47" s="71">
        <v>181.197</v>
      </c>
      <c r="BM47" s="71">
        <v>0</v>
      </c>
      <c r="BN47" s="72"/>
      <c r="BO47" s="71">
        <v>0</v>
      </c>
      <c r="BP47" s="71">
        <v>0</v>
      </c>
      <c r="BQ47" s="71">
        <v>9</v>
      </c>
      <c r="BR47" s="71">
        <v>0</v>
      </c>
      <c r="BS47" s="71">
        <v>16</v>
      </c>
      <c r="BT47" s="71">
        <v>0</v>
      </c>
      <c r="BU47"/>
      <c r="BV47" s="70">
        <v>228.107</v>
      </c>
      <c r="BW47" s="70">
        <v>0</v>
      </c>
      <c r="BX47" s="70">
        <v>53.255000000000003</v>
      </c>
      <c r="BY47" s="70">
        <v>0</v>
      </c>
      <c r="BZ47" s="70">
        <v>0</v>
      </c>
      <c r="CA47" s="70">
        <v>0</v>
      </c>
      <c r="CB47" s="70">
        <v>0</v>
      </c>
      <c r="CC47" s="70">
        <v>0</v>
      </c>
      <c r="CD47" s="70">
        <v>0</v>
      </c>
    </row>
    <row r="48" spans="1:82">
      <c r="A48" s="70" t="s">
        <v>1675</v>
      </c>
      <c r="B48" s="70">
        <v>102</v>
      </c>
      <c r="C48" s="70">
        <v>19</v>
      </c>
      <c r="D48" s="70">
        <v>6</v>
      </c>
      <c r="E48" s="70">
        <v>2022</v>
      </c>
      <c r="F48" s="70" t="s">
        <v>161</v>
      </c>
      <c r="G48" s="70" t="s">
        <v>1656</v>
      </c>
      <c r="H48" s="70" t="s">
        <v>1657</v>
      </c>
      <c r="I48" s="148"/>
      <c r="J48" s="71">
        <v>130.6056416141767</v>
      </c>
      <c r="K48" s="71">
        <v>14.766351102601705</v>
      </c>
      <c r="L48" s="71">
        <v>8.1696890074792137</v>
      </c>
      <c r="M48" s="71">
        <v>442.78123642443427</v>
      </c>
      <c r="N48" s="71">
        <v>436.14082231981934</v>
      </c>
      <c r="O48" s="71">
        <v>157.38577827155055</v>
      </c>
      <c r="P48" s="71">
        <v>78.195288256436243</v>
      </c>
      <c r="Q48" s="71">
        <v>22.448012865431345</v>
      </c>
      <c r="R48" s="71">
        <v>0</v>
      </c>
      <c r="S48" s="71">
        <v>55.761818191300002</v>
      </c>
      <c r="T48" s="72"/>
      <c r="U48" s="71">
        <v>28370073</v>
      </c>
      <c r="V48" s="71">
        <v>8752</v>
      </c>
      <c r="W48" s="71">
        <v>134</v>
      </c>
      <c r="X48" s="71">
        <v>145521</v>
      </c>
      <c r="Y48" s="71">
        <v>181823</v>
      </c>
      <c r="Z48" s="71">
        <v>110021</v>
      </c>
      <c r="AA48" s="71">
        <v>17085</v>
      </c>
      <c r="AB48" s="71">
        <v>381316</v>
      </c>
      <c r="AC48" s="71">
        <v>0</v>
      </c>
      <c r="AD48" s="71">
        <v>55.761818191300002</v>
      </c>
      <c r="AE48" s="72"/>
      <c r="AF48" s="71">
        <v>160855332.61929962</v>
      </c>
      <c r="AG48" s="71">
        <v>13133505.900899658</v>
      </c>
      <c r="AH48" s="71">
        <v>2052945.6988121688</v>
      </c>
      <c r="AI48" s="71">
        <v>871897671.07093287</v>
      </c>
      <c r="AJ48" s="71">
        <v>851762706.72235322</v>
      </c>
      <c r="AK48" s="71">
        <v>0</v>
      </c>
      <c r="AL48" s="71">
        <v>0</v>
      </c>
      <c r="AM48" s="71">
        <v>49238303.394143678</v>
      </c>
      <c r="AN48" s="71">
        <v>0</v>
      </c>
      <c r="AO48" s="71">
        <v>0</v>
      </c>
      <c r="AP48" s="71">
        <v>1948940465.4064412</v>
      </c>
      <c r="AQ48" s="72"/>
      <c r="AR48" s="71">
        <v>4122</v>
      </c>
      <c r="AS48" s="71">
        <v>301</v>
      </c>
      <c r="AT48" s="71">
        <v>0</v>
      </c>
      <c r="AU48" s="71">
        <v>2</v>
      </c>
      <c r="AV48" s="71">
        <v>0</v>
      </c>
      <c r="AW48" s="71">
        <v>1</v>
      </c>
      <c r="AX48" s="71"/>
      <c r="AY48" s="72"/>
      <c r="AZ48" s="71">
        <v>16754.699999999997</v>
      </c>
      <c r="BA48" s="71">
        <v>7779.1999999999962</v>
      </c>
      <c r="BB48" s="71">
        <v>0</v>
      </c>
      <c r="BC48" s="71">
        <v>68.400000000000006</v>
      </c>
      <c r="BD48" s="71">
        <v>0</v>
      </c>
      <c r="BE48" s="71">
        <v>6240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1676</v>
      </c>
      <c r="B49" s="70">
        <v>102</v>
      </c>
      <c r="C49" s="70">
        <v>20</v>
      </c>
      <c r="D49" s="70">
        <v>6</v>
      </c>
      <c r="E49" s="70">
        <v>2023</v>
      </c>
      <c r="F49" s="70" t="s">
        <v>1539</v>
      </c>
      <c r="G49" s="70" t="s">
        <v>1656</v>
      </c>
      <c r="H49" s="70" t="s">
        <v>1657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4626</v>
      </c>
      <c r="AS49" s="71">
        <v>301</v>
      </c>
      <c r="AT49" s="71">
        <v>0</v>
      </c>
      <c r="AU49" s="71">
        <v>2</v>
      </c>
      <c r="AV49" s="71">
        <v>0</v>
      </c>
      <c r="AW49" s="71">
        <v>1</v>
      </c>
      <c r="AX49" s="71"/>
      <c r="AY49" s="72"/>
      <c r="AZ49" s="71">
        <v>19039.39999999998</v>
      </c>
      <c r="BA49" s="71">
        <v>7754.1999999999962</v>
      </c>
      <c r="BB49" s="71">
        <v>0</v>
      </c>
      <c r="BC49" s="71">
        <v>68.400000000000006</v>
      </c>
      <c r="BD49" s="71">
        <v>0</v>
      </c>
      <c r="BE49" s="71">
        <v>6240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1677</v>
      </c>
      <c r="B50" s="70">
        <v>102</v>
      </c>
      <c r="C50" s="70">
        <v>21</v>
      </c>
      <c r="D50" s="70">
        <v>6</v>
      </c>
      <c r="E50" s="70">
        <v>2024</v>
      </c>
      <c r="F50" s="70" t="s">
        <v>1554</v>
      </c>
      <c r="G50" s="70" t="s">
        <v>1656</v>
      </c>
      <c r="H50" s="70" t="s">
        <v>1657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1678</v>
      </c>
      <c r="B51" s="70">
        <v>18</v>
      </c>
      <c r="C51" s="70">
        <v>1</v>
      </c>
      <c r="D51" s="70">
        <v>2</v>
      </c>
      <c r="E51" s="70">
        <v>1990</v>
      </c>
      <c r="F51" s="70" t="s">
        <v>787</v>
      </c>
      <c r="G51" s="70" t="s">
        <v>1679</v>
      </c>
      <c r="H51" s="70" t="s">
        <v>1680</v>
      </c>
      <c r="I51" s="148"/>
      <c r="J51" s="71">
        <v>1049.1538457594711</v>
      </c>
      <c r="K51" s="71">
        <v>23.186795942768221</v>
      </c>
      <c r="L51" s="71">
        <v>5.6452288108876312</v>
      </c>
      <c r="M51" s="71">
        <v>226.8950608871597</v>
      </c>
      <c r="N51" s="71">
        <v>313.04501931680721</v>
      </c>
      <c r="O51" s="71">
        <v>297.13475658361062</v>
      </c>
      <c r="P51" s="71">
        <v>217.78247136919791</v>
      </c>
      <c r="Q51" s="71">
        <v>21.369734342683401</v>
      </c>
      <c r="R51" s="71">
        <v>0</v>
      </c>
      <c r="S51" s="71">
        <v>23.20496261137</v>
      </c>
      <c r="T51" s="72"/>
      <c r="U51" s="71">
        <v>89290169</v>
      </c>
      <c r="V51" s="71">
        <v>8677</v>
      </c>
      <c r="W51" s="71">
        <v>65</v>
      </c>
      <c r="X51" s="71">
        <v>86277</v>
      </c>
      <c r="Y51" s="71">
        <v>100277</v>
      </c>
      <c r="Z51" s="71">
        <v>122215</v>
      </c>
      <c r="AA51" s="71">
        <v>52880</v>
      </c>
      <c r="AB51" s="71">
        <v>346972</v>
      </c>
      <c r="AC51" s="71">
        <v>0</v>
      </c>
      <c r="AD51" s="71">
        <v>23.20496261137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1681</v>
      </c>
      <c r="B52" s="70">
        <v>19</v>
      </c>
      <c r="C52" s="70">
        <v>2</v>
      </c>
      <c r="D52" s="70">
        <v>2</v>
      </c>
      <c r="E52" s="70">
        <v>2005</v>
      </c>
      <c r="F52" s="70" t="s">
        <v>789</v>
      </c>
      <c r="G52" s="70" t="s">
        <v>1679</v>
      </c>
      <c r="H52" s="70" t="s">
        <v>1680</v>
      </c>
      <c r="I52" s="148"/>
      <c r="J52" s="71">
        <v>756.72210606386818</v>
      </c>
      <c r="K52" s="71">
        <v>20.574922957870751</v>
      </c>
      <c r="L52" s="71">
        <v>8.7752972558790905</v>
      </c>
      <c r="M52" s="71">
        <v>392.77452767964451</v>
      </c>
      <c r="N52" s="71">
        <v>488.25556751403087</v>
      </c>
      <c r="O52" s="71">
        <v>415.71872218883328</v>
      </c>
      <c r="P52" s="71">
        <v>185.59791275452699</v>
      </c>
      <c r="Q52" s="71">
        <v>22.006500464043999</v>
      </c>
      <c r="R52" s="71">
        <v>0</v>
      </c>
      <c r="S52" s="71">
        <v>36.115810070000002</v>
      </c>
      <c r="T52" s="72"/>
      <c r="U52" s="71">
        <v>76917081</v>
      </c>
      <c r="V52" s="71">
        <v>8978</v>
      </c>
      <c r="W52" s="71">
        <v>116</v>
      </c>
      <c r="X52" s="71">
        <v>79268</v>
      </c>
      <c r="Y52" s="71">
        <v>132807</v>
      </c>
      <c r="Z52" s="71">
        <v>197868</v>
      </c>
      <c r="AA52" s="71">
        <v>36908</v>
      </c>
      <c r="AB52" s="71">
        <v>373534</v>
      </c>
      <c r="AC52" s="71">
        <v>0</v>
      </c>
      <c r="AD52" s="71">
        <v>36.115810070000002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1682</v>
      </c>
      <c r="B53" s="70">
        <v>20</v>
      </c>
      <c r="C53" s="70">
        <v>3</v>
      </c>
      <c r="D53" s="70">
        <v>2</v>
      </c>
      <c r="E53" s="70">
        <v>2006</v>
      </c>
      <c r="F53" s="70" t="s">
        <v>790</v>
      </c>
      <c r="G53" s="70" t="s">
        <v>1679</v>
      </c>
      <c r="H53" s="70" t="s">
        <v>1680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1683</v>
      </c>
      <c r="B54" s="70">
        <v>21</v>
      </c>
      <c r="C54" s="70">
        <v>4</v>
      </c>
      <c r="D54" s="70">
        <v>2</v>
      </c>
      <c r="E54" s="70">
        <v>2007</v>
      </c>
      <c r="F54" s="70" t="s">
        <v>791</v>
      </c>
      <c r="G54" s="70" t="s">
        <v>1679</v>
      </c>
      <c r="H54" s="70" t="s">
        <v>1680</v>
      </c>
      <c r="I54" s="148"/>
      <c r="J54" s="71">
        <v>480.36652038142739</v>
      </c>
      <c r="K54" s="71">
        <v>19.952526648751949</v>
      </c>
      <c r="L54" s="71">
        <v>18.783544771836311</v>
      </c>
      <c r="M54" s="71">
        <v>431.90390552562349</v>
      </c>
      <c r="N54" s="71">
        <v>487.6825264981527</v>
      </c>
      <c r="O54" s="71">
        <v>402.80216747256958</v>
      </c>
      <c r="P54" s="71">
        <v>179.17181498627619</v>
      </c>
      <c r="Q54" s="71">
        <v>23.498166027721201</v>
      </c>
      <c r="R54" s="71">
        <v>0</v>
      </c>
      <c r="S54" s="71">
        <v>42.9258744519</v>
      </c>
      <c r="T54" s="72"/>
      <c r="U54" s="71">
        <v>58269803</v>
      </c>
      <c r="V54" s="71">
        <v>8723</v>
      </c>
      <c r="W54" s="71">
        <v>213</v>
      </c>
      <c r="X54" s="71">
        <v>95404</v>
      </c>
      <c r="Y54" s="71">
        <v>137959</v>
      </c>
      <c r="Z54" s="71">
        <v>199303</v>
      </c>
      <c r="AA54" s="71">
        <v>35087</v>
      </c>
      <c r="AB54" s="71">
        <v>377762</v>
      </c>
      <c r="AC54" s="71">
        <v>0</v>
      </c>
      <c r="AD54" s="71">
        <v>42.9258744519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1684</v>
      </c>
      <c r="B55" s="70">
        <v>22</v>
      </c>
      <c r="C55" s="70">
        <v>5</v>
      </c>
      <c r="D55" s="70">
        <v>2</v>
      </c>
      <c r="E55" s="70">
        <v>2008</v>
      </c>
      <c r="F55" s="70" t="s">
        <v>792</v>
      </c>
      <c r="G55" s="70" t="s">
        <v>1679</v>
      </c>
      <c r="H55" s="70" t="s">
        <v>1680</v>
      </c>
      <c r="I55" s="148"/>
      <c r="J55" s="71">
        <v>444.53925743006249</v>
      </c>
      <c r="K55" s="71">
        <v>14.90022921350473</v>
      </c>
      <c r="L55" s="71">
        <v>16.73823380123418</v>
      </c>
      <c r="M55" s="71">
        <v>430.66479732293732</v>
      </c>
      <c r="N55" s="71">
        <v>490.43144448672751</v>
      </c>
      <c r="O55" s="71">
        <v>392.73068525974639</v>
      </c>
      <c r="P55" s="71">
        <v>174.05566561221829</v>
      </c>
      <c r="Q55" s="71">
        <v>23.218166245644099</v>
      </c>
      <c r="R55" s="71">
        <v>0</v>
      </c>
      <c r="S55" s="71">
        <v>32.846221454579997</v>
      </c>
      <c r="T55" s="72"/>
      <c r="U55" s="71">
        <v>57466853</v>
      </c>
      <c r="V55" s="71">
        <v>8723</v>
      </c>
      <c r="W55" s="71">
        <v>213</v>
      </c>
      <c r="X55" s="71">
        <v>95404</v>
      </c>
      <c r="Y55" s="71">
        <v>140273</v>
      </c>
      <c r="Z55" s="71">
        <v>201140</v>
      </c>
      <c r="AA55" s="71">
        <v>34124</v>
      </c>
      <c r="AB55" s="71">
        <v>379400</v>
      </c>
      <c r="AC55" s="71">
        <v>0</v>
      </c>
      <c r="AD55" s="71">
        <v>32.846221454579997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1685</v>
      </c>
      <c r="B56" s="70">
        <v>23</v>
      </c>
      <c r="C56" s="70">
        <v>6</v>
      </c>
      <c r="D56" s="70">
        <v>2</v>
      </c>
      <c r="E56" s="70">
        <v>2009</v>
      </c>
      <c r="F56" s="70" t="s">
        <v>176</v>
      </c>
      <c r="G56" s="70" t="s">
        <v>1679</v>
      </c>
      <c r="H56" s="70" t="s">
        <v>1680</v>
      </c>
      <c r="I56" s="148"/>
      <c r="J56" s="71">
        <v>406.43983772769008</v>
      </c>
      <c r="K56" s="71">
        <v>15.587939638323659</v>
      </c>
      <c r="L56" s="71">
        <v>11.979169909928601</v>
      </c>
      <c r="M56" s="71">
        <v>449.52147623379051</v>
      </c>
      <c r="N56" s="71">
        <v>480.8308438900649</v>
      </c>
      <c r="O56" s="71">
        <v>400.74028147207332</v>
      </c>
      <c r="P56" s="71">
        <v>165.05213749974951</v>
      </c>
      <c r="Q56" s="71">
        <v>22.1963111127648</v>
      </c>
      <c r="R56" s="71">
        <v>0</v>
      </c>
      <c r="S56" s="71">
        <v>22.06909606692</v>
      </c>
      <c r="T56" s="72"/>
      <c r="U56" s="71">
        <v>41305845</v>
      </c>
      <c r="V56" s="71">
        <v>9588</v>
      </c>
      <c r="W56" s="71">
        <v>259</v>
      </c>
      <c r="X56" s="71">
        <v>105349</v>
      </c>
      <c r="Y56" s="71">
        <v>142077</v>
      </c>
      <c r="Z56" s="71">
        <v>202584</v>
      </c>
      <c r="AA56" s="71">
        <v>33220</v>
      </c>
      <c r="AB56" s="71">
        <v>380743</v>
      </c>
      <c r="AC56" s="71">
        <v>0</v>
      </c>
      <c r="AD56" s="71">
        <v>22.06909606692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146.00082</v>
      </c>
      <c r="BK56" s="71">
        <v>0</v>
      </c>
      <c r="BL56" s="71">
        <v>100.46299999999999</v>
      </c>
      <c r="BM56" s="71">
        <v>0</v>
      </c>
      <c r="BN56" s="72"/>
      <c r="BO56" s="71">
        <v>0</v>
      </c>
      <c r="BP56" s="71">
        <v>0</v>
      </c>
      <c r="BQ56" s="71">
        <v>16</v>
      </c>
      <c r="BR56" s="71">
        <v>0</v>
      </c>
      <c r="BS56" s="71">
        <v>11</v>
      </c>
      <c r="BT56" s="71">
        <v>0</v>
      </c>
      <c r="BU56"/>
      <c r="BV56" s="70">
        <v>175.90682000000001</v>
      </c>
      <c r="BW56" s="70">
        <v>0</v>
      </c>
      <c r="BX56" s="70">
        <v>58.606999999999999</v>
      </c>
      <c r="BY56" s="70">
        <v>0</v>
      </c>
      <c r="BZ56" s="70">
        <v>0</v>
      </c>
      <c r="CA56" s="70">
        <v>0</v>
      </c>
      <c r="CB56" s="70">
        <v>0</v>
      </c>
      <c r="CC56" s="70">
        <v>11.95</v>
      </c>
      <c r="CD56" s="70">
        <v>0</v>
      </c>
    </row>
    <row r="57" spans="1:82">
      <c r="A57" s="70" t="s">
        <v>1686</v>
      </c>
      <c r="B57" s="70">
        <v>24</v>
      </c>
      <c r="C57" s="70">
        <v>7</v>
      </c>
      <c r="D57" s="70">
        <v>2</v>
      </c>
      <c r="E57" s="70">
        <v>2010</v>
      </c>
      <c r="F57" s="70" t="s">
        <v>177</v>
      </c>
      <c r="G57" s="70" t="s">
        <v>1679</v>
      </c>
      <c r="H57" s="70" t="s">
        <v>1680</v>
      </c>
      <c r="I57" s="148"/>
      <c r="J57" s="71">
        <v>395.10634064895498</v>
      </c>
      <c r="K57" s="71">
        <v>16.630669039072039</v>
      </c>
      <c r="L57" s="71">
        <v>11.300324395304781</v>
      </c>
      <c r="M57" s="71">
        <v>461.48814890340861</v>
      </c>
      <c r="N57" s="71">
        <v>533.38797177829474</v>
      </c>
      <c r="O57" s="71">
        <v>401.21802399245729</v>
      </c>
      <c r="P57" s="71">
        <v>167.50636649311721</v>
      </c>
      <c r="Q57" s="71">
        <v>23.193517406889601</v>
      </c>
      <c r="R57" s="71">
        <v>0</v>
      </c>
      <c r="S57" s="71">
        <v>28.378304523579999</v>
      </c>
      <c r="T57" s="72"/>
      <c r="U57" s="71">
        <v>40680725</v>
      </c>
      <c r="V57" s="71">
        <v>9588</v>
      </c>
      <c r="W57" s="71">
        <v>259</v>
      </c>
      <c r="X57" s="71">
        <v>105349</v>
      </c>
      <c r="Y57" s="71">
        <v>143562</v>
      </c>
      <c r="Z57" s="71">
        <v>203768</v>
      </c>
      <c r="AA57" s="71">
        <v>32872</v>
      </c>
      <c r="AB57" s="71">
        <v>381228</v>
      </c>
      <c r="AC57" s="71">
        <v>0</v>
      </c>
      <c r="AD57" s="71">
        <v>28.378304523579999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152.79</v>
      </c>
      <c r="BK57" s="71">
        <v>0</v>
      </c>
      <c r="BL57" s="71">
        <v>40.947999999999993</v>
      </c>
      <c r="BM57" s="71">
        <v>0</v>
      </c>
      <c r="BN57" s="72"/>
      <c r="BO57" s="71">
        <v>0</v>
      </c>
      <c r="BP57" s="71">
        <v>0</v>
      </c>
      <c r="BQ57" s="71">
        <v>16</v>
      </c>
      <c r="BR57" s="71">
        <v>0</v>
      </c>
      <c r="BS57" s="71">
        <v>9</v>
      </c>
      <c r="BT57" s="71">
        <v>0</v>
      </c>
      <c r="BU57"/>
      <c r="BV57" s="70">
        <v>184.178</v>
      </c>
      <c r="BW57" s="70">
        <v>0</v>
      </c>
      <c r="BX57" s="70">
        <v>0</v>
      </c>
      <c r="BY57" s="70">
        <v>0</v>
      </c>
      <c r="BZ57" s="70">
        <v>0</v>
      </c>
      <c r="CA57" s="70">
        <v>0</v>
      </c>
      <c r="CB57" s="70">
        <v>0</v>
      </c>
      <c r="CC57" s="70">
        <v>9.56</v>
      </c>
      <c r="CD57" s="70">
        <v>0</v>
      </c>
    </row>
    <row r="58" spans="1:82">
      <c r="A58" s="70" t="s">
        <v>1687</v>
      </c>
      <c r="B58" s="70">
        <v>25</v>
      </c>
      <c r="C58" s="70">
        <v>8</v>
      </c>
      <c r="D58" s="70">
        <v>2</v>
      </c>
      <c r="E58" s="70">
        <v>2011</v>
      </c>
      <c r="F58" s="70" t="s">
        <v>178</v>
      </c>
      <c r="G58" s="70" t="s">
        <v>1679</v>
      </c>
      <c r="H58" s="70" t="s">
        <v>1680</v>
      </c>
      <c r="I58" s="148"/>
      <c r="J58" s="71">
        <v>443.79738711742812</v>
      </c>
      <c r="K58" s="71">
        <v>22.58380927999044</v>
      </c>
      <c r="L58" s="71">
        <v>11.73418652116583</v>
      </c>
      <c r="M58" s="71">
        <v>499.80227340704158</v>
      </c>
      <c r="N58" s="71">
        <v>542.62748664738297</v>
      </c>
      <c r="O58" s="71">
        <v>398.1194738759126</v>
      </c>
      <c r="P58" s="71">
        <v>162.61621819250456</v>
      </c>
      <c r="Q58" s="71">
        <v>26.771348438379999</v>
      </c>
      <c r="R58" s="71">
        <v>0</v>
      </c>
      <c r="S58" s="71">
        <v>26.554481012256499</v>
      </c>
      <c r="T58" s="72"/>
      <c r="U58" s="71">
        <v>44990340</v>
      </c>
      <c r="V58" s="71">
        <v>9588</v>
      </c>
      <c r="W58" s="71">
        <v>259</v>
      </c>
      <c r="X58" s="71">
        <v>105349</v>
      </c>
      <c r="Y58" s="71">
        <v>144999</v>
      </c>
      <c r="Z58" s="71">
        <v>206587</v>
      </c>
      <c r="AA58" s="71">
        <v>32862</v>
      </c>
      <c r="AB58" s="71">
        <v>381483</v>
      </c>
      <c r="AC58" s="71">
        <v>0</v>
      </c>
      <c r="AD58" s="71">
        <v>26.554481012256499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152.893</v>
      </c>
      <c r="BK58" s="71">
        <v>0</v>
      </c>
      <c r="BL58" s="71">
        <v>41.754999999999995</v>
      </c>
      <c r="BM58" s="71">
        <v>0</v>
      </c>
      <c r="BN58" s="72"/>
      <c r="BO58" s="71">
        <v>0</v>
      </c>
      <c r="BP58" s="71">
        <v>0</v>
      </c>
      <c r="BQ58" s="71">
        <v>17</v>
      </c>
      <c r="BR58" s="71">
        <v>0</v>
      </c>
      <c r="BS58" s="71">
        <v>10</v>
      </c>
      <c r="BT58" s="71">
        <v>0</v>
      </c>
      <c r="BU58"/>
      <c r="BV58" s="70">
        <v>183.893</v>
      </c>
      <c r="BW58" s="70">
        <v>0</v>
      </c>
      <c r="BX58" s="70">
        <v>0</v>
      </c>
      <c r="BY58" s="70">
        <v>0</v>
      </c>
      <c r="BZ58" s="70">
        <v>0</v>
      </c>
      <c r="CA58" s="70">
        <v>0</v>
      </c>
      <c r="CB58" s="70">
        <v>0</v>
      </c>
      <c r="CC58" s="70">
        <v>10.755000000000001</v>
      </c>
      <c r="CD58" s="70">
        <v>0</v>
      </c>
    </row>
    <row r="59" spans="1:82">
      <c r="A59" s="70" t="s">
        <v>1688</v>
      </c>
      <c r="B59" s="70">
        <v>26</v>
      </c>
      <c r="C59" s="70">
        <v>9</v>
      </c>
      <c r="D59" s="70">
        <v>2</v>
      </c>
      <c r="E59" s="70">
        <v>2012</v>
      </c>
      <c r="F59" s="70" t="s">
        <v>179</v>
      </c>
      <c r="G59" s="70" t="s">
        <v>1679</v>
      </c>
      <c r="H59" s="70" t="s">
        <v>1680</v>
      </c>
      <c r="I59" s="148"/>
      <c r="J59" s="71">
        <v>427.13098592092331</v>
      </c>
      <c r="K59" s="71">
        <v>20.196665695943661</v>
      </c>
      <c r="L59" s="71">
        <v>11.4304713227791</v>
      </c>
      <c r="M59" s="71">
        <v>528.02148445193211</v>
      </c>
      <c r="N59" s="71">
        <v>562.75735460705016</v>
      </c>
      <c r="O59" s="71">
        <v>400.56762947849046</v>
      </c>
      <c r="P59" s="71">
        <v>163.85495042083025</v>
      </c>
      <c r="Q59" s="71">
        <v>29.465015491269899</v>
      </c>
      <c r="R59" s="71">
        <v>0</v>
      </c>
      <c r="S59" s="71">
        <v>25.57404531704</v>
      </c>
      <c r="T59" s="72"/>
      <c r="U59" s="71">
        <v>46624515</v>
      </c>
      <c r="V59" s="71">
        <v>9588</v>
      </c>
      <c r="W59" s="71">
        <v>259</v>
      </c>
      <c r="X59" s="71">
        <v>105349</v>
      </c>
      <c r="Y59" s="71">
        <v>148759</v>
      </c>
      <c r="Z59" s="71">
        <v>209506</v>
      </c>
      <c r="AA59" s="71">
        <v>32925</v>
      </c>
      <c r="AB59" s="71">
        <v>386447</v>
      </c>
      <c r="AC59" s="71">
        <v>0</v>
      </c>
      <c r="AD59" s="71">
        <v>25.57404531704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152.74299999999999</v>
      </c>
      <c r="BK59" s="71">
        <v>0</v>
      </c>
      <c r="BL59" s="71">
        <v>35.588000000000001</v>
      </c>
      <c r="BM59" s="71">
        <v>0</v>
      </c>
      <c r="BN59" s="72"/>
      <c r="BO59" s="71">
        <v>0</v>
      </c>
      <c r="BP59" s="71">
        <v>0</v>
      </c>
      <c r="BQ59" s="71">
        <v>17</v>
      </c>
      <c r="BR59" s="71">
        <v>0</v>
      </c>
      <c r="BS59" s="71">
        <v>8</v>
      </c>
      <c r="BT59" s="71">
        <v>0</v>
      </c>
      <c r="BU59"/>
      <c r="BV59" s="70">
        <v>178.77099999999999</v>
      </c>
      <c r="BW59" s="70">
        <v>0</v>
      </c>
      <c r="BX59" s="70">
        <v>0</v>
      </c>
      <c r="BY59" s="70">
        <v>0</v>
      </c>
      <c r="BZ59" s="70">
        <v>0</v>
      </c>
      <c r="CA59" s="70">
        <v>0</v>
      </c>
      <c r="CB59" s="70">
        <v>0</v>
      </c>
      <c r="CC59" s="70">
        <v>9.56</v>
      </c>
      <c r="CD59" s="70">
        <v>0</v>
      </c>
    </row>
    <row r="60" spans="1:82">
      <c r="A60" s="70" t="s">
        <v>1689</v>
      </c>
      <c r="B60" s="70">
        <v>27</v>
      </c>
      <c r="C60" s="70">
        <v>10</v>
      </c>
      <c r="D60" s="70">
        <v>2</v>
      </c>
      <c r="E60" s="70">
        <v>2013</v>
      </c>
      <c r="F60" s="70" t="s">
        <v>180</v>
      </c>
      <c r="G60" s="70" t="s">
        <v>1679</v>
      </c>
      <c r="H60" s="70" t="s">
        <v>1680</v>
      </c>
      <c r="I60" s="148"/>
      <c r="J60" s="71">
        <v>409.29016578898307</v>
      </c>
      <c r="K60" s="71">
        <v>17.162742710094221</v>
      </c>
      <c r="L60" s="71">
        <v>10.54710563696316</v>
      </c>
      <c r="M60" s="71">
        <v>525.68001845443291</v>
      </c>
      <c r="N60" s="71">
        <v>513.08699529037244</v>
      </c>
      <c r="O60" s="71">
        <v>388.5757571873329</v>
      </c>
      <c r="P60" s="71">
        <v>164.59724116028752</v>
      </c>
      <c r="Q60" s="71">
        <v>29.904705748263201</v>
      </c>
      <c r="R60" s="71">
        <v>0</v>
      </c>
      <c r="S60" s="71">
        <v>33.792654871500012</v>
      </c>
      <c r="T60" s="72"/>
      <c r="U60" s="71">
        <v>46084311</v>
      </c>
      <c r="V60" s="71">
        <v>9588</v>
      </c>
      <c r="W60" s="71">
        <v>259</v>
      </c>
      <c r="X60" s="71">
        <v>105349</v>
      </c>
      <c r="Y60" s="71">
        <v>150092</v>
      </c>
      <c r="Z60" s="71">
        <v>212308</v>
      </c>
      <c r="AA60" s="71">
        <v>32950</v>
      </c>
      <c r="AB60" s="71">
        <v>386591</v>
      </c>
      <c r="AC60" s="71">
        <v>0</v>
      </c>
      <c r="AD60" s="71">
        <v>33.792654871500012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141.601</v>
      </c>
      <c r="BK60" s="71">
        <v>0</v>
      </c>
      <c r="BL60" s="71">
        <v>34.792999999999999</v>
      </c>
      <c r="BM60" s="71">
        <v>0</v>
      </c>
      <c r="BN60" s="72"/>
      <c r="BO60" s="71">
        <v>0</v>
      </c>
      <c r="BP60" s="71">
        <v>0</v>
      </c>
      <c r="BQ60" s="71">
        <v>16</v>
      </c>
      <c r="BR60" s="71">
        <v>0</v>
      </c>
      <c r="BS60" s="71">
        <v>8</v>
      </c>
      <c r="BT60" s="71">
        <v>0</v>
      </c>
      <c r="BU60"/>
      <c r="BV60" s="70">
        <v>171.614</v>
      </c>
      <c r="BW60" s="70">
        <v>0</v>
      </c>
      <c r="BX60" s="70">
        <v>0</v>
      </c>
      <c r="BY60" s="70">
        <v>0</v>
      </c>
      <c r="BZ60" s="70">
        <v>0</v>
      </c>
      <c r="CA60" s="70">
        <v>0</v>
      </c>
      <c r="CB60" s="70">
        <v>0</v>
      </c>
      <c r="CC60" s="70">
        <v>4.78</v>
      </c>
      <c r="CD60" s="70">
        <v>0</v>
      </c>
    </row>
    <row r="61" spans="1:82">
      <c r="A61" s="70" t="s">
        <v>1690</v>
      </c>
      <c r="B61" s="70">
        <v>28</v>
      </c>
      <c r="C61" s="70">
        <v>11</v>
      </c>
      <c r="D61" s="70">
        <v>2</v>
      </c>
      <c r="E61" s="70">
        <v>2014</v>
      </c>
      <c r="F61" s="70" t="s">
        <v>181</v>
      </c>
      <c r="G61" s="70" t="s">
        <v>1679</v>
      </c>
      <c r="H61" s="70" t="s">
        <v>1680</v>
      </c>
      <c r="I61" s="148"/>
      <c r="J61" s="71">
        <v>430.99741388229472</v>
      </c>
      <c r="K61" s="71">
        <v>18.282621402020901</v>
      </c>
      <c r="L61" s="71">
        <v>7.5785905906899353</v>
      </c>
      <c r="M61" s="71">
        <v>525.10224603855238</v>
      </c>
      <c r="N61" s="71">
        <v>498.28172211342928</v>
      </c>
      <c r="O61" s="71">
        <v>371.79497477080599</v>
      </c>
      <c r="P61" s="71">
        <v>166.26122645949371</v>
      </c>
      <c r="Q61" s="71">
        <v>28.687850419470401</v>
      </c>
      <c r="R61" s="71">
        <v>0</v>
      </c>
      <c r="S61" s="71">
        <v>36.043302815246413</v>
      </c>
      <c r="T61" s="72"/>
      <c r="U61" s="71">
        <v>52991449</v>
      </c>
      <c r="V61" s="71">
        <v>8847</v>
      </c>
      <c r="W61" s="71">
        <v>159</v>
      </c>
      <c r="X61" s="71">
        <v>112734</v>
      </c>
      <c r="Y61" s="71">
        <v>152008</v>
      </c>
      <c r="Z61" s="71">
        <v>213951</v>
      </c>
      <c r="AA61" s="71">
        <v>33111</v>
      </c>
      <c r="AB61" s="71">
        <v>386538</v>
      </c>
      <c r="AC61" s="71">
        <v>0</v>
      </c>
      <c r="AD61" s="71">
        <v>36.043302815246413</v>
      </c>
      <c r="AE61" s="72"/>
      <c r="AF61" s="71"/>
      <c r="AG61" s="71"/>
      <c r="AH61" s="71"/>
      <c r="AI61" s="71"/>
      <c r="AJ61" s="71"/>
      <c r="AK61" s="71"/>
      <c r="AL61" s="71"/>
      <c r="AM61" s="71"/>
      <c r="AN61" s="71"/>
      <c r="AO61" s="71"/>
      <c r="AP61" s="71"/>
      <c r="AQ61" s="72"/>
      <c r="AR61" s="71">
        <v>7645</v>
      </c>
      <c r="AS61" s="71">
        <v>1078</v>
      </c>
      <c r="AT61" s="71">
        <v>0</v>
      </c>
      <c r="AU61" s="71">
        <v>0</v>
      </c>
      <c r="AV61" s="71">
        <v>0</v>
      </c>
      <c r="AW61" s="71">
        <v>1</v>
      </c>
      <c r="AX61" s="71"/>
      <c r="AY61" s="72"/>
      <c r="AZ61" s="71">
        <v>32258.799999999999</v>
      </c>
      <c r="BA61" s="71">
        <v>25185.8</v>
      </c>
      <c r="BB61" s="71">
        <v>0</v>
      </c>
      <c r="BC61" s="71">
        <v>0</v>
      </c>
      <c r="BD61" s="71">
        <v>0</v>
      </c>
      <c r="BE61" s="71">
        <v>4480</v>
      </c>
      <c r="BF61" s="71"/>
      <c r="BG61" s="72"/>
      <c r="BH61" s="71">
        <v>0</v>
      </c>
      <c r="BI61" s="71">
        <v>0</v>
      </c>
      <c r="BJ61" s="71">
        <v>139.50399999999999</v>
      </c>
      <c r="BK61" s="71">
        <v>0</v>
      </c>
      <c r="BL61" s="71">
        <v>89.965000000000003</v>
      </c>
      <c r="BM61" s="71">
        <v>0</v>
      </c>
      <c r="BN61" s="72"/>
      <c r="BO61" s="71">
        <v>0</v>
      </c>
      <c r="BP61" s="71">
        <v>0</v>
      </c>
      <c r="BQ61" s="71">
        <v>16</v>
      </c>
      <c r="BR61" s="71">
        <v>0</v>
      </c>
      <c r="BS61" s="71">
        <v>8</v>
      </c>
      <c r="BT61" s="71">
        <v>0</v>
      </c>
      <c r="BU61"/>
      <c r="BV61" s="70">
        <v>168.16</v>
      </c>
      <c r="BW61" s="70">
        <v>0</v>
      </c>
      <c r="BX61" s="70">
        <v>57.723999999999997</v>
      </c>
      <c r="BY61" s="70">
        <v>0</v>
      </c>
      <c r="BZ61" s="70">
        <v>0</v>
      </c>
      <c r="CA61" s="70">
        <v>0</v>
      </c>
      <c r="CB61" s="70">
        <v>0</v>
      </c>
      <c r="CC61" s="70">
        <v>3.585</v>
      </c>
      <c r="CD61" s="70">
        <v>0</v>
      </c>
    </row>
    <row r="62" spans="1:82">
      <c r="A62" s="70" t="s">
        <v>1691</v>
      </c>
      <c r="B62" s="70">
        <v>29</v>
      </c>
      <c r="C62" s="70">
        <v>12</v>
      </c>
      <c r="D62" s="70">
        <v>2</v>
      </c>
      <c r="E62" s="70">
        <v>2015</v>
      </c>
      <c r="F62" s="70" t="s">
        <v>182</v>
      </c>
      <c r="G62" s="70" t="s">
        <v>1679</v>
      </c>
      <c r="H62" s="70" t="s">
        <v>1680</v>
      </c>
      <c r="I62" s="148"/>
      <c r="J62" s="71">
        <v>370.2536952049926</v>
      </c>
      <c r="K62" s="71">
        <v>17.72758331518024</v>
      </c>
      <c r="L62" s="71">
        <v>8.906250068621647</v>
      </c>
      <c r="M62" s="71">
        <v>500.55125742599461</v>
      </c>
      <c r="N62" s="71">
        <v>454.01933752591299</v>
      </c>
      <c r="O62" s="71">
        <v>371.88956026533958</v>
      </c>
      <c r="P62" s="71">
        <v>167.3222623414355</v>
      </c>
      <c r="Q62" s="71">
        <v>28.069389119883599</v>
      </c>
      <c r="R62" s="71">
        <v>0</v>
      </c>
      <c r="S62" s="71">
        <v>30.335892565881</v>
      </c>
      <c r="T62" s="72"/>
      <c r="U62" s="71">
        <v>52179507</v>
      </c>
      <c r="V62" s="71">
        <v>8847</v>
      </c>
      <c r="W62" s="71">
        <v>159</v>
      </c>
      <c r="X62" s="71">
        <v>112734</v>
      </c>
      <c r="Y62" s="71">
        <v>154021</v>
      </c>
      <c r="Z62" s="71">
        <v>216065</v>
      </c>
      <c r="AA62" s="71">
        <v>33296</v>
      </c>
      <c r="AB62" s="71">
        <v>386343</v>
      </c>
      <c r="AC62" s="71">
        <v>0</v>
      </c>
      <c r="AD62" s="71">
        <v>30.335892565881</v>
      </c>
      <c r="AE62" s="72"/>
      <c r="AF62" s="71">
        <v>275334813.35376501</v>
      </c>
      <c r="AG62" s="71">
        <v>14708451.24964706</v>
      </c>
      <c r="AH62" s="71">
        <v>1804413.14423698</v>
      </c>
      <c r="AI62" s="71">
        <v>677563721.20425022</v>
      </c>
      <c r="AJ62" s="71">
        <v>674069057.96350503</v>
      </c>
      <c r="AK62" s="71">
        <v>0</v>
      </c>
      <c r="AL62" s="71">
        <v>0</v>
      </c>
      <c r="AM62" s="71">
        <v>52946687.502068743</v>
      </c>
      <c r="AN62" s="71">
        <v>0</v>
      </c>
      <c r="AO62" s="71">
        <v>0</v>
      </c>
      <c r="AP62" s="71">
        <v>1696427144.4174731</v>
      </c>
      <c r="AQ62" s="72"/>
      <c r="AR62" s="71">
        <v>8548</v>
      </c>
      <c r="AS62" s="71">
        <v>1597</v>
      </c>
      <c r="AT62" s="71">
        <v>0</v>
      </c>
      <c r="AU62" s="71">
        <v>0</v>
      </c>
      <c r="AV62" s="71">
        <v>0</v>
      </c>
      <c r="AW62" s="71">
        <v>0</v>
      </c>
      <c r="AX62" s="71"/>
      <c r="AY62" s="72"/>
      <c r="AZ62" s="71">
        <v>36752.6</v>
      </c>
      <c r="BA62" s="71">
        <v>37171.599999999999</v>
      </c>
      <c r="BB62" s="71">
        <v>0</v>
      </c>
      <c r="BC62" s="71">
        <v>0</v>
      </c>
      <c r="BD62" s="71">
        <v>0</v>
      </c>
      <c r="BE62" s="71">
        <v>0</v>
      </c>
      <c r="BF62" s="71"/>
      <c r="BG62" s="72"/>
      <c r="BH62" s="71">
        <v>0</v>
      </c>
      <c r="BI62" s="71">
        <v>0</v>
      </c>
      <c r="BJ62" s="71">
        <v>127.491</v>
      </c>
      <c r="BK62" s="71">
        <v>0</v>
      </c>
      <c r="BL62" s="71">
        <v>31.122</v>
      </c>
      <c r="BM62" s="71">
        <v>0</v>
      </c>
      <c r="BN62" s="72"/>
      <c r="BO62" s="71">
        <v>0</v>
      </c>
      <c r="BP62" s="71">
        <v>0</v>
      </c>
      <c r="BQ62" s="71">
        <v>17</v>
      </c>
      <c r="BR62" s="71">
        <v>0</v>
      </c>
      <c r="BS62" s="71">
        <v>7</v>
      </c>
      <c r="BT62" s="71">
        <v>0</v>
      </c>
      <c r="BU62"/>
      <c r="BV62" s="70">
        <v>158.613</v>
      </c>
      <c r="BW62" s="70">
        <v>0</v>
      </c>
      <c r="BX62" s="70">
        <v>0</v>
      </c>
      <c r="BY62" s="70">
        <v>0</v>
      </c>
      <c r="BZ62" s="70">
        <v>0</v>
      </c>
      <c r="CA62" s="70">
        <v>0</v>
      </c>
      <c r="CB62" s="70">
        <v>0</v>
      </c>
      <c r="CC62" s="70">
        <v>0</v>
      </c>
      <c r="CD62" s="70">
        <v>0</v>
      </c>
    </row>
    <row r="63" spans="1:82">
      <c r="A63" s="70" t="s">
        <v>1692</v>
      </c>
      <c r="B63" s="70">
        <v>30</v>
      </c>
      <c r="C63" s="70">
        <v>13</v>
      </c>
      <c r="D63" s="70">
        <v>2</v>
      </c>
      <c r="E63" s="70">
        <v>2016</v>
      </c>
      <c r="F63" s="70" t="s">
        <v>155</v>
      </c>
      <c r="G63" s="70" t="s">
        <v>1679</v>
      </c>
      <c r="H63" s="70" t="s">
        <v>1680</v>
      </c>
      <c r="I63" s="148"/>
      <c r="J63" s="71">
        <v>420.64746528147822</v>
      </c>
      <c r="K63" s="71">
        <v>17.84084191624834</v>
      </c>
      <c r="L63" s="71">
        <v>9.4298587987112743</v>
      </c>
      <c r="M63" s="71">
        <v>434.2504862959911</v>
      </c>
      <c r="N63" s="71">
        <v>453.02360395921875</v>
      </c>
      <c r="O63" s="71">
        <v>370.55307188317028</v>
      </c>
      <c r="P63" s="71">
        <v>164.90016372008674</v>
      </c>
      <c r="Q63" s="71">
        <v>27.278654212397218</v>
      </c>
      <c r="R63" s="71">
        <v>0</v>
      </c>
      <c r="S63" s="71">
        <v>29.029671070901603</v>
      </c>
      <c r="T63" s="72"/>
      <c r="U63" s="71">
        <v>54954227</v>
      </c>
      <c r="V63" s="71">
        <v>8847</v>
      </c>
      <c r="W63" s="71">
        <v>159</v>
      </c>
      <c r="X63" s="71">
        <v>112734</v>
      </c>
      <c r="Y63" s="71">
        <v>156002</v>
      </c>
      <c r="Z63" s="71">
        <v>217935</v>
      </c>
      <c r="AA63" s="71">
        <v>33939</v>
      </c>
      <c r="AB63" s="71">
        <v>386208</v>
      </c>
      <c r="AC63" s="71">
        <v>0</v>
      </c>
      <c r="AD63" s="71">
        <v>29.0296710709016</v>
      </c>
      <c r="AE63" s="72"/>
      <c r="AF63" s="71">
        <v>296173985.00292712</v>
      </c>
      <c r="AG63" s="71">
        <v>13967744.50220233</v>
      </c>
      <c r="AH63" s="71">
        <v>1451229.9669415171</v>
      </c>
      <c r="AI63" s="71">
        <v>671772110.56080711</v>
      </c>
      <c r="AJ63" s="71">
        <v>649481162.89187562</v>
      </c>
      <c r="AK63" s="71">
        <v>0</v>
      </c>
      <c r="AL63" s="71">
        <v>0</v>
      </c>
      <c r="AM63" s="71">
        <v>52969306.325874723</v>
      </c>
      <c r="AN63" s="71">
        <v>0</v>
      </c>
      <c r="AO63" s="71">
        <v>0</v>
      </c>
      <c r="AP63" s="71">
        <v>1685815539.2506285</v>
      </c>
      <c r="AQ63" s="72"/>
      <c r="AR63" s="71">
        <v>9361</v>
      </c>
      <c r="AS63" s="71">
        <v>1906</v>
      </c>
      <c r="AT63" s="71">
        <v>0</v>
      </c>
      <c r="AU63" s="71">
        <v>0</v>
      </c>
      <c r="AV63" s="71">
        <v>0</v>
      </c>
      <c r="AW63" s="71">
        <v>0</v>
      </c>
      <c r="AX63" s="71"/>
      <c r="AY63" s="72"/>
      <c r="AZ63" s="71">
        <v>40888.800000000003</v>
      </c>
      <c r="BA63" s="71">
        <v>42445.4</v>
      </c>
      <c r="BB63" s="71">
        <v>0</v>
      </c>
      <c r="BC63" s="71">
        <v>0</v>
      </c>
      <c r="BD63" s="71">
        <v>0</v>
      </c>
      <c r="BE63" s="71">
        <v>0</v>
      </c>
      <c r="BF63" s="71"/>
      <c r="BG63" s="72"/>
      <c r="BH63" s="71">
        <v>0</v>
      </c>
      <c r="BI63" s="71">
        <v>0</v>
      </c>
      <c r="BJ63" s="71">
        <v>137.46100000000001</v>
      </c>
      <c r="BK63" s="71">
        <v>0</v>
      </c>
      <c r="BL63" s="71">
        <v>88.455000000000013</v>
      </c>
      <c r="BM63" s="71">
        <v>0</v>
      </c>
      <c r="BN63" s="72"/>
      <c r="BO63" s="71">
        <v>0</v>
      </c>
      <c r="BP63" s="71">
        <v>0</v>
      </c>
      <c r="BQ63" s="71">
        <v>17</v>
      </c>
      <c r="BR63" s="71">
        <v>0</v>
      </c>
      <c r="BS63" s="71">
        <v>9</v>
      </c>
      <c r="BT63" s="71">
        <v>0</v>
      </c>
      <c r="BU63"/>
      <c r="BV63" s="70">
        <v>167.66399999999999</v>
      </c>
      <c r="BW63" s="70">
        <v>0</v>
      </c>
      <c r="BX63" s="70">
        <v>54.832000000000001</v>
      </c>
      <c r="BY63" s="70">
        <v>0</v>
      </c>
      <c r="BZ63" s="70">
        <v>0</v>
      </c>
      <c r="CA63" s="70">
        <v>0</v>
      </c>
      <c r="CB63" s="70">
        <v>0</v>
      </c>
      <c r="CC63" s="70">
        <v>3.42</v>
      </c>
      <c r="CD63" s="70">
        <v>0</v>
      </c>
    </row>
    <row r="64" spans="1:82">
      <c r="A64" s="70" t="s">
        <v>1693</v>
      </c>
      <c r="B64" s="70">
        <v>31</v>
      </c>
      <c r="C64" s="70">
        <v>14</v>
      </c>
      <c r="D64" s="70">
        <v>2</v>
      </c>
      <c r="E64" s="70">
        <v>2017</v>
      </c>
      <c r="F64" s="70" t="s">
        <v>156</v>
      </c>
      <c r="G64" s="1064" t="s">
        <v>1679</v>
      </c>
      <c r="H64" s="70" t="s">
        <v>1680</v>
      </c>
      <c r="I64" s="148"/>
      <c r="J64" s="71">
        <v>406.37066192068204</v>
      </c>
      <c r="K64" s="71">
        <v>18.214738767748528</v>
      </c>
      <c r="L64" s="71">
        <v>8.7722590551290622</v>
      </c>
      <c r="M64" s="71">
        <v>430.35474760566899</v>
      </c>
      <c r="N64" s="71">
        <v>469.60347633753429</v>
      </c>
      <c r="O64" s="71">
        <v>368.76148823051273</v>
      </c>
      <c r="P64" s="71">
        <v>164.93221150406822</v>
      </c>
      <c r="Q64" s="71">
        <v>26.375855589910302</v>
      </c>
      <c r="R64" s="71">
        <v>0</v>
      </c>
      <c r="S64" s="71">
        <v>32.2832508551</v>
      </c>
      <c r="T64" s="72"/>
      <c r="U64" s="71">
        <v>56564518.999999993</v>
      </c>
      <c r="V64" s="71">
        <v>8847</v>
      </c>
      <c r="W64" s="71">
        <v>159</v>
      </c>
      <c r="X64" s="71">
        <v>112734</v>
      </c>
      <c r="Y64" s="71">
        <v>158084</v>
      </c>
      <c r="Z64" s="71">
        <v>220479</v>
      </c>
      <c r="AA64" s="71">
        <v>34162</v>
      </c>
      <c r="AB64" s="71">
        <v>386161</v>
      </c>
      <c r="AC64" s="71">
        <v>0</v>
      </c>
      <c r="AD64" s="71">
        <v>32.2832508551</v>
      </c>
      <c r="AE64" s="72"/>
      <c r="AF64" s="71">
        <v>305192274.7258541</v>
      </c>
      <c r="AG64" s="71">
        <v>14456136.035910159</v>
      </c>
      <c r="AH64" s="71">
        <v>1849410.579679366</v>
      </c>
      <c r="AI64" s="71">
        <v>682595255.06684673</v>
      </c>
      <c r="AJ64" s="71">
        <v>694873807.47373188</v>
      </c>
      <c r="AK64" s="71">
        <v>0</v>
      </c>
      <c r="AL64" s="71">
        <v>0</v>
      </c>
      <c r="AM64" s="71">
        <v>53045732.587745883</v>
      </c>
      <c r="AN64" s="71">
        <v>0</v>
      </c>
      <c r="AO64" s="71">
        <v>0</v>
      </c>
      <c r="AP64" s="71">
        <v>1752012616.4697683</v>
      </c>
      <c r="AQ64" s="72"/>
      <c r="AR64" s="71">
        <v>10062</v>
      </c>
      <c r="AS64" s="71">
        <v>2155</v>
      </c>
      <c r="AT64" s="71">
        <v>0</v>
      </c>
      <c r="AU64" s="71">
        <v>0</v>
      </c>
      <c r="AV64" s="71">
        <v>0</v>
      </c>
      <c r="AW64" s="71">
        <v>0</v>
      </c>
      <c r="AX64" s="71"/>
      <c r="AY64" s="72"/>
      <c r="AZ64" s="71">
        <v>44401.2</v>
      </c>
      <c r="BA64" s="71">
        <v>47676.199999999932</v>
      </c>
      <c r="BB64" s="71">
        <v>0</v>
      </c>
      <c r="BC64" s="71">
        <v>0</v>
      </c>
      <c r="BD64" s="71">
        <v>0</v>
      </c>
      <c r="BE64" s="71">
        <v>0</v>
      </c>
      <c r="BF64" s="71"/>
      <c r="BG64" s="72"/>
      <c r="BH64" s="71">
        <v>0</v>
      </c>
      <c r="BI64" s="71">
        <v>0</v>
      </c>
      <c r="BJ64" s="71">
        <v>134.084</v>
      </c>
      <c r="BK64" s="71">
        <v>0</v>
      </c>
      <c r="BL64" s="71">
        <v>86.863</v>
      </c>
      <c r="BM64" s="71">
        <v>0</v>
      </c>
      <c r="BN64" s="72"/>
      <c r="BO64" s="71">
        <v>0</v>
      </c>
      <c r="BP64" s="71">
        <v>0</v>
      </c>
      <c r="BQ64" s="71">
        <v>17</v>
      </c>
      <c r="BR64" s="71">
        <v>0</v>
      </c>
      <c r="BS64" s="71">
        <v>8</v>
      </c>
      <c r="BT64" s="71">
        <v>0</v>
      </c>
      <c r="BU64"/>
      <c r="BV64" s="70">
        <v>165.44499999999999</v>
      </c>
      <c r="BW64" s="70">
        <v>0</v>
      </c>
      <c r="BX64" s="70">
        <v>55.502000000000002</v>
      </c>
      <c r="BY64" s="70">
        <v>0</v>
      </c>
      <c r="BZ64" s="70">
        <v>0</v>
      </c>
      <c r="CA64" s="70">
        <v>0</v>
      </c>
      <c r="CB64" s="70">
        <v>0</v>
      </c>
      <c r="CC64" s="70">
        <v>0</v>
      </c>
      <c r="CD64" s="70">
        <v>0</v>
      </c>
    </row>
    <row r="65" spans="1:82">
      <c r="A65" s="70" t="s">
        <v>1694</v>
      </c>
      <c r="B65" s="70">
        <v>32</v>
      </c>
      <c r="C65" s="70">
        <v>15</v>
      </c>
      <c r="D65" s="70">
        <v>2</v>
      </c>
      <c r="E65" s="70">
        <v>2018</v>
      </c>
      <c r="F65" s="70" t="s">
        <v>183</v>
      </c>
      <c r="G65" s="1064" t="s">
        <v>1679</v>
      </c>
      <c r="H65" s="70" t="s">
        <v>1680</v>
      </c>
      <c r="I65" s="148"/>
      <c r="J65" s="71">
        <v>395.11252685053307</v>
      </c>
      <c r="K65" s="71">
        <v>17.005281676210693</v>
      </c>
      <c r="L65" s="71">
        <v>8.1690467335711521</v>
      </c>
      <c r="M65" s="71">
        <v>437.05013417801342</v>
      </c>
      <c r="N65" s="71">
        <v>430.22632482757808</v>
      </c>
      <c r="O65" s="71">
        <v>364.56081189846299</v>
      </c>
      <c r="P65" s="71">
        <v>166.14402856849486</v>
      </c>
      <c r="Q65" s="71">
        <v>24.440219778905199</v>
      </c>
      <c r="R65" s="71">
        <v>0</v>
      </c>
      <c r="S65" s="71">
        <v>37.14745402213601</v>
      </c>
      <c r="T65" s="72"/>
      <c r="U65" s="71">
        <v>57394121</v>
      </c>
      <c r="V65" s="71">
        <v>8847</v>
      </c>
      <c r="W65" s="71">
        <v>159</v>
      </c>
      <c r="X65" s="71">
        <v>112734</v>
      </c>
      <c r="Y65" s="71">
        <v>159659</v>
      </c>
      <c r="Z65" s="71">
        <v>222141</v>
      </c>
      <c r="AA65" s="71">
        <v>34759</v>
      </c>
      <c r="AB65" s="71">
        <v>385609</v>
      </c>
      <c r="AC65" s="71">
        <v>0</v>
      </c>
      <c r="AD65" s="71">
        <v>37.14745402213601</v>
      </c>
      <c r="AE65" s="72"/>
      <c r="AF65" s="71">
        <v>298548011.00622112</v>
      </c>
      <c r="AG65" s="71">
        <v>12842876.694832649</v>
      </c>
      <c r="AH65" s="71">
        <v>1744109.4874481091</v>
      </c>
      <c r="AI65" s="71">
        <v>658622621.48489916</v>
      </c>
      <c r="AJ65" s="71">
        <v>628693844.29461658</v>
      </c>
      <c r="AK65" s="71">
        <v>0</v>
      </c>
      <c r="AL65" s="71">
        <v>0</v>
      </c>
      <c r="AM65" s="71">
        <v>53079507.150408201</v>
      </c>
      <c r="AN65" s="71">
        <v>0</v>
      </c>
      <c r="AO65" s="71">
        <v>0</v>
      </c>
      <c r="AP65" s="71">
        <v>1653530970.1184258</v>
      </c>
      <c r="AQ65" s="72"/>
      <c r="AR65" s="71">
        <v>10786</v>
      </c>
      <c r="AS65" s="71">
        <v>2403</v>
      </c>
      <c r="AT65" s="71">
        <v>0</v>
      </c>
      <c r="AU65" s="71">
        <v>0</v>
      </c>
      <c r="AV65" s="71">
        <v>0</v>
      </c>
      <c r="AW65" s="71">
        <v>0</v>
      </c>
      <c r="AX65" s="71"/>
      <c r="AY65" s="72"/>
      <c r="AZ65" s="71">
        <v>48072.700000000012</v>
      </c>
      <c r="BA65" s="71">
        <v>52363.5</v>
      </c>
      <c r="BB65" s="71">
        <v>0</v>
      </c>
      <c r="BC65" s="71">
        <v>0</v>
      </c>
      <c r="BD65" s="71">
        <v>0</v>
      </c>
      <c r="BE65" s="71">
        <v>0</v>
      </c>
      <c r="BF65" s="71"/>
      <c r="BG65" s="72"/>
      <c r="BH65" s="71">
        <v>0</v>
      </c>
      <c r="BI65" s="71">
        <v>0</v>
      </c>
      <c r="BJ65" s="71">
        <v>137.11099999999999</v>
      </c>
      <c r="BK65" s="71">
        <v>0</v>
      </c>
      <c r="BL65" s="71">
        <v>88.057999999999993</v>
      </c>
      <c r="BM65" s="71">
        <v>0</v>
      </c>
      <c r="BN65" s="72"/>
      <c r="BO65" s="71">
        <v>0</v>
      </c>
      <c r="BP65" s="71">
        <v>0</v>
      </c>
      <c r="BQ65" s="71">
        <v>18</v>
      </c>
      <c r="BR65" s="71">
        <v>0</v>
      </c>
      <c r="BS65" s="71">
        <v>8</v>
      </c>
      <c r="BT65" s="71">
        <v>0</v>
      </c>
      <c r="BU65"/>
      <c r="BV65" s="70">
        <v>166.03899999999999</v>
      </c>
      <c r="BW65" s="70">
        <v>0</v>
      </c>
      <c r="BX65" s="70">
        <v>55.71</v>
      </c>
      <c r="BY65" s="70">
        <v>0</v>
      </c>
      <c r="BZ65" s="70">
        <v>0</v>
      </c>
      <c r="CA65" s="70">
        <v>0</v>
      </c>
      <c r="CB65" s="70">
        <v>0</v>
      </c>
      <c r="CC65" s="70">
        <v>3.42</v>
      </c>
      <c r="CD65" s="70">
        <v>0</v>
      </c>
    </row>
    <row r="66" spans="1:82">
      <c r="A66" s="70" t="s">
        <v>1695</v>
      </c>
      <c r="B66" s="70">
        <v>33</v>
      </c>
      <c r="C66" s="70">
        <v>16</v>
      </c>
      <c r="D66" s="70">
        <v>2</v>
      </c>
      <c r="E66" s="70">
        <v>2019</v>
      </c>
      <c r="F66" s="70" t="s">
        <v>158</v>
      </c>
      <c r="G66" s="70" t="s">
        <v>1679</v>
      </c>
      <c r="H66" s="70" t="s">
        <v>1680</v>
      </c>
      <c r="I66" s="148"/>
      <c r="J66" s="71">
        <v>362.25417686638207</v>
      </c>
      <c r="K66" s="71">
        <v>15.257594256566334</v>
      </c>
      <c r="L66" s="71">
        <v>8.2129553591097633</v>
      </c>
      <c r="M66" s="71">
        <v>416.62143381363126</v>
      </c>
      <c r="N66" s="71">
        <v>423.50011448870822</v>
      </c>
      <c r="O66" s="71">
        <v>355.95390727528417</v>
      </c>
      <c r="P66" s="71">
        <v>167.86896830761529</v>
      </c>
      <c r="Q66" s="71">
        <v>23.7725044544861</v>
      </c>
      <c r="R66" s="71">
        <v>0</v>
      </c>
      <c r="S66" s="71">
        <v>35.737980485789997</v>
      </c>
      <c r="T66" s="72"/>
      <c r="U66" s="71">
        <v>55066554</v>
      </c>
      <c r="V66" s="71">
        <v>8847</v>
      </c>
      <c r="W66" s="71">
        <v>159</v>
      </c>
      <c r="X66" s="71">
        <v>112734</v>
      </c>
      <c r="Y66" s="71">
        <v>161918</v>
      </c>
      <c r="Z66" s="71">
        <v>222851</v>
      </c>
      <c r="AA66" s="71">
        <v>34857</v>
      </c>
      <c r="AB66" s="71">
        <v>385228</v>
      </c>
      <c r="AC66" s="71">
        <v>0</v>
      </c>
      <c r="AD66" s="71">
        <v>35.737980485789997</v>
      </c>
      <c r="AE66" s="72"/>
      <c r="AF66" s="71">
        <v>278349236.90543127</v>
      </c>
      <c r="AG66" s="71">
        <v>12382125.172609489</v>
      </c>
      <c r="AH66" s="71">
        <v>1873315.2333720641</v>
      </c>
      <c r="AI66" s="71">
        <v>679944899.52691579</v>
      </c>
      <c r="AJ66" s="71">
        <v>689798074.22588015</v>
      </c>
      <c r="AK66" s="71">
        <v>0</v>
      </c>
      <c r="AL66" s="71">
        <v>0</v>
      </c>
      <c r="AM66" s="71">
        <v>52465153.605168648</v>
      </c>
      <c r="AN66" s="71">
        <v>0</v>
      </c>
      <c r="AO66" s="71">
        <v>0</v>
      </c>
      <c r="AP66" s="71">
        <v>1714812804.6693773</v>
      </c>
      <c r="AQ66" s="72"/>
      <c r="AR66" s="71">
        <v>11538</v>
      </c>
      <c r="AS66" s="71">
        <v>2600</v>
      </c>
      <c r="AT66" s="71">
        <v>0</v>
      </c>
      <c r="AU66" s="71">
        <v>0</v>
      </c>
      <c r="AV66" s="71">
        <v>0</v>
      </c>
      <c r="AW66" s="71">
        <v>0</v>
      </c>
      <c r="AX66" s="71"/>
      <c r="AY66" s="72"/>
      <c r="AZ66" s="71">
        <v>51867.000000000116</v>
      </c>
      <c r="BA66" s="71">
        <v>56175.199999999983</v>
      </c>
      <c r="BB66" s="71">
        <v>0</v>
      </c>
      <c r="BC66" s="71">
        <v>0</v>
      </c>
      <c r="BD66" s="71">
        <v>0</v>
      </c>
      <c r="BE66" s="71">
        <v>0</v>
      </c>
      <c r="BF66" s="71"/>
      <c r="BG66" s="72"/>
      <c r="BH66" s="71">
        <v>0</v>
      </c>
      <c r="BI66" s="71">
        <v>0</v>
      </c>
      <c r="BJ66" s="71">
        <v>121.18300000000001</v>
      </c>
      <c r="BK66" s="71">
        <v>0</v>
      </c>
      <c r="BL66" s="71">
        <v>78.42</v>
      </c>
      <c r="BM66" s="71">
        <v>0</v>
      </c>
      <c r="BN66" s="72"/>
      <c r="BO66" s="71">
        <v>0</v>
      </c>
      <c r="BP66" s="71">
        <v>0</v>
      </c>
      <c r="BQ66" s="71">
        <v>16</v>
      </c>
      <c r="BR66" s="71">
        <v>0</v>
      </c>
      <c r="BS66" s="71">
        <v>8</v>
      </c>
      <c r="BT66" s="71">
        <v>0</v>
      </c>
      <c r="BU66"/>
      <c r="BV66" s="70">
        <v>147.11199999999999</v>
      </c>
      <c r="BW66" s="70">
        <v>0</v>
      </c>
      <c r="BX66" s="70">
        <v>52.491</v>
      </c>
      <c r="BY66" s="70">
        <v>0</v>
      </c>
      <c r="BZ66" s="70">
        <v>0</v>
      </c>
      <c r="CA66" s="70">
        <v>0</v>
      </c>
      <c r="CB66" s="70">
        <v>0</v>
      </c>
      <c r="CC66" s="70">
        <v>0</v>
      </c>
      <c r="CD66" s="70">
        <v>0</v>
      </c>
    </row>
    <row r="67" spans="1:82">
      <c r="A67" s="70" t="s">
        <v>1696</v>
      </c>
      <c r="B67" s="70">
        <v>34</v>
      </c>
      <c r="C67" s="70">
        <v>17</v>
      </c>
      <c r="D67" s="70">
        <v>2</v>
      </c>
      <c r="E67" s="70">
        <v>2020</v>
      </c>
      <c r="F67" s="70" t="s">
        <v>159</v>
      </c>
      <c r="G67" s="70" t="s">
        <v>1679</v>
      </c>
      <c r="H67" s="70" t="s">
        <v>1680</v>
      </c>
      <c r="I67" s="148"/>
      <c r="J67" s="71">
        <v>328.95951994647561</v>
      </c>
      <c r="K67" s="71">
        <v>17.038278214140202</v>
      </c>
      <c r="L67" s="71">
        <v>10.597601789168538</v>
      </c>
      <c r="M67" s="71">
        <v>373.6558634011526</v>
      </c>
      <c r="N67" s="71">
        <v>423.84121901137081</v>
      </c>
      <c r="O67" s="71">
        <v>312.17242531600232</v>
      </c>
      <c r="P67" s="71">
        <v>159.63023627361611</v>
      </c>
      <c r="Q67" s="71">
        <v>22.6546556337371</v>
      </c>
      <c r="R67" s="71">
        <v>0</v>
      </c>
      <c r="S67" s="71">
        <v>38.959929548955003</v>
      </c>
      <c r="T67" s="72"/>
      <c r="U67" s="71">
        <v>49018907</v>
      </c>
      <c r="V67" s="71">
        <v>9211</v>
      </c>
      <c r="W67" s="71">
        <v>227</v>
      </c>
      <c r="X67" s="71">
        <v>114217</v>
      </c>
      <c r="Y67" s="71">
        <v>163629</v>
      </c>
      <c r="Z67" s="71">
        <v>223070</v>
      </c>
      <c r="AA67" s="71">
        <v>35231</v>
      </c>
      <c r="AB67" s="71">
        <v>384233</v>
      </c>
      <c r="AC67" s="71">
        <v>0</v>
      </c>
      <c r="AD67" s="71">
        <v>38.959929548955003</v>
      </c>
      <c r="AE67" s="72"/>
      <c r="AF67" s="71">
        <v>256430503.98838681</v>
      </c>
      <c r="AG67" s="71">
        <v>13140948.433738841</v>
      </c>
      <c r="AH67" s="71">
        <v>2546780.4914772674</v>
      </c>
      <c r="AI67" s="71">
        <v>636125605.90386081</v>
      </c>
      <c r="AJ67" s="71">
        <v>718440707.99639428</v>
      </c>
      <c r="AK67" s="71"/>
      <c r="AL67" s="71"/>
      <c r="AM67" s="71">
        <v>50146675.417667009</v>
      </c>
      <c r="AN67" s="71"/>
      <c r="AO67" s="71"/>
      <c r="AP67" s="71">
        <v>1676831222.2315249</v>
      </c>
      <c r="AQ67" s="72"/>
      <c r="AR67" s="71">
        <v>12313</v>
      </c>
      <c r="AS67" s="71">
        <v>2649</v>
      </c>
      <c r="AT67" s="71">
        <v>0</v>
      </c>
      <c r="AU67" s="71">
        <v>0</v>
      </c>
      <c r="AV67" s="71">
        <v>0</v>
      </c>
      <c r="AW67" s="71">
        <v>0</v>
      </c>
      <c r="AX67" s="71"/>
      <c r="AY67" s="72"/>
      <c r="AZ67" s="71">
        <v>56252.600000000239</v>
      </c>
      <c r="BA67" s="71">
        <v>57669.999999999898</v>
      </c>
      <c r="BB67" s="71">
        <v>0</v>
      </c>
      <c r="BC67" s="71">
        <v>0</v>
      </c>
      <c r="BD67" s="71">
        <v>0</v>
      </c>
      <c r="BE67" s="71">
        <v>0</v>
      </c>
      <c r="BF67" s="71"/>
      <c r="BG67" s="72"/>
      <c r="BH67" s="71">
        <v>0</v>
      </c>
      <c r="BI67" s="71">
        <v>0</v>
      </c>
      <c r="BJ67" s="71">
        <v>98.003</v>
      </c>
      <c r="BK67" s="71">
        <v>0</v>
      </c>
      <c r="BL67" s="71">
        <v>75.445999999999998</v>
      </c>
      <c r="BM67" s="71">
        <v>0</v>
      </c>
      <c r="BN67" s="72"/>
      <c r="BO67" s="71">
        <v>0</v>
      </c>
      <c r="BP67" s="71">
        <v>0</v>
      </c>
      <c r="BQ67" s="71">
        <v>16</v>
      </c>
      <c r="BR67" s="71">
        <v>0</v>
      </c>
      <c r="BS67" s="71">
        <v>7</v>
      </c>
      <c r="BT67" s="71">
        <v>0</v>
      </c>
      <c r="BU67"/>
      <c r="BV67" s="70">
        <v>120.955</v>
      </c>
      <c r="BW67" s="70">
        <v>0</v>
      </c>
      <c r="BX67" s="70">
        <v>52.494</v>
      </c>
      <c r="BY67" s="70">
        <v>0</v>
      </c>
      <c r="BZ67" s="70">
        <v>0</v>
      </c>
      <c r="CA67" s="70">
        <v>0</v>
      </c>
      <c r="CB67" s="70">
        <v>0</v>
      </c>
      <c r="CC67" s="70">
        <v>0</v>
      </c>
      <c r="CD67" s="70">
        <v>0</v>
      </c>
    </row>
    <row r="68" spans="1:82">
      <c r="A68" s="70" t="s">
        <v>1697</v>
      </c>
      <c r="B68" s="70">
        <v>34</v>
      </c>
      <c r="C68" s="70">
        <v>18</v>
      </c>
      <c r="D68" s="70">
        <v>2</v>
      </c>
      <c r="E68" s="70">
        <v>2021</v>
      </c>
      <c r="F68" s="70" t="s">
        <v>160</v>
      </c>
      <c r="G68" s="70" t="s">
        <v>1679</v>
      </c>
      <c r="H68" s="70" t="s">
        <v>1680</v>
      </c>
      <c r="I68" s="148"/>
      <c r="J68" s="71">
        <v>345.1059109182354</v>
      </c>
      <c r="K68" s="71">
        <v>19.306128142720677</v>
      </c>
      <c r="L68" s="71">
        <v>10.104082961219724</v>
      </c>
      <c r="M68" s="71">
        <v>422.9023693331448</v>
      </c>
      <c r="N68" s="71">
        <v>419.36889472029162</v>
      </c>
      <c r="O68" s="71">
        <v>303.54256424475346</v>
      </c>
      <c r="P68" s="71">
        <v>166.44156667631304</v>
      </c>
      <c r="Q68" s="71">
        <v>22.324252126302198</v>
      </c>
      <c r="R68" s="71">
        <v>0</v>
      </c>
      <c r="S68" s="71">
        <v>49.03992648790625</v>
      </c>
      <c r="T68" s="72"/>
      <c r="U68" s="71">
        <v>54157896</v>
      </c>
      <c r="V68" s="71">
        <v>9211</v>
      </c>
      <c r="W68" s="71">
        <v>227</v>
      </c>
      <c r="X68" s="71">
        <v>114217</v>
      </c>
      <c r="Y68" s="71">
        <v>164592</v>
      </c>
      <c r="Z68" s="71">
        <v>223335</v>
      </c>
      <c r="AA68" s="71">
        <v>35820</v>
      </c>
      <c r="AB68" s="71">
        <v>382349</v>
      </c>
      <c r="AC68" s="71">
        <v>0</v>
      </c>
      <c r="AD68" s="71">
        <v>49.03992648790625</v>
      </c>
      <c r="AE68" s="72"/>
      <c r="AF68" s="71">
        <v>265703250.89583832</v>
      </c>
      <c r="AG68" s="71">
        <v>14633336.356518075</v>
      </c>
      <c r="AH68" s="71">
        <v>2343157.9467203398</v>
      </c>
      <c r="AI68" s="71">
        <v>678779568.0538559</v>
      </c>
      <c r="AJ68" s="71">
        <v>659545761.24371886</v>
      </c>
      <c r="AK68" s="71">
        <v>0</v>
      </c>
      <c r="AL68" s="71">
        <v>0</v>
      </c>
      <c r="AM68" s="71">
        <v>50188616.239425644</v>
      </c>
      <c r="AN68" s="71">
        <v>0</v>
      </c>
      <c r="AO68" s="71">
        <v>0</v>
      </c>
      <c r="AP68" s="71">
        <v>1671193690.7360771</v>
      </c>
      <c r="AQ68" s="72"/>
      <c r="AR68" s="71">
        <v>13179</v>
      </c>
      <c r="AS68" s="71">
        <v>2673</v>
      </c>
      <c r="AT68" s="71">
        <v>0</v>
      </c>
      <c r="AU68" s="71">
        <v>0</v>
      </c>
      <c r="AV68" s="71">
        <v>0</v>
      </c>
      <c r="AW68" s="71">
        <v>0</v>
      </c>
      <c r="AX68" s="71"/>
      <c r="AY68" s="72"/>
      <c r="AZ68" s="71">
        <v>61120.800000000367</v>
      </c>
      <c r="BA68" s="71">
        <v>58641.699999999903</v>
      </c>
      <c r="BB68" s="71">
        <v>0</v>
      </c>
      <c r="BC68" s="71">
        <v>0</v>
      </c>
      <c r="BD68" s="71">
        <v>0</v>
      </c>
      <c r="BE68" s="71">
        <v>0</v>
      </c>
      <c r="BF68" s="71"/>
      <c r="BG68" s="72"/>
      <c r="BH68" s="71">
        <v>0</v>
      </c>
      <c r="BI68" s="71">
        <v>0</v>
      </c>
      <c r="BJ68" s="71">
        <v>100.122</v>
      </c>
      <c r="BK68" s="71">
        <v>0</v>
      </c>
      <c r="BL68" s="71">
        <v>68.739999999999995</v>
      </c>
      <c r="BM68" s="71">
        <v>0</v>
      </c>
      <c r="BN68" s="72"/>
      <c r="BO68" s="71">
        <v>0</v>
      </c>
      <c r="BP68" s="71">
        <v>0</v>
      </c>
      <c r="BQ68" s="71">
        <v>16</v>
      </c>
      <c r="BR68" s="71">
        <v>0</v>
      </c>
      <c r="BS68" s="71">
        <v>7</v>
      </c>
      <c r="BT68" s="71">
        <v>0</v>
      </c>
      <c r="BU68"/>
      <c r="BV68" s="70">
        <v>122.947</v>
      </c>
      <c r="BW68" s="70">
        <v>0</v>
      </c>
      <c r="BX68" s="70">
        <v>45.914999999999999</v>
      </c>
      <c r="BY68" s="70">
        <v>0</v>
      </c>
      <c r="BZ68" s="70">
        <v>0</v>
      </c>
      <c r="CA68" s="70">
        <v>0</v>
      </c>
      <c r="CB68" s="70">
        <v>0</v>
      </c>
      <c r="CC68" s="70">
        <v>0</v>
      </c>
      <c r="CD68" s="70">
        <v>0</v>
      </c>
    </row>
    <row r="69" spans="1:82">
      <c r="A69" s="70" t="s">
        <v>1698</v>
      </c>
      <c r="B69" s="70">
        <v>34</v>
      </c>
      <c r="C69" s="70">
        <v>19</v>
      </c>
      <c r="D69" s="70">
        <v>2</v>
      </c>
      <c r="E69" s="70">
        <v>2022</v>
      </c>
      <c r="F69" s="70" t="s">
        <v>161</v>
      </c>
      <c r="G69" s="70" t="s">
        <v>1679</v>
      </c>
      <c r="H69" s="70" t="s">
        <v>1680</v>
      </c>
      <c r="I69" s="148"/>
      <c r="J69" s="71">
        <v>301.04444882808082</v>
      </c>
      <c r="K69" s="71">
        <v>17.38801342068377</v>
      </c>
      <c r="L69" s="71">
        <v>9.4531068870851644</v>
      </c>
      <c r="M69" s="71">
        <v>399.40602952227704</v>
      </c>
      <c r="N69" s="71">
        <v>416.93514473390871</v>
      </c>
      <c r="O69" s="71">
        <v>320.89698625705375</v>
      </c>
      <c r="P69" s="71">
        <v>166.46877521001457</v>
      </c>
      <c r="Q69" s="71">
        <v>22.382372991035943</v>
      </c>
      <c r="R69" s="71">
        <v>0</v>
      </c>
      <c r="S69" s="71">
        <v>34.086946113083513</v>
      </c>
      <c r="T69" s="72"/>
      <c r="U69" s="71">
        <v>57202263</v>
      </c>
      <c r="V69" s="71">
        <v>9211</v>
      </c>
      <c r="W69" s="71">
        <v>227</v>
      </c>
      <c r="X69" s="71">
        <v>114217</v>
      </c>
      <c r="Y69" s="71">
        <v>165917</v>
      </c>
      <c r="Z69" s="71">
        <v>224324</v>
      </c>
      <c r="AA69" s="71">
        <v>36372</v>
      </c>
      <c r="AB69" s="71">
        <v>380201</v>
      </c>
      <c r="AC69" s="71">
        <v>0</v>
      </c>
      <c r="AD69" s="71">
        <v>34.086946113083513</v>
      </c>
      <c r="AE69" s="72"/>
      <c r="AF69" s="71">
        <v>238494300.20307958</v>
      </c>
      <c r="AG69" s="71">
        <v>14064432.37015829</v>
      </c>
      <c r="AH69" s="71">
        <v>2575458.3915178035</v>
      </c>
      <c r="AI69" s="71">
        <v>663866698.52678323</v>
      </c>
      <c r="AJ69" s="71">
        <v>687421235.51377892</v>
      </c>
      <c r="AK69" s="71">
        <v>0</v>
      </c>
      <c r="AL69" s="71">
        <v>0</v>
      </c>
      <c r="AM69" s="71">
        <v>49094326.460879743</v>
      </c>
      <c r="AN69" s="71">
        <v>0</v>
      </c>
      <c r="AO69" s="71">
        <v>0</v>
      </c>
      <c r="AP69" s="71">
        <v>1655516451.4661975</v>
      </c>
      <c r="AQ69" s="72"/>
      <c r="AR69" s="71">
        <v>14126</v>
      </c>
      <c r="AS69" s="71">
        <v>2688</v>
      </c>
      <c r="AT69" s="71">
        <v>0</v>
      </c>
      <c r="AU69" s="71">
        <v>0</v>
      </c>
      <c r="AV69" s="71">
        <v>0</v>
      </c>
      <c r="AW69" s="71">
        <v>0</v>
      </c>
      <c r="AX69" s="71"/>
      <c r="AY69" s="72"/>
      <c r="AZ69" s="71">
        <v>66328.000000000582</v>
      </c>
      <c r="BA69" s="71">
        <v>59812.8999999999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1699</v>
      </c>
      <c r="B70" s="70">
        <v>34</v>
      </c>
      <c r="C70" s="70">
        <v>20</v>
      </c>
      <c r="D70" s="70">
        <v>2</v>
      </c>
      <c r="E70" s="70">
        <v>2023</v>
      </c>
      <c r="F70" s="70" t="s">
        <v>1539</v>
      </c>
      <c r="G70" s="70" t="s">
        <v>1679</v>
      </c>
      <c r="H70" s="70" t="s">
        <v>1680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15009</v>
      </c>
      <c r="AS70" s="71">
        <v>2716</v>
      </c>
      <c r="AT70" s="71">
        <v>0</v>
      </c>
      <c r="AU70" s="71">
        <v>0</v>
      </c>
      <c r="AV70" s="71">
        <v>0</v>
      </c>
      <c r="AW70" s="71">
        <v>0</v>
      </c>
      <c r="AX70" s="71"/>
      <c r="AY70" s="72"/>
      <c r="AZ70" s="71">
        <v>71316.800000000789</v>
      </c>
      <c r="BA70" s="71">
        <v>60505.199999999895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1700</v>
      </c>
      <c r="B71" s="70">
        <v>34</v>
      </c>
      <c r="C71" s="70">
        <v>21</v>
      </c>
      <c r="D71" s="70">
        <v>2</v>
      </c>
      <c r="E71" s="70">
        <v>2024</v>
      </c>
      <c r="F71" s="70" t="s">
        <v>1554</v>
      </c>
      <c r="G71" s="70" t="s">
        <v>1679</v>
      </c>
      <c r="H71" s="70" t="s">
        <v>1680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1701</v>
      </c>
      <c r="B72" s="70">
        <v>52</v>
      </c>
      <c r="C72" s="70">
        <v>1</v>
      </c>
      <c r="D72" s="70">
        <v>4</v>
      </c>
      <c r="E72" s="70">
        <v>1990</v>
      </c>
      <c r="F72" s="70" t="s">
        <v>787</v>
      </c>
      <c r="G72" s="70" t="s">
        <v>1702</v>
      </c>
      <c r="H72" s="70" t="s">
        <v>1703</v>
      </c>
      <c r="I72" s="148"/>
      <c r="J72" s="71">
        <v>1141.18739975994</v>
      </c>
      <c r="K72" s="71">
        <v>35.235806304176769</v>
      </c>
      <c r="L72" s="71">
        <v>39.342902328186113</v>
      </c>
      <c r="M72" s="71">
        <v>275.40253562624042</v>
      </c>
      <c r="N72" s="71">
        <v>323.63105260961908</v>
      </c>
      <c r="O72" s="71">
        <v>293.20343144843332</v>
      </c>
      <c r="P72" s="71">
        <v>335.05470798489222</v>
      </c>
      <c r="Q72" s="71">
        <v>20.816047267816501</v>
      </c>
      <c r="R72" s="71">
        <v>8.8187059886683574</v>
      </c>
      <c r="S72" s="71">
        <v>22.60372500753968</v>
      </c>
      <c r="T72" s="72"/>
      <c r="U72" s="71">
        <v>97122854</v>
      </c>
      <c r="V72" s="71">
        <v>13186</v>
      </c>
      <c r="W72" s="71">
        <v>453</v>
      </c>
      <c r="X72" s="71">
        <v>104722</v>
      </c>
      <c r="Y72" s="71">
        <v>103668</v>
      </c>
      <c r="Z72" s="71">
        <v>120598</v>
      </c>
      <c r="AA72" s="71">
        <v>81355</v>
      </c>
      <c r="AB72" s="71">
        <v>337982</v>
      </c>
      <c r="AC72" s="71">
        <v>1527415.75</v>
      </c>
      <c r="AD72" s="71">
        <v>22.60372500753968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1704</v>
      </c>
      <c r="B73" s="70">
        <v>53</v>
      </c>
      <c r="C73" s="70">
        <v>2</v>
      </c>
      <c r="D73" s="70">
        <v>4</v>
      </c>
      <c r="E73" s="70">
        <v>2005</v>
      </c>
      <c r="F73" s="70" t="s">
        <v>789</v>
      </c>
      <c r="G73" s="70" t="s">
        <v>1702</v>
      </c>
      <c r="H73" s="70" t="s">
        <v>1703</v>
      </c>
      <c r="I73" s="148"/>
      <c r="J73" s="71">
        <v>1154.8999318097469</v>
      </c>
      <c r="K73" s="71">
        <v>26.20105749357722</v>
      </c>
      <c r="L73" s="71">
        <v>32.453470023897673</v>
      </c>
      <c r="M73" s="71">
        <v>471.71790678586763</v>
      </c>
      <c r="N73" s="71">
        <v>483.25929987564172</v>
      </c>
      <c r="O73" s="71">
        <v>448.83663017730339</v>
      </c>
      <c r="P73" s="71">
        <v>278.65835963420841</v>
      </c>
      <c r="Q73" s="71">
        <v>21.2898667127801</v>
      </c>
      <c r="R73" s="71">
        <v>14.70741464542637</v>
      </c>
      <c r="S73" s="71">
        <v>38.785517939999998</v>
      </c>
      <c r="T73" s="72"/>
      <c r="U73" s="71">
        <v>117389899</v>
      </c>
      <c r="V73" s="71">
        <v>11433</v>
      </c>
      <c r="W73" s="71">
        <v>429</v>
      </c>
      <c r="X73" s="71">
        <v>95200</v>
      </c>
      <c r="Y73" s="71">
        <v>131448</v>
      </c>
      <c r="Z73" s="71">
        <v>213631</v>
      </c>
      <c r="AA73" s="71">
        <v>55414</v>
      </c>
      <c r="AB73" s="71">
        <v>361370</v>
      </c>
      <c r="AC73" s="71">
        <v>2600701.75</v>
      </c>
      <c r="AD73" s="71">
        <v>38.785517939999998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1705</v>
      </c>
      <c r="B74" s="70">
        <v>54</v>
      </c>
      <c r="C74" s="70">
        <v>3</v>
      </c>
      <c r="D74" s="70">
        <v>4</v>
      </c>
      <c r="E74" s="70">
        <v>2006</v>
      </c>
      <c r="F74" s="70" t="s">
        <v>790</v>
      </c>
      <c r="G74" s="70" t="s">
        <v>1702</v>
      </c>
      <c r="H74" s="70" t="s">
        <v>1703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1706</v>
      </c>
      <c r="B75" s="70">
        <v>55</v>
      </c>
      <c r="C75" s="70">
        <v>4</v>
      </c>
      <c r="D75" s="70">
        <v>4</v>
      </c>
      <c r="E75" s="70">
        <v>2007</v>
      </c>
      <c r="F75" s="70" t="s">
        <v>791</v>
      </c>
      <c r="G75" s="70" t="s">
        <v>1702</v>
      </c>
      <c r="H75" s="70" t="s">
        <v>1703</v>
      </c>
      <c r="I75" s="148"/>
      <c r="J75" s="71">
        <v>1171.5777650093739</v>
      </c>
      <c r="K75" s="71">
        <v>26.29305214116745</v>
      </c>
      <c r="L75" s="71">
        <v>28.395781298268972</v>
      </c>
      <c r="M75" s="71">
        <v>506.28876435430487</v>
      </c>
      <c r="N75" s="71">
        <v>478.99707670795442</v>
      </c>
      <c r="O75" s="71">
        <v>442.067208689496</v>
      </c>
      <c r="P75" s="71">
        <v>270.71606577029797</v>
      </c>
      <c r="Q75" s="71">
        <v>22.638574125049399</v>
      </c>
      <c r="R75" s="71">
        <v>27.756095364482039</v>
      </c>
      <c r="S75" s="71">
        <v>32.256189708000001</v>
      </c>
      <c r="T75" s="72"/>
      <c r="U75" s="71">
        <v>142115661</v>
      </c>
      <c r="V75" s="71">
        <v>11495</v>
      </c>
      <c r="W75" s="71">
        <v>322</v>
      </c>
      <c r="X75" s="71">
        <v>111835</v>
      </c>
      <c r="Y75" s="71">
        <v>135502</v>
      </c>
      <c r="Z75" s="71">
        <v>218731</v>
      </c>
      <c r="AA75" s="71">
        <v>53014</v>
      </c>
      <c r="AB75" s="71">
        <v>363943</v>
      </c>
      <c r="AC75" s="71">
        <v>5048916.5</v>
      </c>
      <c r="AD75" s="71">
        <v>32.256189708000001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1707</v>
      </c>
      <c r="B76" s="70">
        <v>56</v>
      </c>
      <c r="C76" s="70">
        <v>5</v>
      </c>
      <c r="D76" s="70">
        <v>4</v>
      </c>
      <c r="E76" s="70">
        <v>2008</v>
      </c>
      <c r="F76" s="70" t="s">
        <v>792</v>
      </c>
      <c r="G76" s="70" t="s">
        <v>1702</v>
      </c>
      <c r="H76" s="70" t="s">
        <v>1703</v>
      </c>
      <c r="I76" s="148"/>
      <c r="J76" s="71">
        <v>1103.165299544615</v>
      </c>
      <c r="K76" s="71">
        <v>19.635232696232581</v>
      </c>
      <c r="L76" s="71">
        <v>25.303808845058249</v>
      </c>
      <c r="M76" s="71">
        <v>504.83625014266369</v>
      </c>
      <c r="N76" s="71">
        <v>480.11396932985241</v>
      </c>
      <c r="O76" s="71">
        <v>428.68446291895373</v>
      </c>
      <c r="P76" s="71">
        <v>264.78659340234071</v>
      </c>
      <c r="Q76" s="71">
        <v>22.345679698031699</v>
      </c>
      <c r="R76" s="71">
        <v>28.889858375737901</v>
      </c>
      <c r="S76" s="71">
        <v>34.050012078320002</v>
      </c>
      <c r="T76" s="72"/>
      <c r="U76" s="71">
        <v>142609313</v>
      </c>
      <c r="V76" s="71">
        <v>11495</v>
      </c>
      <c r="W76" s="71">
        <v>322</v>
      </c>
      <c r="X76" s="71">
        <v>111835</v>
      </c>
      <c r="Y76" s="71">
        <v>137322</v>
      </c>
      <c r="Z76" s="71">
        <v>219554</v>
      </c>
      <c r="AA76" s="71">
        <v>51912</v>
      </c>
      <c r="AB76" s="71">
        <v>365143</v>
      </c>
      <c r="AC76" s="71">
        <v>5456896.75</v>
      </c>
      <c r="AD76" s="71">
        <v>34.050012078320002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1708</v>
      </c>
      <c r="B77" s="70">
        <v>57</v>
      </c>
      <c r="C77" s="70">
        <v>6</v>
      </c>
      <c r="D77" s="70">
        <v>4</v>
      </c>
      <c r="E77" s="70">
        <v>2009</v>
      </c>
      <c r="F77" s="70" t="s">
        <v>176</v>
      </c>
      <c r="G77" s="70" t="s">
        <v>1702</v>
      </c>
      <c r="H77" s="70" t="s">
        <v>1703</v>
      </c>
      <c r="I77" s="148"/>
      <c r="J77" s="71">
        <v>1072.8580443368701</v>
      </c>
      <c r="K77" s="71">
        <v>21.598433259817451</v>
      </c>
      <c r="L77" s="71">
        <v>57.907029834867188</v>
      </c>
      <c r="M77" s="71">
        <v>537.55342315478003</v>
      </c>
      <c r="N77" s="71">
        <v>469.61528178886851</v>
      </c>
      <c r="O77" s="71">
        <v>434.75842022180302</v>
      </c>
      <c r="P77" s="71">
        <v>252.80999134255731</v>
      </c>
      <c r="Q77" s="71">
        <v>21.309958076311101</v>
      </c>
      <c r="R77" s="71">
        <v>19.56930436733623</v>
      </c>
      <c r="S77" s="71">
        <v>43.065933397760013</v>
      </c>
      <c r="T77" s="72"/>
      <c r="U77" s="71">
        <v>109032885</v>
      </c>
      <c r="V77" s="71">
        <v>13285</v>
      </c>
      <c r="W77" s="71">
        <v>1252</v>
      </c>
      <c r="X77" s="71">
        <v>125980</v>
      </c>
      <c r="Y77" s="71">
        <v>138763</v>
      </c>
      <c r="Z77" s="71">
        <v>219781</v>
      </c>
      <c r="AA77" s="71">
        <v>50883</v>
      </c>
      <c r="AB77" s="71">
        <v>365539</v>
      </c>
      <c r="AC77" s="71">
        <v>3606107.5</v>
      </c>
      <c r="AD77" s="71">
        <v>43.065933397760013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801.65467000000001</v>
      </c>
      <c r="BK77" s="71">
        <v>65.099999999999994</v>
      </c>
      <c r="BL77" s="71">
        <v>148.06799999999998</v>
      </c>
      <c r="BM77" s="71">
        <v>0</v>
      </c>
      <c r="BN77" s="72"/>
      <c r="BO77" s="71">
        <v>0</v>
      </c>
      <c r="BP77" s="71">
        <v>0</v>
      </c>
      <c r="BQ77" s="71">
        <v>37</v>
      </c>
      <c r="BR77" s="71">
        <v>1</v>
      </c>
      <c r="BS77" s="71">
        <v>11</v>
      </c>
      <c r="BT77" s="71">
        <v>0</v>
      </c>
      <c r="BU77"/>
      <c r="BV77" s="70">
        <v>934.92867000000001</v>
      </c>
      <c r="BW77" s="70">
        <v>0</v>
      </c>
      <c r="BX77" s="70">
        <v>74.659000000000006</v>
      </c>
      <c r="BY77" s="70">
        <v>0</v>
      </c>
      <c r="BZ77" s="70">
        <v>5.2350000000000003</v>
      </c>
      <c r="CA77" s="70">
        <v>0</v>
      </c>
      <c r="CB77" s="70">
        <v>0</v>
      </c>
      <c r="CC77" s="70">
        <v>0</v>
      </c>
      <c r="CD77" s="70">
        <v>0</v>
      </c>
    </row>
    <row r="78" spans="1:82">
      <c r="A78" s="70" t="s">
        <v>1709</v>
      </c>
      <c r="B78" s="70">
        <v>58</v>
      </c>
      <c r="C78" s="70">
        <v>7</v>
      </c>
      <c r="D78" s="70">
        <v>4</v>
      </c>
      <c r="E78" s="70">
        <v>2010</v>
      </c>
      <c r="F78" s="70" t="s">
        <v>177</v>
      </c>
      <c r="G78" s="70" t="s">
        <v>1702</v>
      </c>
      <c r="H78" s="70" t="s">
        <v>1703</v>
      </c>
      <c r="I78" s="148"/>
      <c r="J78" s="71">
        <v>1117.2125662043411</v>
      </c>
      <c r="K78" s="71">
        <v>23.043224675017939</v>
      </c>
      <c r="L78" s="71">
        <v>54.625506343326578</v>
      </c>
      <c r="M78" s="71">
        <v>551.86358673410678</v>
      </c>
      <c r="N78" s="71">
        <v>521.28696577334972</v>
      </c>
      <c r="O78" s="71">
        <v>435.59863290520258</v>
      </c>
      <c r="P78" s="71">
        <v>257.8788844340832</v>
      </c>
      <c r="Q78" s="71">
        <v>22.247167287632401</v>
      </c>
      <c r="R78" s="71">
        <v>18.770875104256231</v>
      </c>
      <c r="S78" s="71">
        <v>30.811490947180001</v>
      </c>
      <c r="T78" s="72"/>
      <c r="U78" s="71">
        <v>115029835</v>
      </c>
      <c r="V78" s="71">
        <v>13285</v>
      </c>
      <c r="W78" s="71">
        <v>1252</v>
      </c>
      <c r="X78" s="71">
        <v>125980</v>
      </c>
      <c r="Y78" s="71">
        <v>140305</v>
      </c>
      <c r="Z78" s="71">
        <v>221229</v>
      </c>
      <c r="AA78" s="71">
        <v>50607</v>
      </c>
      <c r="AB78" s="71">
        <v>365673</v>
      </c>
      <c r="AC78" s="71">
        <v>3277931</v>
      </c>
      <c r="AD78" s="71">
        <v>30.811490947180001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929.16368</v>
      </c>
      <c r="BK78" s="71">
        <v>68.831999999999994</v>
      </c>
      <c r="BL78" s="71">
        <v>145.18799999999999</v>
      </c>
      <c r="BM78" s="71">
        <v>0</v>
      </c>
      <c r="BN78" s="72"/>
      <c r="BO78" s="71">
        <v>0</v>
      </c>
      <c r="BP78" s="71">
        <v>0</v>
      </c>
      <c r="BQ78" s="71">
        <v>39</v>
      </c>
      <c r="BR78" s="71">
        <v>1</v>
      </c>
      <c r="BS78" s="71">
        <v>10</v>
      </c>
      <c r="BT78" s="71">
        <v>0</v>
      </c>
      <c r="BU78"/>
      <c r="BV78" s="70">
        <v>1065.3926799999999</v>
      </c>
      <c r="BW78" s="70">
        <v>0</v>
      </c>
      <c r="BX78" s="70">
        <v>72.207999999999998</v>
      </c>
      <c r="BY78" s="70">
        <v>0</v>
      </c>
      <c r="BZ78" s="70">
        <v>5.5830000000000002</v>
      </c>
      <c r="CA78" s="70">
        <v>0</v>
      </c>
      <c r="CB78" s="70">
        <v>0</v>
      </c>
      <c r="CC78" s="70">
        <v>0</v>
      </c>
      <c r="CD78" s="70">
        <v>0</v>
      </c>
    </row>
    <row r="79" spans="1:82">
      <c r="A79" s="70" t="s">
        <v>1710</v>
      </c>
      <c r="B79" s="70">
        <v>59</v>
      </c>
      <c r="C79" s="70">
        <v>8</v>
      </c>
      <c r="D79" s="70">
        <v>4</v>
      </c>
      <c r="E79" s="70">
        <v>2011</v>
      </c>
      <c r="F79" s="70" t="s">
        <v>178</v>
      </c>
      <c r="G79" s="70" t="s">
        <v>1702</v>
      </c>
      <c r="H79" s="70" t="s">
        <v>1703</v>
      </c>
      <c r="I79" s="148"/>
      <c r="J79" s="71">
        <v>1077.363776077877</v>
      </c>
      <c r="K79" s="71">
        <v>31.2918133379926</v>
      </c>
      <c r="L79" s="71">
        <v>56.722785808878839</v>
      </c>
      <c r="M79" s="71">
        <v>597.68095002153893</v>
      </c>
      <c r="N79" s="71">
        <v>529.28250070000013</v>
      </c>
      <c r="O79" s="71">
        <v>432.98699042263087</v>
      </c>
      <c r="P79" s="71">
        <v>251.08969409366057</v>
      </c>
      <c r="Q79" s="71">
        <v>25.639322577045402</v>
      </c>
      <c r="R79" s="71">
        <v>17.248220595989391</v>
      </c>
      <c r="S79" s="71">
        <v>28.169583676800009</v>
      </c>
      <c r="T79" s="72"/>
      <c r="U79" s="71">
        <v>109218675</v>
      </c>
      <c r="V79" s="71">
        <v>13285</v>
      </c>
      <c r="W79" s="71">
        <v>1252</v>
      </c>
      <c r="X79" s="71">
        <v>125980</v>
      </c>
      <c r="Y79" s="71">
        <v>141433</v>
      </c>
      <c r="Z79" s="71">
        <v>224680</v>
      </c>
      <c r="AA79" s="71">
        <v>50741</v>
      </c>
      <c r="AB79" s="71">
        <v>365352</v>
      </c>
      <c r="AC79" s="71">
        <v>3007050.5</v>
      </c>
      <c r="AD79" s="71">
        <v>28.169583676800009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921.48569999999995</v>
      </c>
      <c r="BK79" s="71">
        <v>70.048000000000002</v>
      </c>
      <c r="BL79" s="71">
        <v>167.61</v>
      </c>
      <c r="BM79" s="71">
        <v>0</v>
      </c>
      <c r="BN79" s="72"/>
      <c r="BO79" s="71">
        <v>0</v>
      </c>
      <c r="BP79" s="71">
        <v>0</v>
      </c>
      <c r="BQ79" s="71">
        <v>38</v>
      </c>
      <c r="BR79" s="71">
        <v>1</v>
      </c>
      <c r="BS79" s="71">
        <v>12</v>
      </c>
      <c r="BT79" s="71">
        <v>0</v>
      </c>
      <c r="BU79"/>
      <c r="BV79" s="70">
        <v>1055.0477000000001</v>
      </c>
      <c r="BW79" s="70">
        <v>0</v>
      </c>
      <c r="BX79" s="70">
        <v>97.849000000000004</v>
      </c>
      <c r="BY79" s="70">
        <v>0</v>
      </c>
      <c r="BZ79" s="70">
        <v>6.2469999999999999</v>
      </c>
      <c r="CA79" s="70">
        <v>0</v>
      </c>
      <c r="CB79" s="70">
        <v>0</v>
      </c>
      <c r="CC79" s="70">
        <v>0</v>
      </c>
      <c r="CD79" s="70">
        <v>0</v>
      </c>
    </row>
    <row r="80" spans="1:82">
      <c r="A80" s="70" t="s">
        <v>1711</v>
      </c>
      <c r="B80" s="70">
        <v>60</v>
      </c>
      <c r="C80" s="70">
        <v>9</v>
      </c>
      <c r="D80" s="70">
        <v>4</v>
      </c>
      <c r="E80" s="70">
        <v>2012</v>
      </c>
      <c r="F80" s="70" t="s">
        <v>179</v>
      </c>
      <c r="G80" s="70" t="s">
        <v>1702</v>
      </c>
      <c r="H80" s="70" t="s">
        <v>1703</v>
      </c>
      <c r="I80" s="148"/>
      <c r="J80" s="71">
        <v>1004.109728412025</v>
      </c>
      <c r="K80" s="71">
        <v>27.984220251419639</v>
      </c>
      <c r="L80" s="71">
        <v>55.254633575750717</v>
      </c>
      <c r="M80" s="71">
        <v>631.42646452509678</v>
      </c>
      <c r="N80" s="71">
        <v>566.38526487176125</v>
      </c>
      <c r="O80" s="71">
        <v>434.84911829766185</v>
      </c>
      <c r="P80" s="71">
        <v>251.94595960531367</v>
      </c>
      <c r="Q80" s="71">
        <v>28.9489067108669</v>
      </c>
      <c r="R80" s="71">
        <v>21.49728222763196</v>
      </c>
      <c r="S80" s="71">
        <v>38.411003695129999</v>
      </c>
      <c r="T80" s="72"/>
      <c r="U80" s="71">
        <v>109606024</v>
      </c>
      <c r="V80" s="71">
        <v>13285</v>
      </c>
      <c r="W80" s="71">
        <v>1252</v>
      </c>
      <c r="X80" s="71">
        <v>125980</v>
      </c>
      <c r="Y80" s="71">
        <v>149718</v>
      </c>
      <c r="Z80" s="71">
        <v>227436</v>
      </c>
      <c r="AA80" s="71">
        <v>50626</v>
      </c>
      <c r="AB80" s="71">
        <v>379678</v>
      </c>
      <c r="AC80" s="71">
        <v>3650759</v>
      </c>
      <c r="AD80" s="71">
        <v>38.411003695129999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939.70510000000002</v>
      </c>
      <c r="BK80" s="71">
        <v>67.677999999999997</v>
      </c>
      <c r="BL80" s="71">
        <v>174.99</v>
      </c>
      <c r="BM80" s="71">
        <v>0</v>
      </c>
      <c r="BN80" s="72"/>
      <c r="BO80" s="71">
        <v>0</v>
      </c>
      <c r="BP80" s="71">
        <v>0</v>
      </c>
      <c r="BQ80" s="71">
        <v>36</v>
      </c>
      <c r="BR80" s="71">
        <v>1</v>
      </c>
      <c r="BS80" s="71">
        <v>13</v>
      </c>
      <c r="BT80" s="71">
        <v>0</v>
      </c>
      <c r="BU80"/>
      <c r="BV80" s="70">
        <v>1076.4191000000001</v>
      </c>
      <c r="BW80" s="70">
        <v>0</v>
      </c>
      <c r="BX80" s="70">
        <v>99.875</v>
      </c>
      <c r="BY80" s="70">
        <v>0</v>
      </c>
      <c r="BZ80" s="70">
        <v>6.0789999999999997</v>
      </c>
      <c r="CA80" s="70">
        <v>0</v>
      </c>
      <c r="CB80" s="70">
        <v>0</v>
      </c>
      <c r="CC80" s="70">
        <v>0</v>
      </c>
      <c r="CD80" s="70">
        <v>0</v>
      </c>
    </row>
    <row r="81" spans="1:82">
      <c r="A81" s="70" t="s">
        <v>1712</v>
      </c>
      <c r="B81" s="70">
        <v>61</v>
      </c>
      <c r="C81" s="70">
        <v>10</v>
      </c>
      <c r="D81" s="70">
        <v>4</v>
      </c>
      <c r="E81" s="70">
        <v>2013</v>
      </c>
      <c r="F81" s="70" t="s">
        <v>180</v>
      </c>
      <c r="G81" s="70" t="s">
        <v>1702</v>
      </c>
      <c r="H81" s="70" t="s">
        <v>1703</v>
      </c>
      <c r="I81" s="148"/>
      <c r="J81" s="71">
        <v>1000.658330695343</v>
      </c>
      <c r="K81" s="71">
        <v>23.780458584021879</v>
      </c>
      <c r="L81" s="71">
        <v>50.984464314586383</v>
      </c>
      <c r="M81" s="71">
        <v>628.62645800994278</v>
      </c>
      <c r="N81" s="71">
        <v>514.59112794186456</v>
      </c>
      <c r="O81" s="71">
        <v>421.69770962350668</v>
      </c>
      <c r="P81" s="71">
        <v>253.47475602292292</v>
      </c>
      <c r="Q81" s="71">
        <v>29.362525297632999</v>
      </c>
      <c r="R81" s="71">
        <v>19.976128664109901</v>
      </c>
      <c r="S81" s="71">
        <v>39.432226309199997</v>
      </c>
      <c r="T81" s="72"/>
      <c r="U81" s="71">
        <v>112669821</v>
      </c>
      <c r="V81" s="71">
        <v>13285</v>
      </c>
      <c r="W81" s="71">
        <v>1252</v>
      </c>
      <c r="X81" s="71">
        <v>125980</v>
      </c>
      <c r="Y81" s="71">
        <v>150532</v>
      </c>
      <c r="Z81" s="71">
        <v>230405</v>
      </c>
      <c r="AA81" s="71">
        <v>50742</v>
      </c>
      <c r="AB81" s="71">
        <v>379582</v>
      </c>
      <c r="AC81" s="71">
        <v>3311479</v>
      </c>
      <c r="AD81" s="71">
        <v>39.432226309199997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942.71040000000005</v>
      </c>
      <c r="BK81" s="71">
        <v>68.042000000000002</v>
      </c>
      <c r="BL81" s="71">
        <v>167.87099999999998</v>
      </c>
      <c r="BM81" s="71">
        <v>0</v>
      </c>
      <c r="BN81" s="72"/>
      <c r="BO81" s="71">
        <v>0</v>
      </c>
      <c r="BP81" s="71">
        <v>0</v>
      </c>
      <c r="BQ81" s="71">
        <v>37</v>
      </c>
      <c r="BR81" s="71">
        <v>1</v>
      </c>
      <c r="BS81" s="71">
        <v>12</v>
      </c>
      <c r="BT81" s="71">
        <v>0</v>
      </c>
      <c r="BU81"/>
      <c r="BV81" s="70">
        <v>1075.8764000000001</v>
      </c>
      <c r="BW81" s="70">
        <v>0</v>
      </c>
      <c r="BX81" s="70">
        <v>96.745000000000005</v>
      </c>
      <c r="BY81" s="70">
        <v>0</v>
      </c>
      <c r="BZ81" s="70">
        <v>6.0019999999999998</v>
      </c>
      <c r="CA81" s="70">
        <v>0</v>
      </c>
      <c r="CB81" s="70">
        <v>0</v>
      </c>
      <c r="CC81" s="70">
        <v>0</v>
      </c>
      <c r="CD81" s="70">
        <v>0</v>
      </c>
    </row>
    <row r="82" spans="1:82">
      <c r="A82" s="70" t="s">
        <v>1713</v>
      </c>
      <c r="B82" s="70">
        <v>62</v>
      </c>
      <c r="C82" s="70">
        <v>11</v>
      </c>
      <c r="D82" s="70">
        <v>4</v>
      </c>
      <c r="E82" s="70">
        <v>2014</v>
      </c>
      <c r="F82" s="70" t="s">
        <v>181</v>
      </c>
      <c r="G82" s="70" t="s">
        <v>1702</v>
      </c>
      <c r="H82" s="70" t="s">
        <v>1703</v>
      </c>
      <c r="I82" s="148"/>
      <c r="J82" s="71">
        <v>1005.875211561288</v>
      </c>
      <c r="K82" s="71">
        <v>22.665738842247681</v>
      </c>
      <c r="L82" s="71">
        <v>49.332334977132597</v>
      </c>
      <c r="M82" s="71">
        <v>595.54347288086285</v>
      </c>
      <c r="N82" s="71">
        <v>496.77056563551821</v>
      </c>
      <c r="O82" s="71">
        <v>406.58661953940396</v>
      </c>
      <c r="P82" s="71">
        <v>255.08351617717011</v>
      </c>
      <c r="Q82" s="71">
        <v>28.120235644188</v>
      </c>
      <c r="R82" s="71">
        <v>17.560564628411001</v>
      </c>
      <c r="S82" s="71">
        <v>40.676448329999999</v>
      </c>
      <c r="T82" s="72"/>
      <c r="U82" s="71">
        <v>123673097</v>
      </c>
      <c r="V82" s="71">
        <v>10968</v>
      </c>
      <c r="W82" s="71">
        <v>1035</v>
      </c>
      <c r="X82" s="71">
        <v>127857</v>
      </c>
      <c r="Y82" s="71">
        <v>151547</v>
      </c>
      <c r="Z82" s="71">
        <v>233972</v>
      </c>
      <c r="AA82" s="71">
        <v>50800</v>
      </c>
      <c r="AB82" s="71">
        <v>378890</v>
      </c>
      <c r="AC82" s="71">
        <v>2920200</v>
      </c>
      <c r="AD82" s="71">
        <v>40.676448329999999</v>
      </c>
      <c r="AE82" s="72"/>
      <c r="AF82" s="71"/>
      <c r="AG82" s="71"/>
      <c r="AH82" s="71"/>
      <c r="AI82" s="71"/>
      <c r="AJ82" s="71"/>
      <c r="AK82" s="71"/>
      <c r="AL82" s="71"/>
      <c r="AM82" s="71"/>
      <c r="AN82" s="71"/>
      <c r="AO82" s="71"/>
      <c r="AP82" s="71"/>
      <c r="AQ82" s="72"/>
      <c r="AR82" s="71">
        <v>8513</v>
      </c>
      <c r="AS82" s="71">
        <v>1419</v>
      </c>
      <c r="AT82" s="71">
        <v>1</v>
      </c>
      <c r="AU82" s="71">
        <v>0</v>
      </c>
      <c r="AV82" s="71">
        <v>0</v>
      </c>
      <c r="AW82" s="71">
        <v>1</v>
      </c>
      <c r="AX82" s="71"/>
      <c r="AY82" s="72"/>
      <c r="AZ82" s="71">
        <v>34420.5</v>
      </c>
      <c r="BA82" s="71">
        <v>60155.8</v>
      </c>
      <c r="BB82" s="71">
        <v>1500</v>
      </c>
      <c r="BC82" s="71">
        <v>0</v>
      </c>
      <c r="BD82" s="71">
        <v>0</v>
      </c>
      <c r="BE82" s="71">
        <v>5406.4</v>
      </c>
      <c r="BF82" s="71"/>
      <c r="BG82" s="72"/>
      <c r="BH82" s="71">
        <v>0</v>
      </c>
      <c r="BI82" s="71">
        <v>0</v>
      </c>
      <c r="BJ82" s="71">
        <v>928.40899999999999</v>
      </c>
      <c r="BK82" s="71">
        <v>64.536000000000001</v>
      </c>
      <c r="BL82" s="71">
        <v>167.15</v>
      </c>
      <c r="BM82" s="71">
        <v>0</v>
      </c>
      <c r="BN82" s="72"/>
      <c r="BO82" s="71">
        <v>0</v>
      </c>
      <c r="BP82" s="71">
        <v>0</v>
      </c>
      <c r="BQ82" s="71">
        <v>36</v>
      </c>
      <c r="BR82" s="71">
        <v>1</v>
      </c>
      <c r="BS82" s="71">
        <v>12</v>
      </c>
      <c r="BT82" s="71">
        <v>0</v>
      </c>
      <c r="BU82"/>
      <c r="BV82" s="70">
        <v>1052.2739999999999</v>
      </c>
      <c r="BW82" s="70">
        <v>0</v>
      </c>
      <c r="BX82" s="70">
        <v>101.839</v>
      </c>
      <c r="BY82" s="70">
        <v>0</v>
      </c>
      <c r="BZ82" s="70">
        <v>5.9820000000000002</v>
      </c>
      <c r="CA82" s="70">
        <v>0</v>
      </c>
      <c r="CB82" s="70">
        <v>0</v>
      </c>
      <c r="CC82" s="70">
        <v>0</v>
      </c>
      <c r="CD82" s="70">
        <v>0</v>
      </c>
    </row>
    <row r="83" spans="1:82">
      <c r="A83" s="70" t="s">
        <v>1714</v>
      </c>
      <c r="B83" s="70">
        <v>63</v>
      </c>
      <c r="C83" s="70">
        <v>12</v>
      </c>
      <c r="D83" s="70">
        <v>4</v>
      </c>
      <c r="E83" s="70">
        <v>2015</v>
      </c>
      <c r="F83" s="70" t="s">
        <v>182</v>
      </c>
      <c r="G83" s="1064" t="s">
        <v>1702</v>
      </c>
      <c r="H83" s="70" t="s">
        <v>1703</v>
      </c>
      <c r="I83" s="148"/>
      <c r="J83" s="71">
        <v>923.49712385189002</v>
      </c>
      <c r="K83" s="71">
        <v>21.977634655916908</v>
      </c>
      <c r="L83" s="71">
        <v>57.974646673103173</v>
      </c>
      <c r="M83" s="71">
        <v>567.69902709666474</v>
      </c>
      <c r="N83" s="71">
        <v>450.91532987491229</v>
      </c>
      <c r="O83" s="71">
        <v>405.59568230581874</v>
      </c>
      <c r="P83" s="71">
        <v>255.26494587624813</v>
      </c>
      <c r="Q83" s="71">
        <v>27.498473483508501</v>
      </c>
      <c r="R83" s="71">
        <v>17.153121585203465</v>
      </c>
      <c r="S83" s="71">
        <v>43.881405402449992</v>
      </c>
      <c r="T83" s="72"/>
      <c r="U83" s="71">
        <v>130147586</v>
      </c>
      <c r="V83" s="71">
        <v>10968</v>
      </c>
      <c r="W83" s="71">
        <v>1035</v>
      </c>
      <c r="X83" s="71">
        <v>127857</v>
      </c>
      <c r="Y83" s="71">
        <v>152968</v>
      </c>
      <c r="Z83" s="71">
        <v>235648</v>
      </c>
      <c r="AA83" s="71">
        <v>50796</v>
      </c>
      <c r="AB83" s="71">
        <v>378485</v>
      </c>
      <c r="AC83" s="71">
        <v>2932046.25</v>
      </c>
      <c r="AD83" s="71">
        <v>43.881405402449992</v>
      </c>
      <c r="AE83" s="72"/>
      <c r="AF83" s="71">
        <v>686747793.53038108</v>
      </c>
      <c r="AG83" s="71">
        <v>18234688.968704522</v>
      </c>
      <c r="AH83" s="71">
        <v>11745708.20305204</v>
      </c>
      <c r="AI83" s="71">
        <v>768457295.06636715</v>
      </c>
      <c r="AJ83" s="71">
        <v>669460629.77491021</v>
      </c>
      <c r="AK83" s="71">
        <v>0</v>
      </c>
      <c r="AL83" s="71">
        <v>0</v>
      </c>
      <c r="AM83" s="71">
        <v>51869781.565138973</v>
      </c>
      <c r="AN83" s="71">
        <v>0</v>
      </c>
      <c r="AO83" s="71">
        <v>0</v>
      </c>
      <c r="AP83" s="71">
        <v>2206515897.1085539</v>
      </c>
      <c r="AQ83" s="72"/>
      <c r="AR83" s="71">
        <v>9261</v>
      </c>
      <c r="AS83" s="71">
        <v>2065</v>
      </c>
      <c r="AT83" s="71">
        <v>1</v>
      </c>
      <c r="AU83" s="71">
        <v>1</v>
      </c>
      <c r="AV83" s="71">
        <v>0</v>
      </c>
      <c r="AW83" s="71">
        <v>1</v>
      </c>
      <c r="AX83" s="71"/>
      <c r="AY83" s="72"/>
      <c r="AZ83" s="71">
        <v>37950.9</v>
      </c>
      <c r="BA83" s="71">
        <v>94951.6</v>
      </c>
      <c r="BB83" s="71">
        <v>1500</v>
      </c>
      <c r="BC83" s="71">
        <v>7.1</v>
      </c>
      <c r="BD83" s="71">
        <v>0</v>
      </c>
      <c r="BE83" s="71">
        <v>5406.4</v>
      </c>
      <c r="BF83" s="71"/>
      <c r="BG83" s="72"/>
      <c r="BH83" s="71">
        <v>0</v>
      </c>
      <c r="BI83" s="71">
        <v>0</v>
      </c>
      <c r="BJ83" s="71">
        <v>933.39400000000001</v>
      </c>
      <c r="BK83" s="71">
        <v>65.671999999999997</v>
      </c>
      <c r="BL83" s="71">
        <v>157.06899999999999</v>
      </c>
      <c r="BM83" s="71">
        <v>0</v>
      </c>
      <c r="BN83" s="72"/>
      <c r="BO83" s="71">
        <v>0</v>
      </c>
      <c r="BP83" s="71">
        <v>0</v>
      </c>
      <c r="BQ83" s="71">
        <v>34</v>
      </c>
      <c r="BR83" s="71">
        <v>1</v>
      </c>
      <c r="BS83" s="71">
        <v>12</v>
      </c>
      <c r="BT83" s="71">
        <v>0</v>
      </c>
      <c r="BU83"/>
      <c r="BV83" s="70">
        <v>1054.5909999999999</v>
      </c>
      <c r="BW83" s="70">
        <v>0</v>
      </c>
      <c r="BX83" s="70">
        <v>101.544</v>
      </c>
      <c r="BY83" s="70">
        <v>0</v>
      </c>
      <c r="BZ83" s="70">
        <v>0</v>
      </c>
      <c r="CA83" s="70">
        <v>0</v>
      </c>
      <c r="CB83" s="70">
        <v>0</v>
      </c>
      <c r="CC83" s="70">
        <v>0</v>
      </c>
      <c r="CD83" s="70">
        <v>0</v>
      </c>
    </row>
    <row r="84" spans="1:82">
      <c r="A84" s="70" t="s">
        <v>1715</v>
      </c>
      <c r="B84" s="70">
        <v>64</v>
      </c>
      <c r="C84" s="70">
        <v>13</v>
      </c>
      <c r="D84" s="70">
        <v>4</v>
      </c>
      <c r="E84" s="70">
        <v>2016</v>
      </c>
      <c r="F84" s="70" t="s">
        <v>155</v>
      </c>
      <c r="G84" s="1064" t="s">
        <v>1702</v>
      </c>
      <c r="H84" s="70" t="s">
        <v>1703</v>
      </c>
      <c r="I84" s="148"/>
      <c r="J84" s="71">
        <v>953.2536021711818</v>
      </c>
      <c r="K84" s="71">
        <v>22.118046132859931</v>
      </c>
      <c r="L84" s="71">
        <v>61.383043123686605</v>
      </c>
      <c r="M84" s="71">
        <v>492.50416401747952</v>
      </c>
      <c r="N84" s="71">
        <v>448.46148243629</v>
      </c>
      <c r="O84" s="71">
        <v>404.35317060969675</v>
      </c>
      <c r="P84" s="71">
        <v>252.12393988034475</v>
      </c>
      <c r="Q84" s="71">
        <v>26.700177904295021</v>
      </c>
      <c r="R84" s="71">
        <v>15.909619343975203</v>
      </c>
      <c r="S84" s="71">
        <v>45.107081100600013</v>
      </c>
      <c r="T84" s="72"/>
      <c r="U84" s="71">
        <v>124534959</v>
      </c>
      <c r="V84" s="71">
        <v>10968</v>
      </c>
      <c r="W84" s="71">
        <v>1035</v>
      </c>
      <c r="X84" s="71">
        <v>127857</v>
      </c>
      <c r="Y84" s="71">
        <v>154431</v>
      </c>
      <c r="Z84" s="71">
        <v>237814</v>
      </c>
      <c r="AA84" s="71">
        <v>51891</v>
      </c>
      <c r="AB84" s="71">
        <v>378018</v>
      </c>
      <c r="AC84" s="71">
        <v>2717206.3779303911</v>
      </c>
      <c r="AD84" s="71">
        <v>45.107081100600013</v>
      </c>
      <c r="AE84" s="72"/>
      <c r="AF84" s="71">
        <v>671177033.91963172</v>
      </c>
      <c r="AG84" s="71">
        <v>17316403.492726941</v>
      </c>
      <c r="AH84" s="71">
        <v>9446685.6338645909</v>
      </c>
      <c r="AI84" s="71">
        <v>761888753.52576077</v>
      </c>
      <c r="AJ84" s="71">
        <v>642940638.36716998</v>
      </c>
      <c r="AK84" s="71">
        <v>0</v>
      </c>
      <c r="AL84" s="71">
        <v>0</v>
      </c>
      <c r="AM84" s="71">
        <v>51846029.182964914</v>
      </c>
      <c r="AN84" s="71">
        <v>0</v>
      </c>
      <c r="AO84" s="71">
        <v>0</v>
      </c>
      <c r="AP84" s="71">
        <v>2154615544.1221189</v>
      </c>
      <c r="AQ84" s="72"/>
      <c r="AR84" s="71">
        <v>10033</v>
      </c>
      <c r="AS84" s="71">
        <v>2512</v>
      </c>
      <c r="AT84" s="71">
        <v>1</v>
      </c>
      <c r="AU84" s="71">
        <v>1</v>
      </c>
      <c r="AV84" s="71">
        <v>0</v>
      </c>
      <c r="AW84" s="71">
        <v>3</v>
      </c>
      <c r="AX84" s="71"/>
      <c r="AY84" s="72"/>
      <c r="AZ84" s="71">
        <v>41599.899999999987</v>
      </c>
      <c r="BA84" s="71">
        <v>122034.5</v>
      </c>
      <c r="BB84" s="71">
        <v>1500</v>
      </c>
      <c r="BC84" s="71">
        <v>7.1</v>
      </c>
      <c r="BD84" s="71">
        <v>0</v>
      </c>
      <c r="BE84" s="71">
        <v>5985.4</v>
      </c>
      <c r="BF84" s="71"/>
      <c r="BG84" s="72"/>
      <c r="BH84" s="71">
        <v>0</v>
      </c>
      <c r="BI84" s="71">
        <v>0</v>
      </c>
      <c r="BJ84" s="71">
        <v>956.971</v>
      </c>
      <c r="BK84" s="71">
        <v>69.882999999999996</v>
      </c>
      <c r="BL84" s="71">
        <v>153.03199999999998</v>
      </c>
      <c r="BM84" s="71">
        <v>0</v>
      </c>
      <c r="BN84" s="72"/>
      <c r="BO84" s="71">
        <v>0</v>
      </c>
      <c r="BP84" s="71">
        <v>0</v>
      </c>
      <c r="BQ84" s="71">
        <v>33</v>
      </c>
      <c r="BR84" s="71">
        <v>1</v>
      </c>
      <c r="BS84" s="71">
        <v>11</v>
      </c>
      <c r="BT84" s="71">
        <v>0</v>
      </c>
      <c r="BU84"/>
      <c r="BV84" s="70">
        <v>1078.393</v>
      </c>
      <c r="BW84" s="70">
        <v>0</v>
      </c>
      <c r="BX84" s="70">
        <v>96.103999999999999</v>
      </c>
      <c r="BY84" s="70">
        <v>0</v>
      </c>
      <c r="BZ84" s="70">
        <v>5.3890000000000002</v>
      </c>
      <c r="CA84" s="70">
        <v>0</v>
      </c>
      <c r="CB84" s="70">
        <v>0</v>
      </c>
      <c r="CC84" s="70">
        <v>0</v>
      </c>
      <c r="CD84" s="70">
        <v>0</v>
      </c>
    </row>
    <row r="85" spans="1:82">
      <c r="A85" s="70" t="s">
        <v>1716</v>
      </c>
      <c r="B85" s="70">
        <v>65</v>
      </c>
      <c r="C85" s="70">
        <v>14</v>
      </c>
      <c r="D85" s="70">
        <v>4</v>
      </c>
      <c r="E85" s="70">
        <v>2017</v>
      </c>
      <c r="F85" s="70" t="s">
        <v>156</v>
      </c>
      <c r="G85" s="70" t="s">
        <v>1702</v>
      </c>
      <c r="H85" s="70" t="s">
        <v>1703</v>
      </c>
      <c r="I85" s="148"/>
      <c r="J85" s="71">
        <v>968.88242263832547</v>
      </c>
      <c r="K85" s="71">
        <v>22.5815818700877</v>
      </c>
      <c r="L85" s="71">
        <v>57.102441019236352</v>
      </c>
      <c r="M85" s="71">
        <v>488.08582117744436</v>
      </c>
      <c r="N85" s="71">
        <v>464.47325946780097</v>
      </c>
      <c r="O85" s="71">
        <v>402.27598485451324</v>
      </c>
      <c r="P85" s="71">
        <v>251.38137078021853</v>
      </c>
      <c r="Q85" s="71">
        <v>25.7884519989904</v>
      </c>
      <c r="R85" s="71">
        <v>16.609946867361248</v>
      </c>
      <c r="S85" s="71">
        <v>41.739419705900005</v>
      </c>
      <c r="T85" s="72"/>
      <c r="U85" s="71">
        <v>134863004</v>
      </c>
      <c r="V85" s="71">
        <v>10968</v>
      </c>
      <c r="W85" s="71">
        <v>1035</v>
      </c>
      <c r="X85" s="71">
        <v>127857</v>
      </c>
      <c r="Y85" s="71">
        <v>156357</v>
      </c>
      <c r="Z85" s="71">
        <v>240517</v>
      </c>
      <c r="AA85" s="71">
        <v>52068</v>
      </c>
      <c r="AB85" s="71">
        <v>377561</v>
      </c>
      <c r="AC85" s="71">
        <v>2893103.7499999991</v>
      </c>
      <c r="AD85" s="71">
        <v>41.739419705899998</v>
      </c>
      <c r="AE85" s="72"/>
      <c r="AF85" s="71">
        <v>727649553.01965809</v>
      </c>
      <c r="AG85" s="71">
        <v>17921883.12895475</v>
      </c>
      <c r="AH85" s="71">
        <v>12038616.0375355</v>
      </c>
      <c r="AI85" s="71">
        <v>774163797.32007921</v>
      </c>
      <c r="AJ85" s="71">
        <v>687282608.70910597</v>
      </c>
      <c r="AK85" s="71">
        <v>0</v>
      </c>
      <c r="AL85" s="71">
        <v>0</v>
      </c>
      <c r="AM85" s="71">
        <v>51864377.401037179</v>
      </c>
      <c r="AN85" s="71">
        <v>0</v>
      </c>
      <c r="AO85" s="71">
        <v>0</v>
      </c>
      <c r="AP85" s="71">
        <v>2270920835.6163707</v>
      </c>
      <c r="AQ85" s="72"/>
      <c r="AR85" s="71">
        <v>10725</v>
      </c>
      <c r="AS85" s="71">
        <v>2863</v>
      </c>
      <c r="AT85" s="71">
        <v>2</v>
      </c>
      <c r="AU85" s="71">
        <v>1</v>
      </c>
      <c r="AV85" s="71">
        <v>0</v>
      </c>
      <c r="AW85" s="71">
        <v>4</v>
      </c>
      <c r="AX85" s="71"/>
      <c r="AY85" s="72"/>
      <c r="AZ85" s="71">
        <v>44990.6</v>
      </c>
      <c r="BA85" s="71">
        <v>141633.0999999998</v>
      </c>
      <c r="BB85" s="71">
        <v>1518</v>
      </c>
      <c r="BC85" s="71">
        <v>7.1</v>
      </c>
      <c r="BD85" s="71">
        <v>0</v>
      </c>
      <c r="BE85" s="71">
        <v>6985.4</v>
      </c>
      <c r="BF85" s="71"/>
      <c r="BG85" s="72"/>
      <c r="BH85" s="71">
        <v>0</v>
      </c>
      <c r="BI85" s="71">
        <v>0</v>
      </c>
      <c r="BJ85" s="71">
        <v>974.25400000000002</v>
      </c>
      <c r="BK85" s="71">
        <v>73.938999999999993</v>
      </c>
      <c r="BL85" s="71">
        <v>169.57599999999999</v>
      </c>
      <c r="BM85" s="71">
        <v>0</v>
      </c>
      <c r="BN85" s="72"/>
      <c r="BO85" s="71">
        <v>0</v>
      </c>
      <c r="BP85" s="71">
        <v>0</v>
      </c>
      <c r="BQ85" s="71">
        <v>35</v>
      </c>
      <c r="BR85" s="71">
        <v>2</v>
      </c>
      <c r="BS85" s="71">
        <v>12</v>
      </c>
      <c r="BT85" s="71">
        <v>0</v>
      </c>
      <c r="BU85"/>
      <c r="BV85" s="70">
        <v>1090.454</v>
      </c>
      <c r="BW85" s="70">
        <v>0</v>
      </c>
      <c r="BX85" s="70">
        <v>118.819</v>
      </c>
      <c r="BY85" s="70">
        <v>0</v>
      </c>
      <c r="BZ85" s="70">
        <v>5.2149999999999999</v>
      </c>
      <c r="CA85" s="70">
        <v>0</v>
      </c>
      <c r="CB85" s="70">
        <v>0</v>
      </c>
      <c r="CC85" s="70">
        <v>3.2810000000000001</v>
      </c>
      <c r="CD85" s="70">
        <v>0</v>
      </c>
    </row>
    <row r="86" spans="1:82">
      <c r="A86" s="70" t="s">
        <v>1717</v>
      </c>
      <c r="B86" s="70">
        <v>66</v>
      </c>
      <c r="C86" s="70">
        <v>15</v>
      </c>
      <c r="D86" s="70">
        <v>4</v>
      </c>
      <c r="E86" s="70">
        <v>2018</v>
      </c>
      <c r="F86" s="70" t="s">
        <v>183</v>
      </c>
      <c r="G86" s="70" t="s">
        <v>1702</v>
      </c>
      <c r="H86" s="70" t="s">
        <v>1703</v>
      </c>
      <c r="I86" s="148"/>
      <c r="J86" s="71">
        <v>935.05852733194479</v>
      </c>
      <c r="K86" s="71">
        <v>21.082166771185587</v>
      </c>
      <c r="L86" s="71">
        <v>53.175870246831089</v>
      </c>
      <c r="M86" s="71">
        <v>495.67937805452004</v>
      </c>
      <c r="N86" s="71">
        <v>426.43763635585037</v>
      </c>
      <c r="O86" s="71">
        <v>397.56872853570599</v>
      </c>
      <c r="P86" s="71">
        <v>251.05390869999306</v>
      </c>
      <c r="Q86" s="71">
        <v>23.9137785768493</v>
      </c>
      <c r="R86" s="71">
        <v>18.294714084688252</v>
      </c>
      <c r="S86" s="71">
        <v>47.449266701235004</v>
      </c>
      <c r="T86" s="72"/>
      <c r="U86" s="71">
        <v>135826780</v>
      </c>
      <c r="V86" s="71">
        <v>10968</v>
      </c>
      <c r="W86" s="71">
        <v>1035</v>
      </c>
      <c r="X86" s="71">
        <v>127857</v>
      </c>
      <c r="Y86" s="71">
        <v>158253</v>
      </c>
      <c r="Z86" s="71">
        <v>242254</v>
      </c>
      <c r="AA86" s="71">
        <v>52523</v>
      </c>
      <c r="AB86" s="71">
        <v>377303</v>
      </c>
      <c r="AC86" s="71">
        <v>3174066.25</v>
      </c>
      <c r="AD86" s="71">
        <v>47.449266701234997</v>
      </c>
      <c r="AE86" s="72"/>
      <c r="AF86" s="71">
        <v>706532556.01526809</v>
      </c>
      <c r="AG86" s="71">
        <v>15921857.306309991</v>
      </c>
      <c r="AH86" s="71">
        <v>11353165.531501841</v>
      </c>
      <c r="AI86" s="71">
        <v>746975291.52868474</v>
      </c>
      <c r="AJ86" s="71">
        <v>623157397.58582962</v>
      </c>
      <c r="AK86" s="71">
        <v>0</v>
      </c>
      <c r="AL86" s="71">
        <v>0</v>
      </c>
      <c r="AM86" s="71">
        <v>51936177.024837248</v>
      </c>
      <c r="AN86" s="71">
        <v>0</v>
      </c>
      <c r="AO86" s="71">
        <v>0</v>
      </c>
      <c r="AP86" s="71">
        <v>2155876444.9924312</v>
      </c>
      <c r="AQ86" s="72"/>
      <c r="AR86" s="71">
        <v>11393</v>
      </c>
      <c r="AS86" s="71">
        <v>3225</v>
      </c>
      <c r="AT86" s="71">
        <v>3</v>
      </c>
      <c r="AU86" s="71">
        <v>1</v>
      </c>
      <c r="AV86" s="71">
        <v>0</v>
      </c>
      <c r="AW86" s="71">
        <v>4</v>
      </c>
      <c r="AX86" s="71"/>
      <c r="AY86" s="72"/>
      <c r="AZ86" s="71">
        <v>48291.900000000009</v>
      </c>
      <c r="BA86" s="71">
        <v>156234</v>
      </c>
      <c r="BB86" s="71">
        <v>1537</v>
      </c>
      <c r="BC86" s="71">
        <v>7</v>
      </c>
      <c r="BD86" s="71">
        <v>0</v>
      </c>
      <c r="BE86" s="71">
        <v>6985.4</v>
      </c>
      <c r="BF86" s="71"/>
      <c r="BG86" s="72"/>
      <c r="BH86" s="71">
        <v>0</v>
      </c>
      <c r="BI86" s="71">
        <v>0</v>
      </c>
      <c r="BJ86" s="71">
        <v>982.05600000000004</v>
      </c>
      <c r="BK86" s="71">
        <v>67.063000000000002</v>
      </c>
      <c r="BL86" s="71">
        <v>121.274</v>
      </c>
      <c r="BM86" s="71">
        <v>0</v>
      </c>
      <c r="BN86" s="72"/>
      <c r="BO86" s="71">
        <v>0</v>
      </c>
      <c r="BP86" s="71">
        <v>0</v>
      </c>
      <c r="BQ86" s="71">
        <v>38</v>
      </c>
      <c r="BR86" s="71">
        <v>1</v>
      </c>
      <c r="BS86" s="71">
        <v>10</v>
      </c>
      <c r="BT86" s="71">
        <v>0</v>
      </c>
      <c r="BU86"/>
      <c r="BV86" s="70">
        <v>1089.682</v>
      </c>
      <c r="BW86" s="70">
        <v>0</v>
      </c>
      <c r="BX86" s="70">
        <v>75.385000000000005</v>
      </c>
      <c r="BY86" s="70">
        <v>0</v>
      </c>
      <c r="BZ86" s="70">
        <v>5.3259999999999996</v>
      </c>
      <c r="CA86" s="70">
        <v>0</v>
      </c>
      <c r="CB86" s="70">
        <v>0</v>
      </c>
      <c r="CC86" s="70">
        <v>0</v>
      </c>
      <c r="CD86" s="70">
        <v>0</v>
      </c>
    </row>
    <row r="87" spans="1:82">
      <c r="A87" s="70" t="s">
        <v>1718</v>
      </c>
      <c r="B87" s="70">
        <v>67</v>
      </c>
      <c r="C87" s="70">
        <v>16</v>
      </c>
      <c r="D87" s="70">
        <v>4</v>
      </c>
      <c r="E87" s="70">
        <v>2019</v>
      </c>
      <c r="F87" s="70" t="s">
        <v>158</v>
      </c>
      <c r="G87" s="70" t="s">
        <v>1702</v>
      </c>
      <c r="H87" s="70" t="s">
        <v>1703</v>
      </c>
      <c r="I87" s="148"/>
      <c r="J87" s="71">
        <v>914.43357253265731</v>
      </c>
      <c r="K87" s="71">
        <v>18.915484775180236</v>
      </c>
      <c r="L87" s="71">
        <v>53.461690545148464</v>
      </c>
      <c r="M87" s="71">
        <v>472.5102157566435</v>
      </c>
      <c r="N87" s="71">
        <v>420.00577690451797</v>
      </c>
      <c r="O87" s="71">
        <v>388.53188939242381</v>
      </c>
      <c r="P87" s="71">
        <v>248.77663872009882</v>
      </c>
      <c r="Q87" s="71">
        <v>23.291226452262698</v>
      </c>
      <c r="R87" s="71">
        <v>16.699586347766719</v>
      </c>
      <c r="S87" s="71">
        <v>58.245098038400002</v>
      </c>
      <c r="T87" s="72"/>
      <c r="U87" s="71">
        <v>139003796</v>
      </c>
      <c r="V87" s="71">
        <v>10968</v>
      </c>
      <c r="W87" s="71">
        <v>1035</v>
      </c>
      <c r="X87" s="71">
        <v>127857</v>
      </c>
      <c r="Y87" s="71">
        <v>160582</v>
      </c>
      <c r="Z87" s="71">
        <v>243247</v>
      </c>
      <c r="AA87" s="71">
        <v>51657</v>
      </c>
      <c r="AB87" s="71">
        <v>377429</v>
      </c>
      <c r="AC87" s="71">
        <v>2944772</v>
      </c>
      <c r="AD87" s="71">
        <v>58.245098038400002</v>
      </c>
      <c r="AE87" s="72"/>
      <c r="AF87" s="71">
        <v>702633408.72134924</v>
      </c>
      <c r="AG87" s="71">
        <v>15350644.161092</v>
      </c>
      <c r="AH87" s="71">
        <v>12194221.8021389</v>
      </c>
      <c r="AI87" s="71">
        <v>771157902.84042847</v>
      </c>
      <c r="AJ87" s="71">
        <v>684106488.19365525</v>
      </c>
      <c r="AK87" s="71">
        <v>0</v>
      </c>
      <c r="AL87" s="71">
        <v>0</v>
      </c>
      <c r="AM87" s="71">
        <v>51402988.516009219</v>
      </c>
      <c r="AN87" s="71">
        <v>0</v>
      </c>
      <c r="AO87" s="71">
        <v>0</v>
      </c>
      <c r="AP87" s="71">
        <v>2236845654.2346735</v>
      </c>
      <c r="AQ87" s="72"/>
      <c r="AR87" s="71">
        <v>12105</v>
      </c>
      <c r="AS87" s="71">
        <v>3540</v>
      </c>
      <c r="AT87" s="71">
        <v>2</v>
      </c>
      <c r="AU87" s="71">
        <v>1</v>
      </c>
      <c r="AV87" s="71">
        <v>0</v>
      </c>
      <c r="AW87" s="71">
        <v>5</v>
      </c>
      <c r="AX87" s="71"/>
      <c r="AY87" s="72"/>
      <c r="AZ87" s="71">
        <v>51742.900000000169</v>
      </c>
      <c r="BA87" s="71">
        <v>171579.69999999949</v>
      </c>
      <c r="BB87" s="71">
        <v>37</v>
      </c>
      <c r="BC87" s="71">
        <v>7.1</v>
      </c>
      <c r="BD87" s="71">
        <v>0</v>
      </c>
      <c r="BE87" s="71">
        <v>29085.4</v>
      </c>
      <c r="BF87" s="71"/>
      <c r="BG87" s="72"/>
      <c r="BH87" s="71">
        <v>0</v>
      </c>
      <c r="BI87" s="71">
        <v>10.734999999999999</v>
      </c>
      <c r="BJ87" s="71">
        <v>914.95799999999997</v>
      </c>
      <c r="BK87" s="71">
        <v>68.775000000000006</v>
      </c>
      <c r="BL87" s="71">
        <v>123.252</v>
      </c>
      <c r="BM87" s="71">
        <v>0</v>
      </c>
      <c r="BN87" s="72"/>
      <c r="BO87" s="71">
        <v>0</v>
      </c>
      <c r="BP87" s="71">
        <v>1</v>
      </c>
      <c r="BQ87" s="71">
        <v>38</v>
      </c>
      <c r="BR87" s="71">
        <v>1</v>
      </c>
      <c r="BS87" s="71">
        <v>10</v>
      </c>
      <c r="BT87" s="71">
        <v>0</v>
      </c>
      <c r="BU87"/>
      <c r="BV87" s="70">
        <v>1024.394</v>
      </c>
      <c r="BW87" s="70">
        <v>0</v>
      </c>
      <c r="BX87" s="70">
        <v>88.465999999999994</v>
      </c>
      <c r="BY87" s="70">
        <v>0</v>
      </c>
      <c r="BZ87" s="70">
        <v>4.8600000000000003</v>
      </c>
      <c r="CA87" s="70">
        <v>0</v>
      </c>
      <c r="CB87" s="70">
        <v>0</v>
      </c>
      <c r="CC87" s="70">
        <v>0</v>
      </c>
      <c r="CD87" s="70">
        <v>0</v>
      </c>
    </row>
    <row r="88" spans="1:82">
      <c r="A88" s="70" t="s">
        <v>1719</v>
      </c>
      <c r="B88" s="70">
        <v>68</v>
      </c>
      <c r="C88" s="70">
        <v>17</v>
      </c>
      <c r="D88" s="70">
        <v>4</v>
      </c>
      <c r="E88" s="70">
        <v>2020</v>
      </c>
      <c r="F88" s="70" t="s">
        <v>159</v>
      </c>
      <c r="G88" s="70" t="s">
        <v>1702</v>
      </c>
      <c r="H88" s="70" t="s">
        <v>1703</v>
      </c>
      <c r="I88" s="148"/>
      <c r="J88" s="71">
        <v>915.1900652327414</v>
      </c>
      <c r="K88" s="71">
        <v>19.267257179294795</v>
      </c>
      <c r="L88" s="71">
        <v>67.740617603892275</v>
      </c>
      <c r="M88" s="71">
        <v>412.30484183887387</v>
      </c>
      <c r="N88" s="71">
        <v>418.66588483720415</v>
      </c>
      <c r="O88" s="71">
        <v>340.23953502209338</v>
      </c>
      <c r="P88" s="71">
        <v>236.46624849943944</v>
      </c>
      <c r="Q88" s="71">
        <v>22.129669352593201</v>
      </c>
      <c r="R88" s="71">
        <v>15.682134089739371</v>
      </c>
      <c r="S88" s="71">
        <v>40.311369573749992</v>
      </c>
      <c r="T88" s="72"/>
      <c r="U88" s="71">
        <v>136374277</v>
      </c>
      <c r="V88" s="71">
        <v>10416</v>
      </c>
      <c r="W88" s="71">
        <v>1451</v>
      </c>
      <c r="X88" s="71">
        <v>126031</v>
      </c>
      <c r="Y88" s="71">
        <v>161631</v>
      </c>
      <c r="Z88" s="71">
        <v>243126</v>
      </c>
      <c r="AA88" s="71">
        <v>52189</v>
      </c>
      <c r="AB88" s="71">
        <v>375329</v>
      </c>
      <c r="AC88" s="71">
        <v>2779968.2499999995</v>
      </c>
      <c r="AD88" s="71">
        <v>40.311369573749992</v>
      </c>
      <c r="AE88" s="72"/>
      <c r="AF88" s="71">
        <v>713408901.2258445</v>
      </c>
      <c r="AG88" s="71">
        <v>14860071.532496337</v>
      </c>
      <c r="AH88" s="71">
        <v>16279200.410279803</v>
      </c>
      <c r="AI88" s="71">
        <v>701923060.8199259</v>
      </c>
      <c r="AJ88" s="71">
        <v>709668152.18674684</v>
      </c>
      <c r="AK88" s="71"/>
      <c r="AL88" s="71"/>
      <c r="AM88" s="71">
        <v>48984604.492163718</v>
      </c>
      <c r="AN88" s="71"/>
      <c r="AO88" s="71"/>
      <c r="AP88" s="71">
        <v>2205123990.6674566</v>
      </c>
      <c r="AQ88" s="72"/>
      <c r="AR88" s="71">
        <v>12788</v>
      </c>
      <c r="AS88" s="71">
        <v>3714</v>
      </c>
      <c r="AT88" s="71">
        <v>2</v>
      </c>
      <c r="AU88" s="71">
        <v>1</v>
      </c>
      <c r="AV88" s="71">
        <v>0</v>
      </c>
      <c r="AW88" s="71">
        <v>6</v>
      </c>
      <c r="AX88" s="71"/>
      <c r="AY88" s="72"/>
      <c r="AZ88" s="71">
        <v>55354.500000000276</v>
      </c>
      <c r="BA88" s="71">
        <v>184363.0000000007</v>
      </c>
      <c r="BB88" s="71">
        <v>37</v>
      </c>
      <c r="BC88" s="71">
        <v>7.1</v>
      </c>
      <c r="BD88" s="71">
        <v>0</v>
      </c>
      <c r="BE88" s="71">
        <v>29155.200000000001</v>
      </c>
      <c r="BF88" s="71"/>
      <c r="BG88" s="72"/>
      <c r="BH88" s="71">
        <v>0</v>
      </c>
      <c r="BI88" s="71">
        <v>0</v>
      </c>
      <c r="BJ88" s="71">
        <v>905.22400000000005</v>
      </c>
      <c r="BK88" s="71">
        <v>70.608999999999995</v>
      </c>
      <c r="BL88" s="71">
        <v>133.74299999999999</v>
      </c>
      <c r="BM88" s="71">
        <v>0</v>
      </c>
      <c r="BN88" s="72"/>
      <c r="BO88" s="71">
        <v>0</v>
      </c>
      <c r="BP88" s="71">
        <v>0</v>
      </c>
      <c r="BQ88" s="71">
        <v>36</v>
      </c>
      <c r="BR88" s="71">
        <v>1</v>
      </c>
      <c r="BS88" s="71">
        <v>10</v>
      </c>
      <c r="BT88" s="71">
        <v>0</v>
      </c>
      <c r="BU88"/>
      <c r="BV88" s="70">
        <v>1014.821</v>
      </c>
      <c r="BW88" s="70">
        <v>0</v>
      </c>
      <c r="BX88" s="70">
        <v>89.665000000000006</v>
      </c>
      <c r="BY88" s="70">
        <v>0</v>
      </c>
      <c r="BZ88" s="70">
        <v>5.09</v>
      </c>
      <c r="CA88" s="70">
        <v>0</v>
      </c>
      <c r="CB88" s="70">
        <v>0</v>
      </c>
      <c r="CC88" s="70">
        <v>0</v>
      </c>
      <c r="CD88" s="70">
        <v>0</v>
      </c>
    </row>
    <row r="89" spans="1:82">
      <c r="A89" s="70" t="s">
        <v>1720</v>
      </c>
      <c r="B89" s="70">
        <v>68</v>
      </c>
      <c r="C89" s="70">
        <v>18</v>
      </c>
      <c r="D89" s="70">
        <v>4</v>
      </c>
      <c r="E89" s="70">
        <v>2021</v>
      </c>
      <c r="F89" s="70" t="s">
        <v>160</v>
      </c>
      <c r="G89" s="70" t="s">
        <v>1702</v>
      </c>
      <c r="H89" s="70" t="s">
        <v>1703</v>
      </c>
      <c r="I89" s="148"/>
      <c r="J89" s="71">
        <v>932.36481047312611</v>
      </c>
      <c r="K89" s="71">
        <v>21.831791416195699</v>
      </c>
      <c r="L89" s="71">
        <v>64.58601047017541</v>
      </c>
      <c r="M89" s="71">
        <v>466.64514485081537</v>
      </c>
      <c r="N89" s="71">
        <v>413.50610778805071</v>
      </c>
      <c r="O89" s="71">
        <v>330.04027321341363</v>
      </c>
      <c r="P89" s="71">
        <v>244.71371046923576</v>
      </c>
      <c r="Q89" s="71">
        <v>21.7552697647142</v>
      </c>
      <c r="R89" s="71">
        <v>16.468600087541127</v>
      </c>
      <c r="S89" s="71">
        <v>62.823638724368188</v>
      </c>
      <c r="T89" s="72"/>
      <c r="U89" s="71">
        <v>146317159</v>
      </c>
      <c r="V89" s="71">
        <v>10416</v>
      </c>
      <c r="W89" s="71">
        <v>1451</v>
      </c>
      <c r="X89" s="71">
        <v>126031</v>
      </c>
      <c r="Y89" s="71">
        <v>162291</v>
      </c>
      <c r="Z89" s="71">
        <v>242831</v>
      </c>
      <c r="AA89" s="71">
        <v>52665</v>
      </c>
      <c r="AB89" s="71">
        <v>372604</v>
      </c>
      <c r="AC89" s="71">
        <v>2832145.75</v>
      </c>
      <c r="AD89" s="71">
        <v>62.823638724368188</v>
      </c>
      <c r="AE89" s="72"/>
      <c r="AF89" s="71">
        <v>717844445.21521425</v>
      </c>
      <c r="AG89" s="71">
        <v>16547696.39447316</v>
      </c>
      <c r="AH89" s="71">
        <v>14977630.751943672</v>
      </c>
      <c r="AI89" s="71">
        <v>748988922.32675958</v>
      </c>
      <c r="AJ89" s="71">
        <v>650325296.11405408</v>
      </c>
      <c r="AK89" s="71">
        <v>0</v>
      </c>
      <c r="AL89" s="71">
        <v>0</v>
      </c>
      <c r="AM89" s="71">
        <v>48909449.652738601</v>
      </c>
      <c r="AN89" s="71">
        <v>0</v>
      </c>
      <c r="AO89" s="71">
        <v>0</v>
      </c>
      <c r="AP89" s="71">
        <v>2197593440.4551835</v>
      </c>
      <c r="AQ89" s="72"/>
      <c r="AR89" s="71">
        <v>13507</v>
      </c>
      <c r="AS89" s="71">
        <v>3803</v>
      </c>
      <c r="AT89" s="71">
        <v>2</v>
      </c>
      <c r="AU89" s="71">
        <v>1</v>
      </c>
      <c r="AV89" s="71">
        <v>0</v>
      </c>
      <c r="AW89" s="71">
        <v>6</v>
      </c>
      <c r="AX89" s="71"/>
      <c r="AY89" s="72"/>
      <c r="AZ89" s="71">
        <v>59207.600000000428</v>
      </c>
      <c r="BA89" s="71">
        <v>190572.20000000071</v>
      </c>
      <c r="BB89" s="71">
        <v>37</v>
      </c>
      <c r="BC89" s="71">
        <v>7.1</v>
      </c>
      <c r="BD89" s="71">
        <v>0</v>
      </c>
      <c r="BE89" s="71">
        <v>29155.200000000001</v>
      </c>
      <c r="BF89" s="71"/>
      <c r="BG89" s="72"/>
      <c r="BH89" s="71">
        <v>0</v>
      </c>
      <c r="BI89" s="71">
        <v>0</v>
      </c>
      <c r="BJ89" s="71">
        <v>940.81399999999996</v>
      </c>
      <c r="BK89" s="71">
        <v>72.045000000000002</v>
      </c>
      <c r="BL89" s="71">
        <v>139.37</v>
      </c>
      <c r="BM89" s="71">
        <v>0</v>
      </c>
      <c r="BN89" s="72"/>
      <c r="BO89" s="71">
        <v>0</v>
      </c>
      <c r="BP89" s="71">
        <v>0</v>
      </c>
      <c r="BQ89" s="71">
        <v>40</v>
      </c>
      <c r="BR89" s="71">
        <v>1</v>
      </c>
      <c r="BS89" s="71">
        <v>11</v>
      </c>
      <c r="BT89" s="71">
        <v>0</v>
      </c>
      <c r="BU89"/>
      <c r="BV89" s="70">
        <v>1052.7239999999999</v>
      </c>
      <c r="BW89" s="70">
        <v>0</v>
      </c>
      <c r="BX89" s="70">
        <v>94.378</v>
      </c>
      <c r="BY89" s="70">
        <v>0</v>
      </c>
      <c r="BZ89" s="70">
        <v>5.1269999999999998</v>
      </c>
      <c r="CA89" s="70">
        <v>0</v>
      </c>
      <c r="CB89" s="70">
        <v>0</v>
      </c>
      <c r="CC89" s="70">
        <v>0</v>
      </c>
      <c r="CD89" s="70">
        <v>0</v>
      </c>
    </row>
    <row r="90" spans="1:82">
      <c r="A90" s="70" t="s">
        <v>1721</v>
      </c>
      <c r="B90" s="70">
        <v>68</v>
      </c>
      <c r="C90" s="70">
        <v>19</v>
      </c>
      <c r="D90" s="70">
        <v>4</v>
      </c>
      <c r="E90" s="70">
        <v>2022</v>
      </c>
      <c r="F90" s="70" t="s">
        <v>161</v>
      </c>
      <c r="G90" s="70" t="s">
        <v>1702</v>
      </c>
      <c r="H90" s="70" t="s">
        <v>1703</v>
      </c>
      <c r="I90" s="148"/>
      <c r="J90" s="71">
        <v>833.1311661634071</v>
      </c>
      <c r="K90" s="71">
        <v>19.662745390277074</v>
      </c>
      <c r="L90" s="71">
        <v>60.424925520531161</v>
      </c>
      <c r="M90" s="71">
        <v>440.71846841295161</v>
      </c>
      <c r="N90" s="71">
        <v>411.47960853679018</v>
      </c>
      <c r="O90" s="71">
        <v>348.35413196691042</v>
      </c>
      <c r="P90" s="71">
        <v>243.92719244454352</v>
      </c>
      <c r="Q90" s="71">
        <v>21.826641677769071</v>
      </c>
      <c r="R90" s="71">
        <v>16.358297902043407</v>
      </c>
      <c r="S90" s="71">
        <v>62.369112645412002</v>
      </c>
      <c r="T90" s="72"/>
      <c r="U90" s="71">
        <v>158305487</v>
      </c>
      <c r="V90" s="71">
        <v>10416</v>
      </c>
      <c r="W90" s="71">
        <v>1451</v>
      </c>
      <c r="X90" s="71">
        <v>126031</v>
      </c>
      <c r="Y90" s="71">
        <v>163746</v>
      </c>
      <c r="Z90" s="71">
        <v>243518</v>
      </c>
      <c r="AA90" s="71">
        <v>53296</v>
      </c>
      <c r="AB90" s="71">
        <v>370761</v>
      </c>
      <c r="AC90" s="71">
        <v>2848508.7499999995</v>
      </c>
      <c r="AD90" s="71">
        <v>62.369112645412002</v>
      </c>
      <c r="AE90" s="72"/>
      <c r="AF90" s="71">
        <v>660025571.7220962</v>
      </c>
      <c r="AG90" s="71">
        <v>15904367.339872841</v>
      </c>
      <c r="AH90" s="71">
        <v>16462511.568688691</v>
      </c>
      <c r="AI90" s="71">
        <v>732533544.76154172</v>
      </c>
      <c r="AJ90" s="71">
        <v>678426427.85512781</v>
      </c>
      <c r="AK90" s="71">
        <v>0</v>
      </c>
      <c r="AL90" s="71">
        <v>0</v>
      </c>
      <c r="AM90" s="71">
        <v>47875364.801676579</v>
      </c>
      <c r="AN90" s="71">
        <v>0</v>
      </c>
      <c r="AO90" s="71">
        <v>0</v>
      </c>
      <c r="AP90" s="71">
        <v>2151227788.0490041</v>
      </c>
      <c r="AQ90" s="72"/>
      <c r="AR90" s="71">
        <v>14371</v>
      </c>
      <c r="AS90" s="71">
        <v>3867</v>
      </c>
      <c r="AT90" s="71">
        <v>2</v>
      </c>
      <c r="AU90" s="71">
        <v>1</v>
      </c>
      <c r="AV90" s="71">
        <v>0</v>
      </c>
      <c r="AW90" s="71">
        <v>6</v>
      </c>
      <c r="AX90" s="71"/>
      <c r="AY90" s="72"/>
      <c r="AZ90" s="71">
        <v>63807.300000000454</v>
      </c>
      <c r="BA90" s="71">
        <v>199909.80000000063</v>
      </c>
      <c r="BB90" s="71">
        <v>37</v>
      </c>
      <c r="BC90" s="71">
        <v>7.1</v>
      </c>
      <c r="BD90" s="71">
        <v>0</v>
      </c>
      <c r="BE90" s="71">
        <v>29155.199999999997</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1722</v>
      </c>
      <c r="B91" s="70">
        <v>68</v>
      </c>
      <c r="C91" s="70">
        <v>20</v>
      </c>
      <c r="D91" s="70">
        <v>4</v>
      </c>
      <c r="E91" s="70">
        <v>2023</v>
      </c>
      <c r="F91" s="70" t="s">
        <v>1539</v>
      </c>
      <c r="G91" s="70" t="s">
        <v>1702</v>
      </c>
      <c r="H91" s="70" t="s">
        <v>1703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15248</v>
      </c>
      <c r="AS91" s="71">
        <v>3909</v>
      </c>
      <c r="AT91" s="71">
        <v>2</v>
      </c>
      <c r="AU91" s="71">
        <v>1</v>
      </c>
      <c r="AV91" s="71">
        <v>0</v>
      </c>
      <c r="AW91" s="71">
        <v>6</v>
      </c>
      <c r="AX91" s="71"/>
      <c r="AY91" s="72"/>
      <c r="AZ91" s="71">
        <v>68471.900000000751</v>
      </c>
      <c r="BA91" s="71">
        <v>203062.40000000058</v>
      </c>
      <c r="BB91" s="71">
        <v>37</v>
      </c>
      <c r="BC91" s="71">
        <v>7.1</v>
      </c>
      <c r="BD91" s="71">
        <v>0</v>
      </c>
      <c r="BE91" s="71">
        <v>32448.799999999999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68</v>
      </c>
      <c r="C92" s="70">
        <v>21</v>
      </c>
      <c r="D92" s="70">
        <v>4</v>
      </c>
      <c r="E92" s="70">
        <v>2024</v>
      </c>
      <c r="F92" s="70" t="s">
        <v>1554</v>
      </c>
      <c r="G92" s="70" t="s">
        <v>1702</v>
      </c>
      <c r="H92" s="70" t="s">
        <v>1703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1724</v>
      </c>
      <c r="B93" s="70">
        <v>69</v>
      </c>
      <c r="C93" s="70">
        <v>1</v>
      </c>
      <c r="D93" s="70">
        <v>5</v>
      </c>
      <c r="E93" s="70">
        <v>1990</v>
      </c>
      <c r="F93" s="70" t="s">
        <v>787</v>
      </c>
      <c r="G93" s="70" t="s">
        <v>1725</v>
      </c>
      <c r="H93" s="70" t="s">
        <v>1726</v>
      </c>
      <c r="I93" s="148"/>
      <c r="J93" s="71">
        <v>565.60141289732314</v>
      </c>
      <c r="K93" s="71">
        <v>43.651946884370957</v>
      </c>
      <c r="L93" s="71">
        <v>26.129219545741101</v>
      </c>
      <c r="M93" s="71">
        <v>290.10277565655201</v>
      </c>
      <c r="N93" s="71">
        <v>318.03903785956538</v>
      </c>
      <c r="O93" s="71">
        <v>341.50013757725083</v>
      </c>
      <c r="P93" s="71">
        <v>329.32185624234438</v>
      </c>
      <c r="Q93" s="71">
        <v>21.367332363159498</v>
      </c>
      <c r="R93" s="71">
        <v>0</v>
      </c>
      <c r="S93" s="71">
        <v>22.695787603090121</v>
      </c>
      <c r="T93" s="72"/>
      <c r="U93" s="71">
        <v>109537916</v>
      </c>
      <c r="V93" s="71">
        <v>15390</v>
      </c>
      <c r="W93" s="71">
        <v>358</v>
      </c>
      <c r="X93" s="71">
        <v>115340</v>
      </c>
      <c r="Y93" s="71">
        <v>111236</v>
      </c>
      <c r="Z93" s="71">
        <v>140463</v>
      </c>
      <c r="AA93" s="71">
        <v>79963</v>
      </c>
      <c r="AB93" s="71">
        <v>346933</v>
      </c>
      <c r="AC93" s="71">
        <v>0</v>
      </c>
      <c r="AD93" s="71">
        <v>22.695787603090121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1727</v>
      </c>
      <c r="B94" s="70">
        <v>70</v>
      </c>
      <c r="C94" s="70">
        <v>2</v>
      </c>
      <c r="D94" s="70">
        <v>5</v>
      </c>
      <c r="E94" s="70">
        <v>2005</v>
      </c>
      <c r="F94" s="70" t="s">
        <v>789</v>
      </c>
      <c r="G94" s="70" t="s">
        <v>1725</v>
      </c>
      <c r="H94" s="70" t="s">
        <v>1726</v>
      </c>
      <c r="I94" s="148"/>
      <c r="J94" s="71">
        <v>428.39619632785298</v>
      </c>
      <c r="K94" s="71">
        <v>30.36410009429013</v>
      </c>
      <c r="L94" s="71">
        <v>33.240871793414463</v>
      </c>
      <c r="M94" s="71">
        <v>500.05132992235269</v>
      </c>
      <c r="N94" s="71">
        <v>482.53461086330378</v>
      </c>
      <c r="O94" s="71">
        <v>474.00439137719428</v>
      </c>
      <c r="P94" s="71">
        <v>319.52630796400251</v>
      </c>
      <c r="Q94" s="71">
        <v>21.520928663820602</v>
      </c>
      <c r="R94" s="71">
        <v>0</v>
      </c>
      <c r="S94" s="71">
        <v>52.411098183999997</v>
      </c>
      <c r="T94" s="72"/>
      <c r="U94" s="71">
        <v>76080388</v>
      </c>
      <c r="V94" s="71">
        <v>13481</v>
      </c>
      <c r="W94" s="71">
        <v>425</v>
      </c>
      <c r="X94" s="71">
        <v>108815</v>
      </c>
      <c r="Y94" s="71">
        <v>141092</v>
      </c>
      <c r="Z94" s="71">
        <v>225610</v>
      </c>
      <c r="AA94" s="71">
        <v>63541</v>
      </c>
      <c r="AB94" s="71">
        <v>365292</v>
      </c>
      <c r="AC94" s="71">
        <v>0</v>
      </c>
      <c r="AD94" s="71">
        <v>52.411098183999997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1728</v>
      </c>
      <c r="B95" s="70">
        <v>71</v>
      </c>
      <c r="C95" s="70">
        <v>3</v>
      </c>
      <c r="D95" s="70">
        <v>5</v>
      </c>
      <c r="E95" s="70">
        <v>2006</v>
      </c>
      <c r="F95" s="70" t="s">
        <v>790</v>
      </c>
      <c r="G95" s="70" t="s">
        <v>1725</v>
      </c>
      <c r="H95" s="70" t="s">
        <v>1726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1729</v>
      </c>
      <c r="B96" s="70">
        <v>72</v>
      </c>
      <c r="C96" s="70">
        <v>4</v>
      </c>
      <c r="D96" s="70">
        <v>5</v>
      </c>
      <c r="E96" s="70">
        <v>2007</v>
      </c>
      <c r="F96" s="70" t="s">
        <v>791</v>
      </c>
      <c r="G96" s="70" t="s">
        <v>1725</v>
      </c>
      <c r="H96" s="70" t="s">
        <v>1726</v>
      </c>
      <c r="I96" s="148"/>
      <c r="J96" s="71">
        <v>498.58910024578171</v>
      </c>
      <c r="K96" s="71">
        <v>32.797218886799072</v>
      </c>
      <c r="L96" s="71">
        <v>16.969594216818159</v>
      </c>
      <c r="M96" s="71">
        <v>572.81634910641742</v>
      </c>
      <c r="N96" s="71">
        <v>487.52785010103361</v>
      </c>
      <c r="O96" s="71">
        <v>460.50932836750991</v>
      </c>
      <c r="P96" s="71">
        <v>314.10600825436302</v>
      </c>
      <c r="Q96" s="71">
        <v>22.848635768824099</v>
      </c>
      <c r="R96" s="71">
        <v>0</v>
      </c>
      <c r="S96" s="71">
        <v>53.64947500025</v>
      </c>
      <c r="T96" s="72"/>
      <c r="U96" s="71">
        <v>89309573</v>
      </c>
      <c r="V96" s="71">
        <v>14006</v>
      </c>
      <c r="W96" s="71">
        <v>403</v>
      </c>
      <c r="X96" s="71">
        <v>133580</v>
      </c>
      <c r="Y96" s="71">
        <v>144945</v>
      </c>
      <c r="Z96" s="71">
        <v>227856</v>
      </c>
      <c r="AA96" s="71">
        <v>61511</v>
      </c>
      <c r="AB96" s="71">
        <v>367320</v>
      </c>
      <c r="AC96" s="71">
        <v>0</v>
      </c>
      <c r="AD96" s="71">
        <v>53.64947500025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1730</v>
      </c>
      <c r="B97" s="70">
        <v>73</v>
      </c>
      <c r="C97" s="70">
        <v>5</v>
      </c>
      <c r="D97" s="70">
        <v>5</v>
      </c>
      <c r="E97" s="70">
        <v>2008</v>
      </c>
      <c r="F97" s="70" t="s">
        <v>792</v>
      </c>
      <c r="G97" s="70" t="s">
        <v>1725</v>
      </c>
      <c r="H97" s="70" t="s">
        <v>1726</v>
      </c>
      <c r="I97" s="148"/>
      <c r="J97" s="71">
        <v>439.56559628841762</v>
      </c>
      <c r="K97" s="71">
        <v>24.501913233517719</v>
      </c>
      <c r="L97" s="71">
        <v>14.955615904472999</v>
      </c>
      <c r="M97" s="71">
        <v>607.27538610094302</v>
      </c>
      <c r="N97" s="71">
        <v>512.1106869049554</v>
      </c>
      <c r="O97" s="71">
        <v>446.92884754193813</v>
      </c>
      <c r="P97" s="71">
        <v>305.72466549833371</v>
      </c>
      <c r="Q97" s="71">
        <v>22.578044951681399</v>
      </c>
      <c r="R97" s="71">
        <v>0</v>
      </c>
      <c r="S97" s="71">
        <v>60.733179770219998</v>
      </c>
      <c r="T97" s="72"/>
      <c r="U97" s="71">
        <v>82568403</v>
      </c>
      <c r="V97" s="71">
        <v>14006</v>
      </c>
      <c r="W97" s="71">
        <v>403</v>
      </c>
      <c r="X97" s="71">
        <v>133580</v>
      </c>
      <c r="Y97" s="71">
        <v>147337</v>
      </c>
      <c r="Z97" s="71">
        <v>228898</v>
      </c>
      <c r="AA97" s="71">
        <v>59938</v>
      </c>
      <c r="AB97" s="71">
        <v>368940</v>
      </c>
      <c r="AC97" s="71">
        <v>0</v>
      </c>
      <c r="AD97" s="71">
        <v>60.733179770219998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1731</v>
      </c>
      <c r="B98" s="70">
        <v>74</v>
      </c>
      <c r="C98" s="70">
        <v>6</v>
      </c>
      <c r="D98" s="70">
        <v>5</v>
      </c>
      <c r="E98" s="70">
        <v>2009</v>
      </c>
      <c r="F98" s="70" t="s">
        <v>176</v>
      </c>
      <c r="G98" s="70" t="s">
        <v>1725</v>
      </c>
      <c r="H98" s="70" t="s">
        <v>1726</v>
      </c>
      <c r="I98" s="148"/>
      <c r="J98" s="71">
        <v>404.63806949206429</v>
      </c>
      <c r="K98" s="71">
        <v>23.961750457460251</v>
      </c>
      <c r="L98" s="71">
        <v>15.66183083308656</v>
      </c>
      <c r="M98" s="71">
        <v>594.40276022520584</v>
      </c>
      <c r="N98" s="71">
        <v>460.08334664960449</v>
      </c>
      <c r="O98" s="71">
        <v>456.15402345010313</v>
      </c>
      <c r="P98" s="71">
        <v>291.37515363253488</v>
      </c>
      <c r="Q98" s="71">
        <v>21.587570096805202</v>
      </c>
      <c r="R98" s="71">
        <v>0</v>
      </c>
      <c r="S98" s="71">
        <v>51.652059451960007</v>
      </c>
      <c r="T98" s="72"/>
      <c r="U98" s="71">
        <v>68454517</v>
      </c>
      <c r="V98" s="71">
        <v>14479</v>
      </c>
      <c r="W98" s="71">
        <v>611</v>
      </c>
      <c r="X98" s="71">
        <v>139895</v>
      </c>
      <c r="Y98" s="71">
        <v>149269</v>
      </c>
      <c r="Z98" s="71">
        <v>230597</v>
      </c>
      <c r="AA98" s="71">
        <v>58645</v>
      </c>
      <c r="AB98" s="71">
        <v>370301</v>
      </c>
      <c r="AC98" s="71">
        <v>0</v>
      </c>
      <c r="AD98" s="71">
        <v>51.652059451960007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313.25200000000001</v>
      </c>
      <c r="BK98" s="71">
        <v>8.15</v>
      </c>
      <c r="BL98" s="71">
        <v>98.081000000000003</v>
      </c>
      <c r="BM98" s="71">
        <v>0</v>
      </c>
      <c r="BN98" s="72"/>
      <c r="BO98" s="71">
        <v>0</v>
      </c>
      <c r="BP98" s="71">
        <v>0</v>
      </c>
      <c r="BQ98" s="71">
        <v>29</v>
      </c>
      <c r="BR98" s="71">
        <v>2</v>
      </c>
      <c r="BS98" s="71">
        <v>10</v>
      </c>
      <c r="BT98" s="71">
        <v>0</v>
      </c>
      <c r="BU98"/>
      <c r="BV98" s="70">
        <v>367.06099999999998</v>
      </c>
      <c r="BW98" s="70">
        <v>0</v>
      </c>
      <c r="BX98" s="70">
        <v>46.371000000000002</v>
      </c>
      <c r="BY98" s="70">
        <v>0</v>
      </c>
      <c r="BZ98" s="70">
        <v>6.0510000000000002</v>
      </c>
      <c r="CA98" s="70">
        <v>0</v>
      </c>
      <c r="CB98" s="70">
        <v>0</v>
      </c>
      <c r="CC98" s="70">
        <v>0</v>
      </c>
      <c r="CD98" s="70">
        <v>0</v>
      </c>
    </row>
    <row r="99" spans="1:82">
      <c r="A99" s="70" t="s">
        <v>1732</v>
      </c>
      <c r="B99" s="70">
        <v>75</v>
      </c>
      <c r="C99" s="70">
        <v>7</v>
      </c>
      <c r="D99" s="70">
        <v>5</v>
      </c>
      <c r="E99" s="70">
        <v>2010</v>
      </c>
      <c r="F99" s="70" t="s">
        <v>177</v>
      </c>
      <c r="G99" s="70" t="s">
        <v>1725</v>
      </c>
      <c r="H99" s="70" t="s">
        <v>1726</v>
      </c>
      <c r="I99" s="148"/>
      <c r="J99" s="71">
        <v>404.39622814837151</v>
      </c>
      <c r="K99" s="71">
        <v>25.55168697436887</v>
      </c>
      <c r="L99" s="71">
        <v>15.051733592777451</v>
      </c>
      <c r="M99" s="71">
        <v>615.33946754514955</v>
      </c>
      <c r="N99" s="71">
        <v>494.66946133887433</v>
      </c>
      <c r="O99" s="71">
        <v>457.81873321906392</v>
      </c>
      <c r="P99" s="71">
        <v>292.69790981274798</v>
      </c>
      <c r="Q99" s="71">
        <v>22.553856516251901</v>
      </c>
      <c r="R99" s="71">
        <v>0</v>
      </c>
      <c r="S99" s="71">
        <v>57.754014989250003</v>
      </c>
      <c r="T99" s="72"/>
      <c r="U99" s="71">
        <v>73569677</v>
      </c>
      <c r="V99" s="71">
        <v>14479</v>
      </c>
      <c r="W99" s="71">
        <v>611</v>
      </c>
      <c r="X99" s="71">
        <v>139895</v>
      </c>
      <c r="Y99" s="71">
        <v>150811</v>
      </c>
      <c r="Z99" s="71">
        <v>232514</v>
      </c>
      <c r="AA99" s="71">
        <v>57440</v>
      </c>
      <c r="AB99" s="71">
        <v>370714</v>
      </c>
      <c r="AC99" s="71">
        <v>0</v>
      </c>
      <c r="AD99" s="71">
        <v>57.754014989250003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419.82799999999997</v>
      </c>
      <c r="BK99" s="71">
        <v>7.6459999999999999</v>
      </c>
      <c r="BL99" s="71">
        <v>104.18300000000001</v>
      </c>
      <c r="BM99" s="71">
        <v>0</v>
      </c>
      <c r="BN99" s="72"/>
      <c r="BO99" s="71">
        <v>0</v>
      </c>
      <c r="BP99" s="71">
        <v>0</v>
      </c>
      <c r="BQ99" s="71">
        <v>32</v>
      </c>
      <c r="BR99" s="71">
        <v>2</v>
      </c>
      <c r="BS99" s="71">
        <v>11</v>
      </c>
      <c r="BT99" s="71">
        <v>0</v>
      </c>
      <c r="BU99"/>
      <c r="BV99" s="70">
        <v>460.37700000000001</v>
      </c>
      <c r="BW99" s="70">
        <v>0</v>
      </c>
      <c r="BX99" s="70">
        <v>51.994</v>
      </c>
      <c r="BY99" s="70">
        <v>0</v>
      </c>
      <c r="BZ99" s="70">
        <v>0</v>
      </c>
      <c r="CA99" s="70">
        <v>0</v>
      </c>
      <c r="CB99" s="70">
        <v>12.323</v>
      </c>
      <c r="CC99" s="70">
        <v>6.9630000000000001</v>
      </c>
      <c r="CD99" s="70">
        <v>0</v>
      </c>
    </row>
    <row r="100" spans="1:82">
      <c r="A100" s="70" t="s">
        <v>1733</v>
      </c>
      <c r="B100" s="70">
        <v>76</v>
      </c>
      <c r="C100" s="70">
        <v>8</v>
      </c>
      <c r="D100" s="70">
        <v>5</v>
      </c>
      <c r="E100" s="70">
        <v>2011</v>
      </c>
      <c r="F100" s="70" t="s">
        <v>178</v>
      </c>
      <c r="G100" s="70" t="s">
        <v>1725</v>
      </c>
      <c r="H100" s="70" t="s">
        <v>1726</v>
      </c>
      <c r="I100" s="148"/>
      <c r="J100" s="71">
        <v>491.24810859054497</v>
      </c>
      <c r="K100" s="71">
        <v>33.396328714312922</v>
      </c>
      <c r="L100" s="71">
        <v>23.701168815642252</v>
      </c>
      <c r="M100" s="71">
        <v>726.26408622250619</v>
      </c>
      <c r="N100" s="71">
        <v>529.36313726702042</v>
      </c>
      <c r="O100" s="71">
        <v>454.1179426657506</v>
      </c>
      <c r="P100" s="71">
        <v>282.28972013296863</v>
      </c>
      <c r="Q100" s="71">
        <v>26.020313736997402</v>
      </c>
      <c r="R100" s="71">
        <v>0</v>
      </c>
      <c r="S100" s="71">
        <v>59.251336680317998</v>
      </c>
      <c r="T100" s="72"/>
      <c r="U100" s="71">
        <v>79344653</v>
      </c>
      <c r="V100" s="71">
        <v>14479</v>
      </c>
      <c r="W100" s="71">
        <v>611</v>
      </c>
      <c r="X100" s="71">
        <v>139895</v>
      </c>
      <c r="Y100" s="71">
        <v>152076</v>
      </c>
      <c r="Z100" s="71">
        <v>235645</v>
      </c>
      <c r="AA100" s="71">
        <v>57046</v>
      </c>
      <c r="AB100" s="71">
        <v>370781</v>
      </c>
      <c r="AC100" s="71">
        <v>0</v>
      </c>
      <c r="AD100" s="71">
        <v>59.251336680317998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386.84300000000002</v>
      </c>
      <c r="BK100" s="71">
        <v>6.4930000000000003</v>
      </c>
      <c r="BL100" s="71">
        <v>91.7</v>
      </c>
      <c r="BM100" s="71">
        <v>0</v>
      </c>
      <c r="BN100" s="72"/>
      <c r="BO100" s="71">
        <v>0</v>
      </c>
      <c r="BP100" s="71">
        <v>0</v>
      </c>
      <c r="BQ100" s="71">
        <v>32</v>
      </c>
      <c r="BR100" s="71">
        <v>2</v>
      </c>
      <c r="BS100" s="71">
        <v>10</v>
      </c>
      <c r="BT100" s="71">
        <v>0</v>
      </c>
      <c r="BU100"/>
      <c r="BV100" s="70">
        <v>419.88799999999998</v>
      </c>
      <c r="BW100" s="70">
        <v>0</v>
      </c>
      <c r="BX100" s="70">
        <v>53.969000000000001</v>
      </c>
      <c r="BY100" s="70">
        <v>0</v>
      </c>
      <c r="BZ100" s="70">
        <v>0</v>
      </c>
      <c r="CA100" s="70">
        <v>0</v>
      </c>
      <c r="CB100" s="70">
        <v>5.984</v>
      </c>
      <c r="CC100" s="70">
        <v>5.1950000000000003</v>
      </c>
      <c r="CD100" s="70">
        <v>0</v>
      </c>
    </row>
    <row r="101" spans="1:82">
      <c r="A101" s="70" t="s">
        <v>1734</v>
      </c>
      <c r="B101" s="70">
        <v>77</v>
      </c>
      <c r="C101" s="70">
        <v>9</v>
      </c>
      <c r="D101" s="70">
        <v>5</v>
      </c>
      <c r="E101" s="70">
        <v>2012</v>
      </c>
      <c r="F101" s="70" t="s">
        <v>179</v>
      </c>
      <c r="G101" s="70" t="s">
        <v>1725</v>
      </c>
      <c r="H101" s="70" t="s">
        <v>1726</v>
      </c>
      <c r="I101" s="148"/>
      <c r="J101" s="71">
        <v>454.48820679644058</v>
      </c>
      <c r="K101" s="71">
        <v>31.775582741991421</v>
      </c>
      <c r="L101" s="71">
        <v>23.46459032984454</v>
      </c>
      <c r="M101" s="71">
        <v>740.31755207840115</v>
      </c>
      <c r="N101" s="71">
        <v>634.17955466780802</v>
      </c>
      <c r="O101" s="71">
        <v>457.41218854613049</v>
      </c>
      <c r="P101" s="71">
        <v>279.66071188757957</v>
      </c>
      <c r="Q101" s="71">
        <v>28.5659233449392</v>
      </c>
      <c r="R101" s="71">
        <v>0</v>
      </c>
      <c r="S101" s="71">
        <v>59.781629629799987</v>
      </c>
      <c r="T101" s="72"/>
      <c r="U101" s="71">
        <v>69436782</v>
      </c>
      <c r="V101" s="71">
        <v>14479</v>
      </c>
      <c r="W101" s="71">
        <v>611</v>
      </c>
      <c r="X101" s="71">
        <v>139895</v>
      </c>
      <c r="Y101" s="71">
        <v>155227</v>
      </c>
      <c r="Z101" s="71">
        <v>239237</v>
      </c>
      <c r="AA101" s="71">
        <v>56195</v>
      </c>
      <c r="AB101" s="71">
        <v>374655</v>
      </c>
      <c r="AC101" s="71">
        <v>0</v>
      </c>
      <c r="AD101" s="71">
        <v>59.781629629799987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435.52499999999998</v>
      </c>
      <c r="BK101" s="71">
        <v>6.95</v>
      </c>
      <c r="BL101" s="71">
        <v>98.909000000000006</v>
      </c>
      <c r="BM101" s="71">
        <v>0</v>
      </c>
      <c r="BN101" s="72"/>
      <c r="BO101" s="71">
        <v>0</v>
      </c>
      <c r="BP101" s="71">
        <v>0</v>
      </c>
      <c r="BQ101" s="71">
        <v>35</v>
      </c>
      <c r="BR101" s="71">
        <v>2</v>
      </c>
      <c r="BS101" s="71">
        <v>11</v>
      </c>
      <c r="BT101" s="71">
        <v>0</v>
      </c>
      <c r="BU101"/>
      <c r="BV101" s="70">
        <v>475.887</v>
      </c>
      <c r="BW101" s="70">
        <v>0</v>
      </c>
      <c r="BX101" s="70">
        <v>52.93</v>
      </c>
      <c r="BY101" s="70">
        <v>0</v>
      </c>
      <c r="BZ101" s="70">
        <v>0</v>
      </c>
      <c r="CA101" s="70">
        <v>0</v>
      </c>
      <c r="CB101" s="70">
        <v>4.8570000000000002</v>
      </c>
      <c r="CC101" s="70">
        <v>7.71</v>
      </c>
      <c r="CD101" s="70">
        <v>0</v>
      </c>
    </row>
    <row r="102" spans="1:82">
      <c r="A102" s="70" t="s">
        <v>1735</v>
      </c>
      <c r="B102" s="70">
        <v>78</v>
      </c>
      <c r="C102" s="70">
        <v>10</v>
      </c>
      <c r="D102" s="70">
        <v>5</v>
      </c>
      <c r="E102" s="70">
        <v>2013</v>
      </c>
      <c r="F102" s="70" t="s">
        <v>180</v>
      </c>
      <c r="G102" s="1064" t="s">
        <v>1725</v>
      </c>
      <c r="H102" s="70" t="s">
        <v>1726</v>
      </c>
      <c r="I102" s="148"/>
      <c r="J102" s="71">
        <v>479.80976427203302</v>
      </c>
      <c r="K102" s="71">
        <v>27.365578771394588</v>
      </c>
      <c r="L102" s="71">
        <v>22.67889856163189</v>
      </c>
      <c r="M102" s="71">
        <v>703.73911476176431</v>
      </c>
      <c r="N102" s="71">
        <v>528.09789025348459</v>
      </c>
      <c r="O102" s="71">
        <v>444.93633647227148</v>
      </c>
      <c r="P102" s="71">
        <v>278.04695114484872</v>
      </c>
      <c r="Q102" s="71">
        <v>29.0257994449303</v>
      </c>
      <c r="R102" s="71">
        <v>0</v>
      </c>
      <c r="S102" s="71">
        <v>45.474716345600001</v>
      </c>
      <c r="T102" s="72"/>
      <c r="U102" s="71">
        <v>70576829</v>
      </c>
      <c r="V102" s="71">
        <v>14479</v>
      </c>
      <c r="W102" s="71">
        <v>611</v>
      </c>
      <c r="X102" s="71">
        <v>139895</v>
      </c>
      <c r="Y102" s="71">
        <v>156559</v>
      </c>
      <c r="Z102" s="71">
        <v>243102</v>
      </c>
      <c r="AA102" s="71">
        <v>55661</v>
      </c>
      <c r="AB102" s="71">
        <v>375229</v>
      </c>
      <c r="AC102" s="71">
        <v>0</v>
      </c>
      <c r="AD102" s="71">
        <v>45.474716345600001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474.08600000000001</v>
      </c>
      <c r="BK102" s="71">
        <v>8.2000000000000003E-2</v>
      </c>
      <c r="BL102" s="71">
        <v>85.180999999999997</v>
      </c>
      <c r="BM102" s="71">
        <v>0</v>
      </c>
      <c r="BN102" s="72"/>
      <c r="BO102" s="71">
        <v>0</v>
      </c>
      <c r="BP102" s="71">
        <v>0</v>
      </c>
      <c r="BQ102" s="71">
        <v>36</v>
      </c>
      <c r="BR102" s="71">
        <v>1</v>
      </c>
      <c r="BS102" s="71">
        <v>11</v>
      </c>
      <c r="BT102" s="71">
        <v>0</v>
      </c>
      <c r="BU102"/>
      <c r="BV102" s="70">
        <v>508.64400000000001</v>
      </c>
      <c r="BW102" s="70">
        <v>0</v>
      </c>
      <c r="BX102" s="70">
        <v>39.317</v>
      </c>
      <c r="BY102" s="70">
        <v>0</v>
      </c>
      <c r="BZ102" s="70">
        <v>0</v>
      </c>
      <c r="CA102" s="70">
        <v>0</v>
      </c>
      <c r="CB102" s="70">
        <v>3.5369999999999999</v>
      </c>
      <c r="CC102" s="70">
        <v>7.851</v>
      </c>
      <c r="CD102" s="70">
        <v>0</v>
      </c>
    </row>
    <row r="103" spans="1:82">
      <c r="A103" s="70" t="s">
        <v>1736</v>
      </c>
      <c r="B103" s="70">
        <v>79</v>
      </c>
      <c r="C103" s="70">
        <v>11</v>
      </c>
      <c r="D103" s="70">
        <v>5</v>
      </c>
      <c r="E103" s="70">
        <v>2014</v>
      </c>
      <c r="F103" s="70" t="s">
        <v>181</v>
      </c>
      <c r="G103" s="1064" t="s">
        <v>1725</v>
      </c>
      <c r="H103" s="70" t="s">
        <v>1726</v>
      </c>
      <c r="I103" s="148"/>
      <c r="J103" s="71">
        <v>420.44795433892398</v>
      </c>
      <c r="K103" s="71">
        <v>25.34808574346312</v>
      </c>
      <c r="L103" s="71">
        <v>13.1386209043037</v>
      </c>
      <c r="M103" s="71">
        <v>679.51975049726138</v>
      </c>
      <c r="N103" s="71">
        <v>551.41279351849028</v>
      </c>
      <c r="O103" s="71">
        <v>428.06356563076315</v>
      </c>
      <c r="P103" s="71">
        <v>278.45278161592114</v>
      </c>
      <c r="Q103" s="71">
        <v>27.856838045145501</v>
      </c>
      <c r="R103" s="71">
        <v>0</v>
      </c>
      <c r="S103" s="71">
        <v>39.17927385606</v>
      </c>
      <c r="T103" s="72"/>
      <c r="U103" s="71">
        <v>74040032</v>
      </c>
      <c r="V103" s="71">
        <v>11931</v>
      </c>
      <c r="W103" s="71">
        <v>558</v>
      </c>
      <c r="X103" s="71">
        <v>139310</v>
      </c>
      <c r="Y103" s="71">
        <v>158108</v>
      </c>
      <c r="Z103" s="71">
        <v>246331</v>
      </c>
      <c r="AA103" s="71">
        <v>55454</v>
      </c>
      <c r="AB103" s="71">
        <v>375341</v>
      </c>
      <c r="AC103" s="71">
        <v>0</v>
      </c>
      <c r="AD103" s="71">
        <v>39.17927385606</v>
      </c>
      <c r="AE103" s="72"/>
      <c r="AF103" s="71"/>
      <c r="AG103" s="71"/>
      <c r="AH103" s="71"/>
      <c r="AI103" s="71"/>
      <c r="AJ103" s="71"/>
      <c r="AK103" s="71"/>
      <c r="AL103" s="71"/>
      <c r="AM103" s="71"/>
      <c r="AN103" s="71"/>
      <c r="AO103" s="71"/>
      <c r="AP103" s="71"/>
      <c r="AQ103" s="72"/>
      <c r="AR103" s="71">
        <v>8249</v>
      </c>
      <c r="AS103" s="71">
        <v>1445</v>
      </c>
      <c r="AT103" s="71">
        <v>0</v>
      </c>
      <c r="AU103" s="71">
        <v>2</v>
      </c>
      <c r="AV103" s="71">
        <v>0</v>
      </c>
      <c r="AW103" s="71">
        <v>1</v>
      </c>
      <c r="AX103" s="71"/>
      <c r="AY103" s="72"/>
      <c r="AZ103" s="71">
        <v>33800.1</v>
      </c>
      <c r="BA103" s="71">
        <v>59206.5</v>
      </c>
      <c r="BB103" s="71">
        <v>0</v>
      </c>
      <c r="BC103" s="71">
        <v>133</v>
      </c>
      <c r="BD103" s="71">
        <v>0</v>
      </c>
      <c r="BE103" s="71">
        <v>5250</v>
      </c>
      <c r="BF103" s="71"/>
      <c r="BG103" s="72"/>
      <c r="BH103" s="71">
        <v>0</v>
      </c>
      <c r="BI103" s="71">
        <v>0</v>
      </c>
      <c r="BJ103" s="71">
        <v>388.64299999999997</v>
      </c>
      <c r="BK103" s="71">
        <v>0.121</v>
      </c>
      <c r="BL103" s="71">
        <v>86.187999999999988</v>
      </c>
      <c r="BM103" s="71">
        <v>0</v>
      </c>
      <c r="BN103" s="72"/>
      <c r="BO103" s="71">
        <v>0</v>
      </c>
      <c r="BP103" s="71">
        <v>0</v>
      </c>
      <c r="BQ103" s="71">
        <v>35</v>
      </c>
      <c r="BR103" s="71">
        <v>1</v>
      </c>
      <c r="BS103" s="71">
        <v>11</v>
      </c>
      <c r="BT103" s="71">
        <v>0</v>
      </c>
      <c r="BU103"/>
      <c r="BV103" s="70">
        <v>426.23</v>
      </c>
      <c r="BW103" s="70">
        <v>0</v>
      </c>
      <c r="BX103" s="70">
        <v>34.893999999999998</v>
      </c>
      <c r="BY103" s="70">
        <v>0</v>
      </c>
      <c r="BZ103" s="70">
        <v>0</v>
      </c>
      <c r="CA103" s="70">
        <v>0</v>
      </c>
      <c r="CB103" s="70">
        <v>5.4550000000000001</v>
      </c>
      <c r="CC103" s="70">
        <v>8.3729999999999993</v>
      </c>
      <c r="CD103" s="70">
        <v>0</v>
      </c>
    </row>
    <row r="104" spans="1:82">
      <c r="A104" s="70" t="s">
        <v>1737</v>
      </c>
      <c r="B104" s="70">
        <v>80</v>
      </c>
      <c r="C104" s="70">
        <v>12</v>
      </c>
      <c r="D104" s="70">
        <v>5</v>
      </c>
      <c r="E104" s="70">
        <v>2015</v>
      </c>
      <c r="F104" s="70" t="s">
        <v>182</v>
      </c>
      <c r="G104" s="70" t="s">
        <v>1725</v>
      </c>
      <c r="H104" s="70" t="s">
        <v>1726</v>
      </c>
      <c r="I104" s="148"/>
      <c r="J104" s="71">
        <v>380.41596732165851</v>
      </c>
      <c r="K104" s="71">
        <v>25.449923418535089</v>
      </c>
      <c r="L104" s="71">
        <v>14.12715751984587</v>
      </c>
      <c r="M104" s="71">
        <v>675.56011745728188</v>
      </c>
      <c r="N104" s="71">
        <v>513.6433740515605</v>
      </c>
      <c r="O104" s="71">
        <v>428.30510242541652</v>
      </c>
      <c r="P104" s="71">
        <v>276.94909898783192</v>
      </c>
      <c r="Q104" s="71">
        <v>27.2809472153351</v>
      </c>
      <c r="R104" s="71">
        <v>0</v>
      </c>
      <c r="S104" s="71">
        <v>41.746516811736001</v>
      </c>
      <c r="T104" s="72"/>
      <c r="U104" s="71">
        <v>76978020</v>
      </c>
      <c r="V104" s="71">
        <v>11931</v>
      </c>
      <c r="W104" s="71">
        <v>558</v>
      </c>
      <c r="X104" s="71">
        <v>139310</v>
      </c>
      <c r="Y104" s="71">
        <v>159843</v>
      </c>
      <c r="Z104" s="71">
        <v>248842</v>
      </c>
      <c r="AA104" s="71">
        <v>55111</v>
      </c>
      <c r="AB104" s="71">
        <v>375491</v>
      </c>
      <c r="AC104" s="71">
        <v>0</v>
      </c>
      <c r="AD104" s="71">
        <v>41.746516811736001</v>
      </c>
      <c r="AE104" s="72"/>
      <c r="AF104" s="71">
        <v>525089706.79733932</v>
      </c>
      <c r="AG104" s="71">
        <v>19861442.90980494</v>
      </c>
      <c r="AH104" s="71">
        <v>2982945.9567754581</v>
      </c>
      <c r="AI104" s="71">
        <v>887819245.62978292</v>
      </c>
      <c r="AJ104" s="71">
        <v>718279781.42232358</v>
      </c>
      <c r="AK104" s="71">
        <v>0</v>
      </c>
      <c r="AL104" s="71">
        <v>0</v>
      </c>
      <c r="AM104" s="71">
        <v>51459466.424496599</v>
      </c>
      <c r="AN104" s="71">
        <v>0</v>
      </c>
      <c r="AO104" s="71">
        <v>0</v>
      </c>
      <c r="AP104" s="71">
        <v>2205492589.140523</v>
      </c>
      <c r="AQ104" s="72"/>
      <c r="AR104" s="71">
        <v>9061</v>
      </c>
      <c r="AS104" s="71">
        <v>2272</v>
      </c>
      <c r="AT104" s="71">
        <v>0</v>
      </c>
      <c r="AU104" s="71">
        <v>2</v>
      </c>
      <c r="AV104" s="71">
        <v>0</v>
      </c>
      <c r="AW104" s="71">
        <v>1</v>
      </c>
      <c r="AX104" s="71"/>
      <c r="AY104" s="72"/>
      <c r="AZ104" s="71">
        <v>37608.400000000001</v>
      </c>
      <c r="BA104" s="71">
        <v>93070.3</v>
      </c>
      <c r="BB104" s="71">
        <v>0</v>
      </c>
      <c r="BC104" s="71">
        <v>133</v>
      </c>
      <c r="BD104" s="71">
        <v>0</v>
      </c>
      <c r="BE104" s="71">
        <v>5250</v>
      </c>
      <c r="BF104" s="71"/>
      <c r="BG104" s="72"/>
      <c r="BH104" s="71">
        <v>0</v>
      </c>
      <c r="BI104" s="71">
        <v>0</v>
      </c>
      <c r="BJ104" s="71">
        <v>435.47399999999999</v>
      </c>
      <c r="BK104" s="71">
        <v>6.7000000000000004E-2</v>
      </c>
      <c r="BL104" s="71">
        <v>71.412000000000006</v>
      </c>
      <c r="BM104" s="71">
        <v>0</v>
      </c>
      <c r="BN104" s="72"/>
      <c r="BO104" s="71">
        <v>0</v>
      </c>
      <c r="BP104" s="71">
        <v>0</v>
      </c>
      <c r="BQ104" s="71">
        <v>34</v>
      </c>
      <c r="BR104" s="71">
        <v>1</v>
      </c>
      <c r="BS104" s="71">
        <v>10</v>
      </c>
      <c r="BT104" s="71">
        <v>0</v>
      </c>
      <c r="BU104"/>
      <c r="BV104" s="70">
        <v>463.55099999999999</v>
      </c>
      <c r="BW104" s="70">
        <v>0</v>
      </c>
      <c r="BX104" s="70">
        <v>39.43</v>
      </c>
      <c r="BY104" s="70">
        <v>0</v>
      </c>
      <c r="BZ104" s="70">
        <v>0</v>
      </c>
      <c r="CA104" s="70">
        <v>0</v>
      </c>
      <c r="CB104" s="70">
        <v>3.972</v>
      </c>
      <c r="CC104" s="70">
        <v>0</v>
      </c>
      <c r="CD104" s="70">
        <v>0</v>
      </c>
    </row>
    <row r="105" spans="1:82">
      <c r="A105" s="70" t="s">
        <v>1738</v>
      </c>
      <c r="B105" s="70">
        <v>81</v>
      </c>
      <c r="C105" s="70">
        <v>13</v>
      </c>
      <c r="D105" s="70">
        <v>5</v>
      </c>
      <c r="E105" s="70">
        <v>2016</v>
      </c>
      <c r="F105" s="70" t="s">
        <v>155</v>
      </c>
      <c r="G105" s="70" t="s">
        <v>1725</v>
      </c>
      <c r="H105" s="70" t="s">
        <v>1726</v>
      </c>
      <c r="I105" s="148"/>
      <c r="J105" s="71">
        <v>391.42298175298134</v>
      </c>
      <c r="K105" s="71">
        <v>25.414674697404887</v>
      </c>
      <c r="L105" s="71">
        <v>15.260343114531402</v>
      </c>
      <c r="M105" s="71">
        <v>565.76989599761214</v>
      </c>
      <c r="N105" s="71">
        <v>512.20236654076598</v>
      </c>
      <c r="O105" s="71">
        <v>427.65906895692234</v>
      </c>
      <c r="P105" s="71">
        <v>268.79421483610707</v>
      </c>
      <c r="Q105" s="71">
        <v>26.50502161134186</v>
      </c>
      <c r="R105" s="71">
        <v>0</v>
      </c>
      <c r="S105" s="71">
        <v>40.209470808653997</v>
      </c>
      <c r="T105" s="72"/>
      <c r="U105" s="71">
        <v>77109470</v>
      </c>
      <c r="V105" s="71">
        <v>11931</v>
      </c>
      <c r="W105" s="71">
        <v>558</v>
      </c>
      <c r="X105" s="71">
        <v>139310</v>
      </c>
      <c r="Y105" s="71">
        <v>161470</v>
      </c>
      <c r="Z105" s="71">
        <v>251521</v>
      </c>
      <c r="AA105" s="71">
        <v>55322</v>
      </c>
      <c r="AB105" s="71">
        <v>375255</v>
      </c>
      <c r="AC105" s="71">
        <v>0</v>
      </c>
      <c r="AD105" s="71">
        <v>40.209470808653997</v>
      </c>
      <c r="AE105" s="72"/>
      <c r="AF105" s="71">
        <v>537098883.29851151</v>
      </c>
      <c r="AG105" s="71">
        <v>19098346.039987661</v>
      </c>
      <c r="AH105" s="71">
        <v>2477094.2017871132</v>
      </c>
      <c r="AI105" s="71">
        <v>876612710.26607001</v>
      </c>
      <c r="AJ105" s="71">
        <v>700445900.14675343</v>
      </c>
      <c r="AK105" s="71">
        <v>0</v>
      </c>
      <c r="AL105" s="71">
        <v>0</v>
      </c>
      <c r="AM105" s="71">
        <v>51467077.44354368</v>
      </c>
      <c r="AN105" s="71">
        <v>0</v>
      </c>
      <c r="AO105" s="71">
        <v>0</v>
      </c>
      <c r="AP105" s="71">
        <v>2187200011.3966537</v>
      </c>
      <c r="AQ105" s="72"/>
      <c r="AR105" s="71">
        <v>9870</v>
      </c>
      <c r="AS105" s="71">
        <v>2778</v>
      </c>
      <c r="AT105" s="71">
        <v>0</v>
      </c>
      <c r="AU105" s="71">
        <v>2</v>
      </c>
      <c r="AV105" s="71">
        <v>0</v>
      </c>
      <c r="AW105" s="71">
        <v>1</v>
      </c>
      <c r="AX105" s="71"/>
      <c r="AY105" s="72"/>
      <c r="AZ105" s="71">
        <v>41541.399999999987</v>
      </c>
      <c r="BA105" s="71">
        <v>129579.7</v>
      </c>
      <c r="BB105" s="71">
        <v>0</v>
      </c>
      <c r="BC105" s="71">
        <v>133</v>
      </c>
      <c r="BD105" s="71">
        <v>0</v>
      </c>
      <c r="BE105" s="71">
        <v>5250</v>
      </c>
      <c r="BF105" s="71"/>
      <c r="BG105" s="72"/>
      <c r="BH105" s="71">
        <v>0</v>
      </c>
      <c r="BI105" s="71">
        <v>0</v>
      </c>
      <c r="BJ105" s="71">
        <v>452.255</v>
      </c>
      <c r="BK105" s="71">
        <v>0.107</v>
      </c>
      <c r="BL105" s="71">
        <v>77.390999999999991</v>
      </c>
      <c r="BM105" s="71">
        <v>0</v>
      </c>
      <c r="BN105" s="72"/>
      <c r="BO105" s="71">
        <v>0</v>
      </c>
      <c r="BP105" s="71">
        <v>0</v>
      </c>
      <c r="BQ105" s="71">
        <v>36</v>
      </c>
      <c r="BR105" s="71">
        <v>1</v>
      </c>
      <c r="BS105" s="71">
        <v>11</v>
      </c>
      <c r="BT105" s="71">
        <v>0</v>
      </c>
      <c r="BU105"/>
      <c r="BV105" s="70">
        <v>481.185</v>
      </c>
      <c r="BW105" s="70">
        <v>6.391</v>
      </c>
      <c r="BX105" s="70">
        <v>37.875</v>
      </c>
      <c r="BY105" s="70">
        <v>0</v>
      </c>
      <c r="BZ105" s="70">
        <v>0</v>
      </c>
      <c r="CA105" s="70">
        <v>0</v>
      </c>
      <c r="CB105" s="70">
        <v>4.3019999999999996</v>
      </c>
      <c r="CC105" s="70">
        <v>0</v>
      </c>
      <c r="CD105" s="70">
        <v>0</v>
      </c>
    </row>
    <row r="106" spans="1:82">
      <c r="A106" s="70" t="s">
        <v>1739</v>
      </c>
      <c r="B106" s="70">
        <v>82</v>
      </c>
      <c r="C106" s="70">
        <v>14</v>
      </c>
      <c r="D106" s="70">
        <v>5</v>
      </c>
      <c r="E106" s="70">
        <v>2017</v>
      </c>
      <c r="F106" s="70" t="s">
        <v>156</v>
      </c>
      <c r="G106" s="70" t="s">
        <v>1725</v>
      </c>
      <c r="H106" s="70" t="s">
        <v>1726</v>
      </c>
      <c r="I106" s="148"/>
      <c r="J106" s="71">
        <v>388.17112966416886</v>
      </c>
      <c r="K106" s="71">
        <v>25.619074299314637</v>
      </c>
      <c r="L106" s="71">
        <v>13.462980778615744</v>
      </c>
      <c r="M106" s="71">
        <v>534.2242412425195</v>
      </c>
      <c r="N106" s="71">
        <v>497.22176321976872</v>
      </c>
      <c r="O106" s="71">
        <v>424.72992822097729</v>
      </c>
      <c r="P106" s="71">
        <v>265.29067648079871</v>
      </c>
      <c r="Q106" s="71">
        <v>25.5823143202234</v>
      </c>
      <c r="R106" s="71">
        <v>0</v>
      </c>
      <c r="S106" s="71">
        <v>48.74459773208001</v>
      </c>
      <c r="T106" s="72"/>
      <c r="U106" s="71">
        <v>80445596</v>
      </c>
      <c r="V106" s="71">
        <v>11931</v>
      </c>
      <c r="W106" s="71">
        <v>558</v>
      </c>
      <c r="X106" s="71">
        <v>139310</v>
      </c>
      <c r="Y106" s="71">
        <v>163019</v>
      </c>
      <c r="Z106" s="71">
        <v>253942</v>
      </c>
      <c r="AA106" s="71">
        <v>54949</v>
      </c>
      <c r="AB106" s="71">
        <v>374543</v>
      </c>
      <c r="AC106" s="71">
        <v>0</v>
      </c>
      <c r="AD106" s="71">
        <v>48.74459773208001</v>
      </c>
      <c r="AE106" s="72"/>
      <c r="AF106" s="71">
        <v>556245815.22505319</v>
      </c>
      <c r="AG106" s="71">
        <v>19367038.136749029</v>
      </c>
      <c r="AH106" s="71">
        <v>2881963.7077469039</v>
      </c>
      <c r="AI106" s="71">
        <v>861618462.96930552</v>
      </c>
      <c r="AJ106" s="71">
        <v>715960176.42089474</v>
      </c>
      <c r="AK106" s="71">
        <v>0</v>
      </c>
      <c r="AL106" s="71">
        <v>0</v>
      </c>
      <c r="AM106" s="71">
        <v>51449804.150631741</v>
      </c>
      <c r="AN106" s="71">
        <v>0</v>
      </c>
      <c r="AO106" s="71">
        <v>0</v>
      </c>
      <c r="AP106" s="71">
        <v>2207523260.6103811</v>
      </c>
      <c r="AQ106" s="72"/>
      <c r="AR106" s="71">
        <v>10527</v>
      </c>
      <c r="AS106" s="71">
        <v>3178</v>
      </c>
      <c r="AT106" s="71">
        <v>0</v>
      </c>
      <c r="AU106" s="71">
        <v>2</v>
      </c>
      <c r="AV106" s="71">
        <v>0</v>
      </c>
      <c r="AW106" s="71">
        <v>1</v>
      </c>
      <c r="AX106" s="71"/>
      <c r="AY106" s="72"/>
      <c r="AZ106" s="71">
        <v>44884.800000000003</v>
      </c>
      <c r="BA106" s="71">
        <v>145515.8000000001</v>
      </c>
      <c r="BB106" s="71">
        <v>0</v>
      </c>
      <c r="BC106" s="71">
        <v>133</v>
      </c>
      <c r="BD106" s="71">
        <v>0</v>
      </c>
      <c r="BE106" s="71">
        <v>5250</v>
      </c>
      <c r="BF106" s="71"/>
      <c r="BG106" s="72"/>
      <c r="BH106" s="71">
        <v>0</v>
      </c>
      <c r="BI106" s="71">
        <v>0</v>
      </c>
      <c r="BJ106" s="71">
        <v>471.85</v>
      </c>
      <c r="BK106" s="71">
        <v>0.18</v>
      </c>
      <c r="BL106" s="71">
        <v>88.850999999999999</v>
      </c>
      <c r="BM106" s="71">
        <v>0</v>
      </c>
      <c r="BN106" s="72"/>
      <c r="BO106" s="71">
        <v>0</v>
      </c>
      <c r="BP106" s="71">
        <v>0</v>
      </c>
      <c r="BQ106" s="71">
        <v>37</v>
      </c>
      <c r="BR106" s="71">
        <v>1</v>
      </c>
      <c r="BS106" s="71">
        <v>11</v>
      </c>
      <c r="BT106" s="71">
        <v>0</v>
      </c>
      <c r="BU106"/>
      <c r="BV106" s="70">
        <v>500.52800000000002</v>
      </c>
      <c r="BW106" s="70">
        <v>7.2140000000000004</v>
      </c>
      <c r="BX106" s="70">
        <v>48.265000000000001</v>
      </c>
      <c r="BY106" s="70">
        <v>0</v>
      </c>
      <c r="BZ106" s="70">
        <v>0</v>
      </c>
      <c r="CA106" s="70">
        <v>0</v>
      </c>
      <c r="CB106" s="70">
        <v>4.8739999999999997</v>
      </c>
      <c r="CC106" s="70">
        <v>0</v>
      </c>
      <c r="CD106" s="70">
        <v>0</v>
      </c>
    </row>
    <row r="107" spans="1:82">
      <c r="A107" s="70" t="s">
        <v>1740</v>
      </c>
      <c r="B107" s="70">
        <v>83</v>
      </c>
      <c r="C107" s="70">
        <v>15</v>
      </c>
      <c r="D107" s="70">
        <v>5</v>
      </c>
      <c r="E107" s="70">
        <v>2018</v>
      </c>
      <c r="F107" s="70" t="s">
        <v>183</v>
      </c>
      <c r="G107" s="70" t="s">
        <v>1725</v>
      </c>
      <c r="H107" s="70" t="s">
        <v>1726</v>
      </c>
      <c r="I107" s="148"/>
      <c r="J107" s="71">
        <v>430.76378355878489</v>
      </c>
      <c r="K107" s="71">
        <v>24.077973196223855</v>
      </c>
      <c r="L107" s="71">
        <v>12.132354198749303</v>
      </c>
      <c r="M107" s="71">
        <v>526.81086698467436</v>
      </c>
      <c r="N107" s="71">
        <v>521.61764968773934</v>
      </c>
      <c r="O107" s="71">
        <v>418.9985189920834</v>
      </c>
      <c r="P107" s="71">
        <v>261.59355549632005</v>
      </c>
      <c r="Q107" s="71">
        <v>23.7150796642023</v>
      </c>
      <c r="R107" s="71">
        <v>0</v>
      </c>
      <c r="S107" s="71">
        <v>40.739134829119998</v>
      </c>
      <c r="T107" s="72"/>
      <c r="U107" s="71">
        <v>88213731</v>
      </c>
      <c r="V107" s="71">
        <v>11931</v>
      </c>
      <c r="W107" s="71">
        <v>558</v>
      </c>
      <c r="X107" s="71">
        <v>139310</v>
      </c>
      <c r="Y107" s="71">
        <v>164619</v>
      </c>
      <c r="Z107" s="71">
        <v>255312</v>
      </c>
      <c r="AA107" s="71">
        <v>54728</v>
      </c>
      <c r="AB107" s="71">
        <v>374168</v>
      </c>
      <c r="AC107" s="71">
        <v>0</v>
      </c>
      <c r="AD107" s="71">
        <v>40.739134829119998</v>
      </c>
      <c r="AE107" s="72"/>
      <c r="AF107" s="71">
        <v>621614263.08443058</v>
      </c>
      <c r="AG107" s="71">
        <v>17125606.782604359</v>
      </c>
      <c r="AH107" s="71">
        <v>2726876.4095652751</v>
      </c>
      <c r="AI107" s="71">
        <v>825854011.45054817</v>
      </c>
      <c r="AJ107" s="71">
        <v>706987135.77084494</v>
      </c>
      <c r="AK107" s="71">
        <v>0</v>
      </c>
      <c r="AL107" s="71">
        <v>0</v>
      </c>
      <c r="AM107" s="71">
        <v>51504640.79275623</v>
      </c>
      <c r="AN107" s="71">
        <v>0</v>
      </c>
      <c r="AO107" s="71">
        <v>0</v>
      </c>
      <c r="AP107" s="71">
        <v>2225812534.2907495</v>
      </c>
      <c r="AQ107" s="72"/>
      <c r="AR107" s="71">
        <v>11233</v>
      </c>
      <c r="AS107" s="71">
        <v>3536</v>
      </c>
      <c r="AT107" s="71">
        <v>0</v>
      </c>
      <c r="AU107" s="71">
        <v>2</v>
      </c>
      <c r="AV107" s="71">
        <v>0</v>
      </c>
      <c r="AW107" s="71">
        <v>1</v>
      </c>
      <c r="AX107" s="71"/>
      <c r="AY107" s="72"/>
      <c r="AZ107" s="71">
        <v>48413.099999999991</v>
      </c>
      <c r="BA107" s="71">
        <v>160769.29999999999</v>
      </c>
      <c r="BB107" s="71">
        <v>0</v>
      </c>
      <c r="BC107" s="71">
        <v>133</v>
      </c>
      <c r="BD107" s="71">
        <v>0</v>
      </c>
      <c r="BE107" s="71">
        <v>5250</v>
      </c>
      <c r="BF107" s="71"/>
      <c r="BG107" s="72"/>
      <c r="BH107" s="71">
        <v>0</v>
      </c>
      <c r="BI107" s="71">
        <v>0</v>
      </c>
      <c r="BJ107" s="71">
        <v>481.79399999999998</v>
      </c>
      <c r="BK107" s="71">
        <v>0.13200000000000001</v>
      </c>
      <c r="BL107" s="71">
        <v>38.455000000000005</v>
      </c>
      <c r="BM107" s="71">
        <v>0</v>
      </c>
      <c r="BN107" s="72"/>
      <c r="BO107" s="71">
        <v>0</v>
      </c>
      <c r="BP107" s="71">
        <v>0</v>
      </c>
      <c r="BQ107" s="71">
        <v>38</v>
      </c>
      <c r="BR107" s="71">
        <v>1</v>
      </c>
      <c r="BS107" s="71">
        <v>10</v>
      </c>
      <c r="BT107" s="71">
        <v>0</v>
      </c>
      <c r="BU107"/>
      <c r="BV107" s="70">
        <v>513.93799999999999</v>
      </c>
      <c r="BW107" s="70">
        <v>6.4429999999999996</v>
      </c>
      <c r="BX107" s="70">
        <v>0</v>
      </c>
      <c r="BY107" s="70">
        <v>0</v>
      </c>
      <c r="BZ107" s="70">
        <v>0</v>
      </c>
      <c r="CA107" s="70">
        <v>0</v>
      </c>
      <c r="CB107" s="70">
        <v>0</v>
      </c>
      <c r="CC107" s="70">
        <v>0</v>
      </c>
      <c r="CD107" s="70">
        <v>0</v>
      </c>
    </row>
    <row r="108" spans="1:82">
      <c r="A108" s="70" t="s">
        <v>1741</v>
      </c>
      <c r="B108" s="70">
        <v>84</v>
      </c>
      <c r="C108" s="70">
        <v>16</v>
      </c>
      <c r="D108" s="70">
        <v>5</v>
      </c>
      <c r="E108" s="70">
        <v>2019</v>
      </c>
      <c r="F108" s="70" t="s">
        <v>158</v>
      </c>
      <c r="G108" s="70" t="s">
        <v>1725</v>
      </c>
      <c r="H108" s="70" t="s">
        <v>1726</v>
      </c>
      <c r="I108" s="148"/>
      <c r="J108" s="71">
        <v>445.21854251054009</v>
      </c>
      <c r="K108" s="71">
        <v>22.058341612642852</v>
      </c>
      <c r="L108" s="71">
        <v>12.229402778057462</v>
      </c>
      <c r="M108" s="71">
        <v>497.98797588673051</v>
      </c>
      <c r="N108" s="71">
        <v>460.59640105085776</v>
      </c>
      <c r="O108" s="71">
        <v>408.86357866331377</v>
      </c>
      <c r="P108" s="71">
        <v>259.09236669769047</v>
      </c>
      <c r="Q108" s="71">
        <v>23.024946854930398</v>
      </c>
      <c r="R108" s="71">
        <v>0</v>
      </c>
      <c r="S108" s="71">
        <v>37.800923732139204</v>
      </c>
      <c r="T108" s="72"/>
      <c r="U108" s="71">
        <v>95194066</v>
      </c>
      <c r="V108" s="71">
        <v>11931</v>
      </c>
      <c r="W108" s="71">
        <v>558</v>
      </c>
      <c r="X108" s="71">
        <v>139310</v>
      </c>
      <c r="Y108" s="71">
        <v>166052</v>
      </c>
      <c r="Z108" s="71">
        <v>255976</v>
      </c>
      <c r="AA108" s="71">
        <v>53799</v>
      </c>
      <c r="AB108" s="71">
        <v>373114</v>
      </c>
      <c r="AC108" s="71">
        <v>0</v>
      </c>
      <c r="AD108" s="71">
        <v>37.800923732139204</v>
      </c>
      <c r="AE108" s="72"/>
      <c r="AF108" s="71">
        <v>656637316.15506279</v>
      </c>
      <c r="AG108" s="71">
        <v>16558839.3727881</v>
      </c>
      <c r="AH108" s="71">
        <v>2880107.2613806021</v>
      </c>
      <c r="AI108" s="71">
        <v>810619006.40755403</v>
      </c>
      <c r="AJ108" s="71">
        <v>644922728.66233027</v>
      </c>
      <c r="AK108" s="71">
        <v>0</v>
      </c>
      <c r="AL108" s="71">
        <v>0</v>
      </c>
      <c r="AM108" s="71">
        <v>50815317.99931182</v>
      </c>
      <c r="AN108" s="71">
        <v>0</v>
      </c>
      <c r="AO108" s="71">
        <v>0</v>
      </c>
      <c r="AP108" s="71">
        <v>2182433315.8584275</v>
      </c>
      <c r="AQ108" s="72"/>
      <c r="AR108" s="71">
        <v>11952</v>
      </c>
      <c r="AS108" s="71">
        <v>3911</v>
      </c>
      <c r="AT108" s="71">
        <v>0</v>
      </c>
      <c r="AU108" s="71">
        <v>2</v>
      </c>
      <c r="AV108" s="71">
        <v>0</v>
      </c>
      <c r="AW108" s="71">
        <v>1</v>
      </c>
      <c r="AX108" s="71"/>
      <c r="AY108" s="72"/>
      <c r="AZ108" s="71">
        <v>52216.200000000172</v>
      </c>
      <c r="BA108" s="71">
        <v>205226.00000000009</v>
      </c>
      <c r="BB108" s="71">
        <v>0</v>
      </c>
      <c r="BC108" s="71">
        <v>133</v>
      </c>
      <c r="BD108" s="71">
        <v>0</v>
      </c>
      <c r="BE108" s="71">
        <v>5250</v>
      </c>
      <c r="BF108" s="71"/>
      <c r="BG108" s="72"/>
      <c r="BH108" s="71">
        <v>0</v>
      </c>
      <c r="BI108" s="71">
        <v>0</v>
      </c>
      <c r="BJ108" s="71">
        <v>468.65499999999997</v>
      </c>
      <c r="BK108" s="71">
        <v>9.2999999999999999E-2</v>
      </c>
      <c r="BL108" s="71">
        <v>70.876999999999995</v>
      </c>
      <c r="BM108" s="71">
        <v>0</v>
      </c>
      <c r="BN108" s="72"/>
      <c r="BO108" s="71">
        <v>0</v>
      </c>
      <c r="BP108" s="71">
        <v>0</v>
      </c>
      <c r="BQ108" s="71">
        <v>39</v>
      </c>
      <c r="BR108" s="71">
        <v>1</v>
      </c>
      <c r="BS108" s="71">
        <v>9</v>
      </c>
      <c r="BT108" s="71">
        <v>0</v>
      </c>
      <c r="BU108"/>
      <c r="BV108" s="70">
        <v>498.05</v>
      </c>
      <c r="BW108" s="70">
        <v>6.4550000000000001</v>
      </c>
      <c r="BX108" s="70">
        <v>35.119999999999997</v>
      </c>
      <c r="BY108" s="70">
        <v>0</v>
      </c>
      <c r="BZ108" s="70">
        <v>0</v>
      </c>
      <c r="CA108" s="70">
        <v>0</v>
      </c>
      <c r="CB108" s="70">
        <v>0</v>
      </c>
      <c r="CC108" s="70">
        <v>0</v>
      </c>
      <c r="CD108" s="70">
        <v>0</v>
      </c>
    </row>
    <row r="109" spans="1:82">
      <c r="A109" s="70" t="s">
        <v>1742</v>
      </c>
      <c r="B109" s="70">
        <v>85</v>
      </c>
      <c r="C109" s="70">
        <v>17</v>
      </c>
      <c r="D109" s="70">
        <v>5</v>
      </c>
      <c r="E109" s="70">
        <v>2020</v>
      </c>
      <c r="F109" s="70" t="s">
        <v>159</v>
      </c>
      <c r="G109" s="70" t="s">
        <v>1725</v>
      </c>
      <c r="H109" s="70" t="s">
        <v>1726</v>
      </c>
      <c r="I109" s="148"/>
      <c r="J109" s="71">
        <v>453.60731594986891</v>
      </c>
      <c r="K109" s="71">
        <v>26.164601419358245</v>
      </c>
      <c r="L109" s="71">
        <v>15.899753817393481</v>
      </c>
      <c r="M109" s="71">
        <v>492.90312087229881</v>
      </c>
      <c r="N109" s="71">
        <v>438.19728772569641</v>
      </c>
      <c r="O109" s="71">
        <v>359.12913647865588</v>
      </c>
      <c r="P109" s="71">
        <v>244.85758560536141</v>
      </c>
      <c r="Q109" s="71">
        <v>21.944532681120599</v>
      </c>
      <c r="R109" s="71">
        <v>0</v>
      </c>
      <c r="S109" s="71">
        <v>37.225338181260007</v>
      </c>
      <c r="T109" s="72"/>
      <c r="U109" s="71">
        <v>87229331</v>
      </c>
      <c r="V109" s="71">
        <v>12212</v>
      </c>
      <c r="W109" s="71">
        <v>890</v>
      </c>
      <c r="X109" s="71">
        <v>144309</v>
      </c>
      <c r="Y109" s="71">
        <v>167597</v>
      </c>
      <c r="Z109" s="71">
        <v>256624</v>
      </c>
      <c r="AA109" s="71">
        <v>54041</v>
      </c>
      <c r="AB109" s="71">
        <v>372189</v>
      </c>
      <c r="AC109" s="71">
        <v>0</v>
      </c>
      <c r="AD109" s="71">
        <v>37.225338181260007</v>
      </c>
      <c r="AE109" s="72"/>
      <c r="AF109" s="71">
        <v>678845530.23357272</v>
      </c>
      <c r="AG109" s="71">
        <v>18478749.758862562</v>
      </c>
      <c r="AH109" s="71">
        <v>3997392.884796313</v>
      </c>
      <c r="AI109" s="71">
        <v>816545571.07625675</v>
      </c>
      <c r="AJ109" s="71">
        <v>668652990.41251063</v>
      </c>
      <c r="AK109" s="71"/>
      <c r="AL109" s="71"/>
      <c r="AM109" s="71">
        <v>48574799.606036097</v>
      </c>
      <c r="AN109" s="71"/>
      <c r="AO109" s="71"/>
      <c r="AP109" s="71">
        <v>2235095033.9720354</v>
      </c>
      <c r="AQ109" s="72"/>
      <c r="AR109" s="71">
        <v>12617</v>
      </c>
      <c r="AS109" s="71">
        <v>4174</v>
      </c>
      <c r="AT109" s="71">
        <v>0</v>
      </c>
      <c r="AU109" s="71">
        <v>2</v>
      </c>
      <c r="AV109" s="71">
        <v>0</v>
      </c>
      <c r="AW109" s="71">
        <v>1</v>
      </c>
      <c r="AX109" s="71"/>
      <c r="AY109" s="72"/>
      <c r="AZ109" s="71">
        <v>55880.000000000196</v>
      </c>
      <c r="BA109" s="71">
        <v>228468.20000000039</v>
      </c>
      <c r="BB109" s="71">
        <v>0</v>
      </c>
      <c r="BC109" s="71">
        <v>133</v>
      </c>
      <c r="BD109" s="71">
        <v>0</v>
      </c>
      <c r="BE109" s="71">
        <v>5250</v>
      </c>
      <c r="BF109" s="71"/>
      <c r="BG109" s="72"/>
      <c r="BH109" s="71">
        <v>0</v>
      </c>
      <c r="BI109" s="71">
        <v>0</v>
      </c>
      <c r="BJ109" s="71">
        <v>441.75</v>
      </c>
      <c r="BK109" s="71">
        <v>0.21199999999999999</v>
      </c>
      <c r="BL109" s="71">
        <v>70.451000000000008</v>
      </c>
      <c r="BM109" s="71">
        <v>0</v>
      </c>
      <c r="BN109" s="72"/>
      <c r="BO109" s="71">
        <v>0</v>
      </c>
      <c r="BP109" s="71">
        <v>0</v>
      </c>
      <c r="BQ109" s="71">
        <v>36</v>
      </c>
      <c r="BR109" s="71">
        <v>1</v>
      </c>
      <c r="BS109" s="71">
        <v>9</v>
      </c>
      <c r="BT109" s="71">
        <v>0</v>
      </c>
      <c r="BU109"/>
      <c r="BV109" s="70">
        <v>471.04199999999997</v>
      </c>
      <c r="BW109" s="70">
        <v>6.47</v>
      </c>
      <c r="BX109" s="70">
        <v>34.901000000000003</v>
      </c>
      <c r="BY109" s="70">
        <v>0</v>
      </c>
      <c r="BZ109" s="70">
        <v>0</v>
      </c>
      <c r="CA109" s="70">
        <v>0</v>
      </c>
      <c r="CB109" s="70">
        <v>0</v>
      </c>
      <c r="CC109" s="70">
        <v>0</v>
      </c>
      <c r="CD109" s="70">
        <v>0</v>
      </c>
    </row>
    <row r="110" spans="1:82">
      <c r="A110" s="70" t="s">
        <v>1743</v>
      </c>
      <c r="B110" s="70">
        <v>85</v>
      </c>
      <c r="C110" s="70">
        <v>18</v>
      </c>
      <c r="D110" s="70">
        <v>5</v>
      </c>
      <c r="E110" s="70">
        <v>2021</v>
      </c>
      <c r="F110" s="70" t="s">
        <v>160</v>
      </c>
      <c r="G110" s="70" t="s">
        <v>1725</v>
      </c>
      <c r="H110" s="70" t="s">
        <v>1726</v>
      </c>
      <c r="I110" s="148"/>
      <c r="J110" s="71">
        <v>449.22697277593215</v>
      </c>
      <c r="K110" s="71">
        <v>28.718660267124235</v>
      </c>
      <c r="L110" s="71">
        <v>15.572421709359112</v>
      </c>
      <c r="M110" s="71">
        <v>548.70169423801133</v>
      </c>
      <c r="N110" s="71">
        <v>482.34168235533923</v>
      </c>
      <c r="O110" s="71">
        <v>349.75317693117347</v>
      </c>
      <c r="P110" s="71">
        <v>251.38624228797349</v>
      </c>
      <c r="Q110" s="71">
        <v>21.650289745613598</v>
      </c>
      <c r="R110" s="71">
        <v>0</v>
      </c>
      <c r="S110" s="71">
        <v>32.020351984679998</v>
      </c>
      <c r="T110" s="72"/>
      <c r="U110" s="71">
        <v>91749634</v>
      </c>
      <c r="V110" s="71">
        <v>12212</v>
      </c>
      <c r="W110" s="71">
        <v>890</v>
      </c>
      <c r="X110" s="71">
        <v>144309</v>
      </c>
      <c r="Y110" s="71">
        <v>168804</v>
      </c>
      <c r="Z110" s="71">
        <v>257335</v>
      </c>
      <c r="AA110" s="71">
        <v>54101</v>
      </c>
      <c r="AB110" s="71">
        <v>370806</v>
      </c>
      <c r="AC110" s="71">
        <v>0</v>
      </c>
      <c r="AD110" s="71">
        <v>32.020351984679998</v>
      </c>
      <c r="AE110" s="72"/>
      <c r="AF110" s="71">
        <v>660977652.61249018</v>
      </c>
      <c r="AG110" s="71">
        <v>19969889.526333503</v>
      </c>
      <c r="AH110" s="71">
        <v>3736573.5685524605</v>
      </c>
      <c r="AI110" s="71">
        <v>898897915.65025616</v>
      </c>
      <c r="AJ110" s="71">
        <v>712542566.82240617</v>
      </c>
      <c r="AK110" s="71">
        <v>0</v>
      </c>
      <c r="AL110" s="71">
        <v>0</v>
      </c>
      <c r="AM110" s="71">
        <v>48673437.182460167</v>
      </c>
      <c r="AN110" s="71">
        <v>0</v>
      </c>
      <c r="AO110" s="71">
        <v>0</v>
      </c>
      <c r="AP110" s="71">
        <v>2344798035.3624988</v>
      </c>
      <c r="AQ110" s="72"/>
      <c r="AR110" s="71">
        <v>13389</v>
      </c>
      <c r="AS110" s="71">
        <v>4370</v>
      </c>
      <c r="AT110" s="71">
        <v>0</v>
      </c>
      <c r="AU110" s="71">
        <v>2</v>
      </c>
      <c r="AV110" s="71">
        <v>0</v>
      </c>
      <c r="AW110" s="71">
        <v>1</v>
      </c>
      <c r="AX110" s="71"/>
      <c r="AY110" s="72"/>
      <c r="AZ110" s="71">
        <v>60373.100000000391</v>
      </c>
      <c r="BA110" s="71">
        <v>288988.30000000028</v>
      </c>
      <c r="BB110" s="71">
        <v>0</v>
      </c>
      <c r="BC110" s="71">
        <v>133</v>
      </c>
      <c r="BD110" s="71">
        <v>0</v>
      </c>
      <c r="BE110" s="71">
        <v>5250</v>
      </c>
      <c r="BF110" s="71"/>
      <c r="BG110" s="72"/>
      <c r="BH110" s="71">
        <v>0</v>
      </c>
      <c r="BI110" s="71">
        <v>0</v>
      </c>
      <c r="BJ110" s="71">
        <v>475.50299999999999</v>
      </c>
      <c r="BK110" s="71">
        <v>0</v>
      </c>
      <c r="BL110" s="71">
        <v>68.504999999999995</v>
      </c>
      <c r="BM110" s="71">
        <v>0</v>
      </c>
      <c r="BN110" s="72"/>
      <c r="BO110" s="71">
        <v>0</v>
      </c>
      <c r="BP110" s="71">
        <v>0</v>
      </c>
      <c r="BQ110" s="71">
        <v>40</v>
      </c>
      <c r="BR110" s="71">
        <v>0</v>
      </c>
      <c r="BS110" s="71">
        <v>10</v>
      </c>
      <c r="BT110" s="71">
        <v>0</v>
      </c>
      <c r="BU110"/>
      <c r="BV110" s="70">
        <v>503.01600000000002</v>
      </c>
      <c r="BW110" s="70">
        <v>6.9870000000000001</v>
      </c>
      <c r="BX110" s="70">
        <v>30.16</v>
      </c>
      <c r="BY110" s="70">
        <v>0</v>
      </c>
      <c r="BZ110" s="70">
        <v>0</v>
      </c>
      <c r="CA110" s="70">
        <v>0</v>
      </c>
      <c r="CB110" s="70">
        <v>3.8450000000000002</v>
      </c>
      <c r="CC110" s="70">
        <v>0</v>
      </c>
      <c r="CD110" s="70">
        <v>0</v>
      </c>
    </row>
    <row r="111" spans="1:82">
      <c r="A111" s="70" t="s">
        <v>1744</v>
      </c>
      <c r="B111" s="70">
        <v>85</v>
      </c>
      <c r="C111" s="70">
        <v>19</v>
      </c>
      <c r="D111" s="70">
        <v>5</v>
      </c>
      <c r="E111" s="70">
        <v>2022</v>
      </c>
      <c r="F111" s="70" t="s">
        <v>161</v>
      </c>
      <c r="G111" s="70" t="s">
        <v>1725</v>
      </c>
      <c r="H111" s="70" t="s">
        <v>1726</v>
      </c>
      <c r="I111" s="148"/>
      <c r="J111" s="71">
        <v>421.32953762249042</v>
      </c>
      <c r="K111" s="71">
        <v>25.393551465116079</v>
      </c>
      <c r="L111" s="71">
        <v>15.051175403779395</v>
      </c>
      <c r="M111" s="71">
        <v>527.54869582840797</v>
      </c>
      <c r="N111" s="71">
        <v>523.00952458400036</v>
      </c>
      <c r="O111" s="71">
        <v>370.71438228423716</v>
      </c>
      <c r="P111" s="71">
        <v>249.53381978514255</v>
      </c>
      <c r="Q111" s="71">
        <v>21.741457015661318</v>
      </c>
      <c r="R111" s="71">
        <v>0</v>
      </c>
      <c r="S111" s="71">
        <v>36.147960682590004</v>
      </c>
      <c r="T111" s="72"/>
      <c r="U111" s="71">
        <v>101029741</v>
      </c>
      <c r="V111" s="71">
        <v>12212</v>
      </c>
      <c r="W111" s="71">
        <v>890</v>
      </c>
      <c r="X111" s="71">
        <v>144309</v>
      </c>
      <c r="Y111" s="71">
        <v>170141</v>
      </c>
      <c r="Z111" s="71">
        <v>259149</v>
      </c>
      <c r="AA111" s="71">
        <v>54521</v>
      </c>
      <c r="AB111" s="71">
        <v>369314</v>
      </c>
      <c r="AC111" s="71">
        <v>0</v>
      </c>
      <c r="AD111" s="71">
        <v>36.147960682590004</v>
      </c>
      <c r="AE111" s="72"/>
      <c r="AF111" s="71">
        <v>610326667.46331596</v>
      </c>
      <c r="AG111" s="71">
        <v>19010077.019257985</v>
      </c>
      <c r="AH111" s="71">
        <v>4227407.3466626285</v>
      </c>
      <c r="AI111" s="71">
        <v>843734963.91969228</v>
      </c>
      <c r="AJ111" s="71">
        <v>827537553.86175728</v>
      </c>
      <c r="AK111" s="71">
        <v>0</v>
      </c>
      <c r="AL111" s="71">
        <v>0</v>
      </c>
      <c r="AM111" s="71">
        <v>47688517.606669478</v>
      </c>
      <c r="AN111" s="71">
        <v>0</v>
      </c>
      <c r="AO111" s="71">
        <v>0</v>
      </c>
      <c r="AP111" s="71">
        <v>2352525187.2173557</v>
      </c>
      <c r="AQ111" s="72"/>
      <c r="AR111" s="71">
        <v>14304</v>
      </c>
      <c r="AS111" s="71">
        <v>4480</v>
      </c>
      <c r="AT111" s="71">
        <v>0</v>
      </c>
      <c r="AU111" s="71">
        <v>2</v>
      </c>
      <c r="AV111" s="71">
        <v>0</v>
      </c>
      <c r="AW111" s="71">
        <v>1</v>
      </c>
      <c r="AX111" s="71"/>
      <c r="AY111" s="72"/>
      <c r="AZ111" s="71">
        <v>65640.400000000678</v>
      </c>
      <c r="BA111" s="71">
        <v>316793.60000000033</v>
      </c>
      <c r="BB111" s="71">
        <v>0</v>
      </c>
      <c r="BC111" s="71">
        <v>133</v>
      </c>
      <c r="BD111" s="71">
        <v>0</v>
      </c>
      <c r="BE111" s="71">
        <v>5250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1745</v>
      </c>
      <c r="B112" s="70">
        <v>85</v>
      </c>
      <c r="C112" s="70">
        <v>20</v>
      </c>
      <c r="D112" s="70">
        <v>5</v>
      </c>
      <c r="E112" s="70">
        <v>2023</v>
      </c>
      <c r="F112" s="70" t="s">
        <v>1539</v>
      </c>
      <c r="G112" s="70" t="s">
        <v>1725</v>
      </c>
      <c r="H112" s="70" t="s">
        <v>1726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15235</v>
      </c>
      <c r="AS112" s="71">
        <v>4542</v>
      </c>
      <c r="AT112" s="71">
        <v>0</v>
      </c>
      <c r="AU112" s="71">
        <v>2</v>
      </c>
      <c r="AV112" s="71">
        <v>0</v>
      </c>
      <c r="AW112" s="71">
        <v>1</v>
      </c>
      <c r="AX112" s="71"/>
      <c r="AY112" s="72"/>
      <c r="AZ112" s="71">
        <v>70746.900000001158</v>
      </c>
      <c r="BA112" s="71">
        <v>325344.90000000031</v>
      </c>
      <c r="BB112" s="71">
        <v>0</v>
      </c>
      <c r="BC112" s="71">
        <v>133</v>
      </c>
      <c r="BD112" s="71">
        <v>0</v>
      </c>
      <c r="BE112" s="71">
        <v>5250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1746</v>
      </c>
      <c r="B113" s="70">
        <v>85</v>
      </c>
      <c r="C113" s="70">
        <v>21</v>
      </c>
      <c r="D113" s="70">
        <v>5</v>
      </c>
      <c r="E113" s="70">
        <v>2024</v>
      </c>
      <c r="F113" s="70" t="s">
        <v>1554</v>
      </c>
      <c r="G113" s="70" t="s">
        <v>1725</v>
      </c>
      <c r="H113" s="70" t="s">
        <v>1726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1747</v>
      </c>
      <c r="B114" s="70">
        <v>35</v>
      </c>
      <c r="C114" s="70">
        <v>1</v>
      </c>
      <c r="D114" s="70">
        <v>3</v>
      </c>
      <c r="E114" s="70">
        <v>1990</v>
      </c>
      <c r="F114" s="70" t="s">
        <v>787</v>
      </c>
      <c r="G114" s="70" t="s">
        <v>1748</v>
      </c>
      <c r="H114" s="70" t="s">
        <v>1749</v>
      </c>
      <c r="I114" s="148"/>
      <c r="J114" s="71">
        <v>524.59451941048644</v>
      </c>
      <c r="K114" s="71">
        <v>70.313726601264193</v>
      </c>
      <c r="L114" s="71">
        <v>68.777618596547953</v>
      </c>
      <c r="M114" s="71">
        <v>406.74403007760247</v>
      </c>
      <c r="N114" s="71">
        <v>486.78937236911338</v>
      </c>
      <c r="O114" s="71">
        <v>315.20134723265392</v>
      </c>
      <c r="P114" s="71">
        <v>380.86810078956228</v>
      </c>
      <c r="Q114" s="71">
        <v>23.2352101836895</v>
      </c>
      <c r="R114" s="71">
        <v>0</v>
      </c>
      <c r="S114" s="71">
        <v>20.94624571519148</v>
      </c>
      <c r="T114" s="72"/>
      <c r="U114" s="71">
        <v>78100141</v>
      </c>
      <c r="V114" s="71">
        <v>20504</v>
      </c>
      <c r="W114" s="71">
        <v>979</v>
      </c>
      <c r="X114" s="71">
        <v>139977</v>
      </c>
      <c r="Y114" s="71">
        <v>120986</v>
      </c>
      <c r="Z114" s="71">
        <v>129646</v>
      </c>
      <c r="AA114" s="71">
        <v>92479</v>
      </c>
      <c r="AB114" s="71">
        <v>377261</v>
      </c>
      <c r="AC114" s="71">
        <v>0</v>
      </c>
      <c r="AD114" s="71">
        <v>20.94624571519148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1750</v>
      </c>
      <c r="B115" s="70">
        <v>36</v>
      </c>
      <c r="C115" s="70">
        <v>2</v>
      </c>
      <c r="D115" s="70">
        <v>3</v>
      </c>
      <c r="E115" s="70">
        <v>2005</v>
      </c>
      <c r="F115" s="70" t="s">
        <v>789</v>
      </c>
      <c r="G115" s="70" t="s">
        <v>1748</v>
      </c>
      <c r="H115" s="70" t="s">
        <v>1749</v>
      </c>
      <c r="I115" s="148"/>
      <c r="J115" s="71">
        <v>243.84527358928099</v>
      </c>
      <c r="K115" s="71">
        <v>49.375106751838018</v>
      </c>
      <c r="L115" s="71">
        <v>146.50170312543781</v>
      </c>
      <c r="M115" s="71">
        <v>736.14084015834044</v>
      </c>
      <c r="N115" s="71">
        <v>785.84614689424131</v>
      </c>
      <c r="O115" s="71">
        <v>465.67186437838251</v>
      </c>
      <c r="P115" s="71">
        <v>374.22308094089061</v>
      </c>
      <c r="Q115" s="71">
        <v>22.8188110660193</v>
      </c>
      <c r="R115" s="71">
        <v>0</v>
      </c>
      <c r="S115" s="71">
        <v>37.29106616203687</v>
      </c>
      <c r="T115" s="72"/>
      <c r="U115" s="71">
        <v>43937688</v>
      </c>
      <c r="V115" s="71">
        <v>18967</v>
      </c>
      <c r="W115" s="71">
        <v>1959</v>
      </c>
      <c r="X115" s="71">
        <v>135101</v>
      </c>
      <c r="Y115" s="71">
        <v>146843</v>
      </c>
      <c r="Z115" s="71">
        <v>221644</v>
      </c>
      <c r="AA115" s="71">
        <v>74418</v>
      </c>
      <c r="AB115" s="71">
        <v>387322</v>
      </c>
      <c r="AC115" s="71">
        <v>0</v>
      </c>
      <c r="AD115" s="71">
        <v>37.29106616203687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1751</v>
      </c>
      <c r="B116" s="70">
        <v>37</v>
      </c>
      <c r="C116" s="70">
        <v>3</v>
      </c>
      <c r="D116" s="70">
        <v>3</v>
      </c>
      <c r="E116" s="70">
        <v>2006</v>
      </c>
      <c r="F116" s="70" t="s">
        <v>790</v>
      </c>
      <c r="G116" s="70" t="s">
        <v>1748</v>
      </c>
      <c r="H116" s="70" t="s">
        <v>1749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1752</v>
      </c>
      <c r="B117" s="70">
        <v>38</v>
      </c>
      <c r="C117" s="70">
        <v>4</v>
      </c>
      <c r="D117" s="70">
        <v>3</v>
      </c>
      <c r="E117" s="70">
        <v>2007</v>
      </c>
      <c r="F117" s="70" t="s">
        <v>791</v>
      </c>
      <c r="G117" s="70" t="s">
        <v>1748</v>
      </c>
      <c r="H117" s="70" t="s">
        <v>1749</v>
      </c>
      <c r="I117" s="148"/>
      <c r="J117" s="71">
        <v>269.43760387766912</v>
      </c>
      <c r="K117" s="71">
        <v>45.738873605848987</v>
      </c>
      <c r="L117" s="71">
        <v>102.61050938268551</v>
      </c>
      <c r="M117" s="71">
        <v>702.79628653457746</v>
      </c>
      <c r="N117" s="71">
        <v>700.7195844145358</v>
      </c>
      <c r="O117" s="71">
        <v>451.19428950767798</v>
      </c>
      <c r="P117" s="71">
        <v>368.80174486102658</v>
      </c>
      <c r="Q117" s="71">
        <v>24.011408142848499</v>
      </c>
      <c r="R117" s="71">
        <v>0</v>
      </c>
      <c r="S117" s="71">
        <v>29.685217744822239</v>
      </c>
      <c r="T117" s="72"/>
      <c r="U117" s="71">
        <v>49667026</v>
      </c>
      <c r="V117" s="71">
        <v>17093</v>
      </c>
      <c r="W117" s="71">
        <v>1671</v>
      </c>
      <c r="X117" s="71">
        <v>150496</v>
      </c>
      <c r="Y117" s="71">
        <v>149157</v>
      </c>
      <c r="Z117" s="71">
        <v>223247</v>
      </c>
      <c r="AA117" s="71">
        <v>72222</v>
      </c>
      <c r="AB117" s="71">
        <v>386013</v>
      </c>
      <c r="AC117" s="71">
        <v>0</v>
      </c>
      <c r="AD117" s="71">
        <v>29.685217744822239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1753</v>
      </c>
      <c r="B118" s="70">
        <v>39</v>
      </c>
      <c r="C118" s="70">
        <v>5</v>
      </c>
      <c r="D118" s="70">
        <v>3</v>
      </c>
      <c r="E118" s="70">
        <v>2008</v>
      </c>
      <c r="F118" s="70" t="s">
        <v>792</v>
      </c>
      <c r="G118" s="70" t="s">
        <v>1748</v>
      </c>
      <c r="H118" s="70" t="s">
        <v>1749</v>
      </c>
      <c r="I118" s="148"/>
      <c r="J118" s="71">
        <v>222.17851040766621</v>
      </c>
      <c r="K118" s="71">
        <v>33.90557060910789</v>
      </c>
      <c r="L118" s="71">
        <v>93.224028007270036</v>
      </c>
      <c r="M118" s="71">
        <v>760.28777554697695</v>
      </c>
      <c r="N118" s="71">
        <v>641.61586402073124</v>
      </c>
      <c r="O118" s="71">
        <v>438.36898215375709</v>
      </c>
      <c r="P118" s="71">
        <v>359.92451026434679</v>
      </c>
      <c r="Q118" s="71">
        <v>23.5947117830965</v>
      </c>
      <c r="R118" s="71">
        <v>0</v>
      </c>
      <c r="S118" s="71">
        <v>27.996484136154731</v>
      </c>
      <c r="T118" s="72"/>
      <c r="U118" s="71">
        <v>47525422</v>
      </c>
      <c r="V118" s="71">
        <v>17093</v>
      </c>
      <c r="W118" s="71">
        <v>1671</v>
      </c>
      <c r="X118" s="71">
        <v>150496</v>
      </c>
      <c r="Y118" s="71">
        <v>150274</v>
      </c>
      <c r="Z118" s="71">
        <v>224514</v>
      </c>
      <c r="AA118" s="71">
        <v>70564</v>
      </c>
      <c r="AB118" s="71">
        <v>385553</v>
      </c>
      <c r="AC118" s="71">
        <v>0</v>
      </c>
      <c r="AD118" s="71">
        <v>27.996484136154731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1754</v>
      </c>
      <c r="B119" s="70">
        <v>40</v>
      </c>
      <c r="C119" s="70">
        <v>6</v>
      </c>
      <c r="D119" s="70">
        <v>3</v>
      </c>
      <c r="E119" s="70">
        <v>2009</v>
      </c>
      <c r="F119" s="70" t="s">
        <v>176</v>
      </c>
      <c r="G119" s="70" t="s">
        <v>1748</v>
      </c>
      <c r="H119" s="70" t="s">
        <v>1749</v>
      </c>
      <c r="I119" s="148"/>
      <c r="J119" s="71">
        <v>260.57712500560041</v>
      </c>
      <c r="K119" s="71">
        <v>34.91555433781717</v>
      </c>
      <c r="L119" s="71">
        <v>77.854255402116451</v>
      </c>
      <c r="M119" s="71">
        <v>829.59738462792086</v>
      </c>
      <c r="N119" s="71">
        <v>651.40284508125251</v>
      </c>
      <c r="O119" s="71">
        <v>445.37116165300029</v>
      </c>
      <c r="P119" s="71">
        <v>343.9116166645141</v>
      </c>
      <c r="Q119" s="71">
        <v>22.435971552968802</v>
      </c>
      <c r="R119" s="71">
        <v>0</v>
      </c>
      <c r="S119" s="71">
        <v>25.27333986974843</v>
      </c>
      <c r="T119" s="72"/>
      <c r="U119" s="71">
        <v>41406276</v>
      </c>
      <c r="V119" s="71">
        <v>16866</v>
      </c>
      <c r="W119" s="71">
        <v>1944</v>
      </c>
      <c r="X119" s="71">
        <v>167439</v>
      </c>
      <c r="Y119" s="71">
        <v>151392</v>
      </c>
      <c r="Z119" s="71">
        <v>225146</v>
      </c>
      <c r="AA119" s="71">
        <v>69219</v>
      </c>
      <c r="AB119" s="71">
        <v>384854</v>
      </c>
      <c r="AC119" s="71">
        <v>0</v>
      </c>
      <c r="AD119" s="71">
        <v>25.27333986974843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4.1500000000000004</v>
      </c>
      <c r="BI119" s="71">
        <v>0</v>
      </c>
      <c r="BJ119" s="71">
        <v>222.387</v>
      </c>
      <c r="BK119" s="71">
        <v>0</v>
      </c>
      <c r="BL119" s="71">
        <v>65.784000000000006</v>
      </c>
      <c r="BM119" s="71">
        <v>0</v>
      </c>
      <c r="BN119" s="72"/>
      <c r="BO119" s="71">
        <v>1</v>
      </c>
      <c r="BP119" s="71">
        <v>0</v>
      </c>
      <c r="BQ119" s="71">
        <v>13</v>
      </c>
      <c r="BR119" s="71">
        <v>0</v>
      </c>
      <c r="BS119" s="71">
        <v>12</v>
      </c>
      <c r="BT119" s="71">
        <v>0</v>
      </c>
      <c r="BU119"/>
      <c r="BV119" s="70">
        <v>281.29000000000002</v>
      </c>
      <c r="BW119" s="70">
        <v>0</v>
      </c>
      <c r="BX119" s="70">
        <v>0</v>
      </c>
      <c r="BY119" s="70">
        <v>0</v>
      </c>
      <c r="BZ119" s="70">
        <v>11.031000000000001</v>
      </c>
      <c r="CA119" s="70">
        <v>0</v>
      </c>
      <c r="CB119" s="70">
        <v>0</v>
      </c>
      <c r="CC119" s="70">
        <v>0</v>
      </c>
      <c r="CD119" s="70">
        <v>0</v>
      </c>
    </row>
    <row r="120" spans="1:82">
      <c r="A120" s="70" t="s">
        <v>1755</v>
      </c>
      <c r="B120" s="70">
        <v>41</v>
      </c>
      <c r="C120" s="70">
        <v>7</v>
      </c>
      <c r="D120" s="70">
        <v>3</v>
      </c>
      <c r="E120" s="70">
        <v>2010</v>
      </c>
      <c r="F120" s="70" t="s">
        <v>177</v>
      </c>
      <c r="G120" s="70" t="s">
        <v>1748</v>
      </c>
      <c r="H120" s="70" t="s">
        <v>1749</v>
      </c>
      <c r="I120" s="148"/>
      <c r="J120" s="71">
        <v>235.2089185430801</v>
      </c>
      <c r="K120" s="71">
        <v>37.404639482502702</v>
      </c>
      <c r="L120" s="71">
        <v>79.28243139718856</v>
      </c>
      <c r="M120" s="71">
        <v>857.13778562924506</v>
      </c>
      <c r="N120" s="71">
        <v>697.27699957841946</v>
      </c>
      <c r="O120" s="71">
        <v>445.89450393233432</v>
      </c>
      <c r="P120" s="71">
        <v>346.65134764522321</v>
      </c>
      <c r="Q120" s="71">
        <v>23.379441287599999</v>
      </c>
      <c r="R120" s="71">
        <v>0</v>
      </c>
      <c r="S120" s="71">
        <v>22.590572039718069</v>
      </c>
      <c r="T120" s="72"/>
      <c r="U120" s="71">
        <v>43644879</v>
      </c>
      <c r="V120" s="71">
        <v>16866</v>
      </c>
      <c r="W120" s="71">
        <v>1944</v>
      </c>
      <c r="X120" s="71">
        <v>167439</v>
      </c>
      <c r="Y120" s="71">
        <v>152268</v>
      </c>
      <c r="Z120" s="71">
        <v>226458</v>
      </c>
      <c r="AA120" s="71">
        <v>68028</v>
      </c>
      <c r="AB120" s="71">
        <v>384284</v>
      </c>
      <c r="AC120" s="71">
        <v>0</v>
      </c>
      <c r="AD120" s="71">
        <v>22.590572039718069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4.12</v>
      </c>
      <c r="BI120" s="71">
        <v>0</v>
      </c>
      <c r="BJ120" s="71">
        <v>269.80500000000001</v>
      </c>
      <c r="BK120" s="71">
        <v>0</v>
      </c>
      <c r="BL120" s="71">
        <v>89.572000000000003</v>
      </c>
      <c r="BM120" s="71">
        <v>0</v>
      </c>
      <c r="BN120" s="72"/>
      <c r="BO120" s="71">
        <v>1</v>
      </c>
      <c r="BP120" s="71">
        <v>0</v>
      </c>
      <c r="BQ120" s="71">
        <v>15</v>
      </c>
      <c r="BR120" s="71">
        <v>0</v>
      </c>
      <c r="BS120" s="71">
        <v>17</v>
      </c>
      <c r="BT120" s="71">
        <v>0</v>
      </c>
      <c r="BU120"/>
      <c r="BV120" s="70">
        <v>352.39800000000002</v>
      </c>
      <c r="BW120" s="70">
        <v>0</v>
      </c>
      <c r="BX120" s="70">
        <v>0</v>
      </c>
      <c r="BY120" s="70">
        <v>0</v>
      </c>
      <c r="BZ120" s="70">
        <v>11.099</v>
      </c>
      <c r="CA120" s="70">
        <v>0</v>
      </c>
      <c r="CB120" s="70">
        <v>0</v>
      </c>
      <c r="CC120" s="70">
        <v>0</v>
      </c>
      <c r="CD120" s="70">
        <v>0</v>
      </c>
    </row>
    <row r="121" spans="1:82">
      <c r="A121" s="70" t="s">
        <v>1756</v>
      </c>
      <c r="B121" s="70">
        <v>42</v>
      </c>
      <c r="C121" s="70">
        <v>8</v>
      </c>
      <c r="D121" s="70">
        <v>3</v>
      </c>
      <c r="E121" s="70">
        <v>2011</v>
      </c>
      <c r="F121" s="70" t="s">
        <v>178</v>
      </c>
      <c r="G121" s="1064" t="s">
        <v>1748</v>
      </c>
      <c r="H121" s="70" t="s">
        <v>1749</v>
      </c>
      <c r="I121" s="148"/>
      <c r="J121" s="71">
        <v>195.2233671402233</v>
      </c>
      <c r="K121" s="71">
        <v>46.947687156416627</v>
      </c>
      <c r="L121" s="71">
        <v>70.740653080137449</v>
      </c>
      <c r="M121" s="71">
        <v>943.29045532271152</v>
      </c>
      <c r="N121" s="71">
        <v>659.67349866601057</v>
      </c>
      <c r="O121" s="71">
        <v>441.83250531509952</v>
      </c>
      <c r="P121" s="71">
        <v>333.94172200422918</v>
      </c>
      <c r="Q121" s="71">
        <v>26.916614914913499</v>
      </c>
      <c r="R121" s="71">
        <v>0</v>
      </c>
      <c r="S121" s="71">
        <v>25.731763567961188</v>
      </c>
      <c r="T121" s="72"/>
      <c r="U121" s="71">
        <v>34350672</v>
      </c>
      <c r="V121" s="71">
        <v>16866</v>
      </c>
      <c r="W121" s="71">
        <v>1944</v>
      </c>
      <c r="X121" s="71">
        <v>167439</v>
      </c>
      <c r="Y121" s="71">
        <v>153404</v>
      </c>
      <c r="Z121" s="71">
        <v>229270</v>
      </c>
      <c r="AA121" s="71">
        <v>67484</v>
      </c>
      <c r="AB121" s="71">
        <v>383553</v>
      </c>
      <c r="AC121" s="71">
        <v>0</v>
      </c>
      <c r="AD121" s="71">
        <v>25.731763567961188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4.3970000000000002</v>
      </c>
      <c r="BI121" s="71">
        <v>0</v>
      </c>
      <c r="BJ121" s="71">
        <v>250.934</v>
      </c>
      <c r="BK121" s="71">
        <v>0</v>
      </c>
      <c r="BL121" s="71">
        <v>105.37300000000002</v>
      </c>
      <c r="BM121" s="71">
        <v>0</v>
      </c>
      <c r="BN121" s="72"/>
      <c r="BO121" s="71">
        <v>1</v>
      </c>
      <c r="BP121" s="71">
        <v>0</v>
      </c>
      <c r="BQ121" s="71">
        <v>16</v>
      </c>
      <c r="BR121" s="71">
        <v>0</v>
      </c>
      <c r="BS121" s="71">
        <v>20</v>
      </c>
      <c r="BT121" s="71">
        <v>0</v>
      </c>
      <c r="BU121"/>
      <c r="BV121" s="70">
        <v>336.54899999999998</v>
      </c>
      <c r="BW121" s="70">
        <v>0</v>
      </c>
      <c r="BX121" s="70">
        <v>20.731000000000002</v>
      </c>
      <c r="BY121" s="70">
        <v>0</v>
      </c>
      <c r="BZ121" s="70">
        <v>3.4239999999999999</v>
      </c>
      <c r="CA121" s="70">
        <v>0</v>
      </c>
      <c r="CB121" s="70">
        <v>0</v>
      </c>
      <c r="CC121" s="70">
        <v>0</v>
      </c>
      <c r="CD121" s="70">
        <v>0</v>
      </c>
    </row>
    <row r="122" spans="1:82">
      <c r="A122" s="70" t="s">
        <v>1757</v>
      </c>
      <c r="B122" s="70">
        <v>43</v>
      </c>
      <c r="C122" s="70">
        <v>9</v>
      </c>
      <c r="D122" s="70">
        <v>3</v>
      </c>
      <c r="E122" s="70">
        <v>2012</v>
      </c>
      <c r="F122" s="70" t="s">
        <v>179</v>
      </c>
      <c r="G122" s="1064" t="s">
        <v>1748</v>
      </c>
      <c r="H122" s="70" t="s">
        <v>1749</v>
      </c>
      <c r="I122" s="148"/>
      <c r="J122" s="71">
        <v>226.52190239332009</v>
      </c>
      <c r="K122" s="71">
        <v>42.376227373057503</v>
      </c>
      <c r="L122" s="71">
        <v>71.926461622578088</v>
      </c>
      <c r="M122" s="71">
        <v>849.2527506412473</v>
      </c>
      <c r="N122" s="71">
        <v>648.50988556901257</v>
      </c>
      <c r="O122" s="71">
        <v>444.16419992214622</v>
      </c>
      <c r="P122" s="71">
        <v>331.74593318156315</v>
      </c>
      <c r="Q122" s="71">
        <v>29.4406930358188</v>
      </c>
      <c r="R122" s="71">
        <v>0</v>
      </c>
      <c r="S122" s="71">
        <v>28.44277282230053</v>
      </c>
      <c r="T122" s="72"/>
      <c r="U122" s="71">
        <v>40897399</v>
      </c>
      <c r="V122" s="71">
        <v>16866</v>
      </c>
      <c r="W122" s="71">
        <v>1944</v>
      </c>
      <c r="X122" s="71">
        <v>167439</v>
      </c>
      <c r="Y122" s="71">
        <v>155697</v>
      </c>
      <c r="Z122" s="71">
        <v>232308</v>
      </c>
      <c r="AA122" s="71">
        <v>66661</v>
      </c>
      <c r="AB122" s="71">
        <v>386128</v>
      </c>
      <c r="AC122" s="71">
        <v>0</v>
      </c>
      <c r="AD122" s="71">
        <v>28.44277282230053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4.3780000000000001</v>
      </c>
      <c r="BI122" s="71">
        <v>0</v>
      </c>
      <c r="BJ122" s="71">
        <v>274.06900000000002</v>
      </c>
      <c r="BK122" s="71">
        <v>0</v>
      </c>
      <c r="BL122" s="71">
        <v>87.099000000000004</v>
      </c>
      <c r="BM122" s="71">
        <v>0</v>
      </c>
      <c r="BN122" s="72"/>
      <c r="BO122" s="71">
        <v>1</v>
      </c>
      <c r="BP122" s="71">
        <v>0</v>
      </c>
      <c r="BQ122" s="71">
        <v>16</v>
      </c>
      <c r="BR122" s="71">
        <v>0</v>
      </c>
      <c r="BS122" s="71">
        <v>19</v>
      </c>
      <c r="BT122" s="71">
        <v>0</v>
      </c>
      <c r="BU122"/>
      <c r="BV122" s="70">
        <v>362.22</v>
      </c>
      <c r="BW122" s="70">
        <v>0</v>
      </c>
      <c r="BX122" s="70">
        <v>0</v>
      </c>
      <c r="BY122" s="70">
        <v>0</v>
      </c>
      <c r="BZ122" s="70">
        <v>3.3260000000000001</v>
      </c>
      <c r="CA122" s="70">
        <v>0</v>
      </c>
      <c r="CB122" s="70">
        <v>0</v>
      </c>
      <c r="CC122" s="70">
        <v>0</v>
      </c>
      <c r="CD122" s="70">
        <v>0</v>
      </c>
    </row>
    <row r="123" spans="1:82">
      <c r="A123" s="70" t="s">
        <v>1758</v>
      </c>
      <c r="B123" s="70">
        <v>44</v>
      </c>
      <c r="C123" s="70">
        <v>10</v>
      </c>
      <c r="D123" s="70">
        <v>3</v>
      </c>
      <c r="E123" s="70">
        <v>2013</v>
      </c>
      <c r="F123" s="70" t="s">
        <v>180</v>
      </c>
      <c r="G123" s="70" t="s">
        <v>1748</v>
      </c>
      <c r="H123" s="70" t="s">
        <v>1749</v>
      </c>
      <c r="I123" s="148"/>
      <c r="J123" s="71">
        <v>234.80374722994441</v>
      </c>
      <c r="K123" s="71">
        <v>34.858055022366997</v>
      </c>
      <c r="L123" s="71">
        <v>73.115860606664995</v>
      </c>
      <c r="M123" s="71">
        <v>818.69551341929127</v>
      </c>
      <c r="N123" s="71">
        <v>697.34843641770669</v>
      </c>
      <c r="O123" s="71">
        <v>430.78853891844358</v>
      </c>
      <c r="P123" s="71">
        <v>331.73212719187785</v>
      </c>
      <c r="Q123" s="71">
        <v>29.8640170741254</v>
      </c>
      <c r="R123" s="71">
        <v>0</v>
      </c>
      <c r="S123" s="71">
        <v>22.405905109902129</v>
      </c>
      <c r="T123" s="72"/>
      <c r="U123" s="71">
        <v>42097570</v>
      </c>
      <c r="V123" s="71">
        <v>16866</v>
      </c>
      <c r="W123" s="71">
        <v>1944</v>
      </c>
      <c r="X123" s="71">
        <v>167439</v>
      </c>
      <c r="Y123" s="71">
        <v>156431</v>
      </c>
      <c r="Z123" s="71">
        <v>235372</v>
      </c>
      <c r="AA123" s="71">
        <v>66408</v>
      </c>
      <c r="AB123" s="71">
        <v>386065</v>
      </c>
      <c r="AC123" s="71">
        <v>0</v>
      </c>
      <c r="AD123" s="71">
        <v>22.405905109902129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4.673</v>
      </c>
      <c r="BI123" s="71">
        <v>0</v>
      </c>
      <c r="BJ123" s="71">
        <v>274.40499999999997</v>
      </c>
      <c r="BK123" s="71">
        <v>0</v>
      </c>
      <c r="BL123" s="71">
        <v>103.00299999999999</v>
      </c>
      <c r="BM123" s="71">
        <v>0</v>
      </c>
      <c r="BN123" s="72"/>
      <c r="BO123" s="71">
        <v>1</v>
      </c>
      <c r="BP123" s="71">
        <v>0</v>
      </c>
      <c r="BQ123" s="71">
        <v>15</v>
      </c>
      <c r="BR123" s="71">
        <v>0</v>
      </c>
      <c r="BS123" s="71">
        <v>20</v>
      </c>
      <c r="BT123" s="71">
        <v>0</v>
      </c>
      <c r="BU123"/>
      <c r="BV123" s="70">
        <v>364.22500000000002</v>
      </c>
      <c r="BW123" s="70">
        <v>0</v>
      </c>
      <c r="BX123" s="70">
        <v>17.856000000000002</v>
      </c>
      <c r="BY123" s="70">
        <v>0</v>
      </c>
      <c r="BZ123" s="70">
        <v>0</v>
      </c>
      <c r="CA123" s="70">
        <v>0</v>
      </c>
      <c r="CB123" s="70">
        <v>0</v>
      </c>
      <c r="CC123" s="70">
        <v>0</v>
      </c>
      <c r="CD123" s="70">
        <v>0</v>
      </c>
    </row>
    <row r="124" spans="1:82">
      <c r="A124" s="70" t="s">
        <v>1759</v>
      </c>
      <c r="B124" s="70">
        <v>45</v>
      </c>
      <c r="C124" s="70">
        <v>11</v>
      </c>
      <c r="D124" s="70">
        <v>3</v>
      </c>
      <c r="E124" s="70">
        <v>2014</v>
      </c>
      <c r="F124" s="70" t="s">
        <v>181</v>
      </c>
      <c r="G124" s="70" t="s">
        <v>1748</v>
      </c>
      <c r="H124" s="70" t="s">
        <v>1749</v>
      </c>
      <c r="I124" s="148"/>
      <c r="J124" s="71">
        <v>223.5990801818248</v>
      </c>
      <c r="K124" s="71">
        <v>35.582527705280192</v>
      </c>
      <c r="L124" s="71">
        <v>48.89004235679694</v>
      </c>
      <c r="M124" s="71">
        <v>780.67325565329725</v>
      </c>
      <c r="N124" s="71">
        <v>695.11239675973627</v>
      </c>
      <c r="O124" s="71">
        <v>412.22564292855037</v>
      </c>
      <c r="P124" s="71">
        <v>330.80515838094419</v>
      </c>
      <c r="Q124" s="71">
        <v>28.531251677858801</v>
      </c>
      <c r="R124" s="71">
        <v>0</v>
      </c>
      <c r="S124" s="71">
        <v>24.736187861155461</v>
      </c>
      <c r="T124" s="72"/>
      <c r="U124" s="71">
        <v>43883539</v>
      </c>
      <c r="V124" s="71">
        <v>14661</v>
      </c>
      <c r="W124" s="71">
        <v>1805</v>
      </c>
      <c r="X124" s="71">
        <v>160380</v>
      </c>
      <c r="Y124" s="71">
        <v>157284</v>
      </c>
      <c r="Z124" s="71">
        <v>237217</v>
      </c>
      <c r="AA124" s="71">
        <v>65880</v>
      </c>
      <c r="AB124" s="71">
        <v>384428</v>
      </c>
      <c r="AC124" s="71">
        <v>0</v>
      </c>
      <c r="AD124" s="71">
        <v>24.736187861155461</v>
      </c>
      <c r="AE124" s="72"/>
      <c r="AF124" s="71"/>
      <c r="AG124" s="71"/>
      <c r="AH124" s="71"/>
      <c r="AI124" s="71"/>
      <c r="AJ124" s="71"/>
      <c r="AK124" s="71"/>
      <c r="AL124" s="71"/>
      <c r="AM124" s="71"/>
      <c r="AN124" s="71"/>
      <c r="AO124" s="71"/>
      <c r="AP124" s="71"/>
      <c r="AQ124" s="72"/>
      <c r="AR124" s="71">
        <v>9127</v>
      </c>
      <c r="AS124" s="71">
        <v>1306</v>
      </c>
      <c r="AT124" s="71">
        <v>0</v>
      </c>
      <c r="AU124" s="71">
        <v>1</v>
      </c>
      <c r="AV124" s="71">
        <v>0</v>
      </c>
      <c r="AW124" s="71">
        <v>3</v>
      </c>
      <c r="AX124" s="71"/>
      <c r="AY124" s="72"/>
      <c r="AZ124" s="71">
        <v>38481.1</v>
      </c>
      <c r="BA124" s="71">
        <v>41164.5</v>
      </c>
      <c r="BB124" s="71">
        <v>0</v>
      </c>
      <c r="BC124" s="71">
        <v>6.7</v>
      </c>
      <c r="BD124" s="71">
        <v>0</v>
      </c>
      <c r="BE124" s="71">
        <v>3075</v>
      </c>
      <c r="BF124" s="71"/>
      <c r="BG124" s="72"/>
      <c r="BH124" s="71">
        <v>4.26</v>
      </c>
      <c r="BI124" s="71">
        <v>0</v>
      </c>
      <c r="BJ124" s="71">
        <v>266.428</v>
      </c>
      <c r="BK124" s="71">
        <v>0</v>
      </c>
      <c r="BL124" s="71">
        <v>104.093</v>
      </c>
      <c r="BM124" s="71">
        <v>0</v>
      </c>
      <c r="BN124" s="72"/>
      <c r="BO124" s="71">
        <v>1</v>
      </c>
      <c r="BP124" s="71">
        <v>0</v>
      </c>
      <c r="BQ124" s="71">
        <v>15</v>
      </c>
      <c r="BR124" s="71">
        <v>0</v>
      </c>
      <c r="BS124" s="71">
        <v>21</v>
      </c>
      <c r="BT124" s="71">
        <v>0</v>
      </c>
      <c r="BU124"/>
      <c r="BV124" s="70">
        <v>355.45699999999999</v>
      </c>
      <c r="BW124" s="70">
        <v>0</v>
      </c>
      <c r="BX124" s="70">
        <v>19.324000000000002</v>
      </c>
      <c r="BY124" s="70">
        <v>0</v>
      </c>
      <c r="BZ124" s="70">
        <v>0</v>
      </c>
      <c r="CA124" s="70">
        <v>0</v>
      </c>
      <c r="CB124" s="70">
        <v>0</v>
      </c>
      <c r="CC124" s="70">
        <v>0</v>
      </c>
      <c r="CD124" s="70">
        <v>0</v>
      </c>
    </row>
    <row r="125" spans="1:82">
      <c r="A125" s="70" t="s">
        <v>1760</v>
      </c>
      <c r="B125" s="70">
        <v>46</v>
      </c>
      <c r="C125" s="70">
        <v>12</v>
      </c>
      <c r="D125" s="70">
        <v>3</v>
      </c>
      <c r="E125" s="70">
        <v>2015</v>
      </c>
      <c r="F125" s="70" t="s">
        <v>182</v>
      </c>
      <c r="G125" s="70" t="s">
        <v>1748</v>
      </c>
      <c r="H125" s="70" t="s">
        <v>1749</v>
      </c>
      <c r="I125" s="148"/>
      <c r="J125" s="71">
        <v>273.84538154943539</v>
      </c>
      <c r="K125" s="71">
        <v>33.113050478877653</v>
      </c>
      <c r="L125" s="71">
        <v>52.744951877882762</v>
      </c>
      <c r="M125" s="71">
        <v>832.23597358052518</v>
      </c>
      <c r="N125" s="71">
        <v>600.85820995104643</v>
      </c>
      <c r="O125" s="71">
        <v>410.1361893753579</v>
      </c>
      <c r="P125" s="71">
        <v>327.93072895701334</v>
      </c>
      <c r="Q125" s="71">
        <v>27.863705464172501</v>
      </c>
      <c r="R125" s="71">
        <v>0</v>
      </c>
      <c r="S125" s="71">
        <v>27.217279085132311</v>
      </c>
      <c r="T125" s="72"/>
      <c r="U125" s="71">
        <v>58014417</v>
      </c>
      <c r="V125" s="71">
        <v>14661</v>
      </c>
      <c r="W125" s="71">
        <v>1805</v>
      </c>
      <c r="X125" s="71">
        <v>160380</v>
      </c>
      <c r="Y125" s="71">
        <v>158626</v>
      </c>
      <c r="Z125" s="71">
        <v>238286</v>
      </c>
      <c r="AA125" s="71">
        <v>65256</v>
      </c>
      <c r="AB125" s="71">
        <v>383512</v>
      </c>
      <c r="AC125" s="71">
        <v>0</v>
      </c>
      <c r="AD125" s="71">
        <v>27.217279085132311</v>
      </c>
      <c r="AE125" s="72"/>
      <c r="AF125" s="71">
        <v>394027391.68180472</v>
      </c>
      <c r="AG125" s="71">
        <v>25457954.359884989</v>
      </c>
      <c r="AH125" s="71">
        <v>11091930.90592815</v>
      </c>
      <c r="AI125" s="71">
        <v>1041512069.0147361</v>
      </c>
      <c r="AJ125" s="71">
        <v>779800342.46759522</v>
      </c>
      <c r="AK125" s="71">
        <v>0</v>
      </c>
      <c r="AL125" s="71">
        <v>0</v>
      </c>
      <c r="AM125" s="71">
        <v>52558710.82766708</v>
      </c>
      <c r="AN125" s="71">
        <v>0</v>
      </c>
      <c r="AO125" s="71">
        <v>0</v>
      </c>
      <c r="AP125" s="71">
        <v>2304448399.2576165</v>
      </c>
      <c r="AQ125" s="72"/>
      <c r="AR125" s="71">
        <v>9846</v>
      </c>
      <c r="AS125" s="71">
        <v>1850</v>
      </c>
      <c r="AT125" s="71">
        <v>0</v>
      </c>
      <c r="AU125" s="71">
        <v>1</v>
      </c>
      <c r="AV125" s="71">
        <v>0</v>
      </c>
      <c r="AW125" s="71">
        <v>3</v>
      </c>
      <c r="AX125" s="71"/>
      <c r="AY125" s="72"/>
      <c r="AZ125" s="71">
        <v>42022.2</v>
      </c>
      <c r="BA125" s="71">
        <v>57885.1</v>
      </c>
      <c r="BB125" s="71">
        <v>0</v>
      </c>
      <c r="BC125" s="71">
        <v>6.7</v>
      </c>
      <c r="BD125" s="71">
        <v>0</v>
      </c>
      <c r="BE125" s="71">
        <v>3075</v>
      </c>
      <c r="BF125" s="71"/>
      <c r="BG125" s="72"/>
      <c r="BH125" s="71">
        <v>4.2519999999999998</v>
      </c>
      <c r="BI125" s="71">
        <v>0</v>
      </c>
      <c r="BJ125" s="71">
        <v>246.185</v>
      </c>
      <c r="BK125" s="71">
        <v>0</v>
      </c>
      <c r="BL125" s="71">
        <v>105.44900000000001</v>
      </c>
      <c r="BM125" s="71">
        <v>0</v>
      </c>
      <c r="BN125" s="72"/>
      <c r="BO125" s="71">
        <v>1</v>
      </c>
      <c r="BP125" s="71">
        <v>0</v>
      </c>
      <c r="BQ125" s="71">
        <v>14</v>
      </c>
      <c r="BR125" s="71">
        <v>0</v>
      </c>
      <c r="BS125" s="71">
        <v>21</v>
      </c>
      <c r="BT125" s="71">
        <v>0</v>
      </c>
      <c r="BU125"/>
      <c r="BV125" s="70">
        <v>335.267</v>
      </c>
      <c r="BW125" s="70">
        <v>0</v>
      </c>
      <c r="BX125" s="70">
        <v>20.619</v>
      </c>
      <c r="BY125" s="70">
        <v>0</v>
      </c>
      <c r="BZ125" s="70">
        <v>0</v>
      </c>
      <c r="CA125" s="70">
        <v>0</v>
      </c>
      <c r="CB125" s="70">
        <v>0</v>
      </c>
      <c r="CC125" s="70">
        <v>0</v>
      </c>
      <c r="CD125" s="70">
        <v>0</v>
      </c>
    </row>
    <row r="126" spans="1:82">
      <c r="A126" s="70" t="s">
        <v>1761</v>
      </c>
      <c r="B126" s="70">
        <v>47</v>
      </c>
      <c r="C126" s="70">
        <v>13</v>
      </c>
      <c r="D126" s="70">
        <v>3</v>
      </c>
      <c r="E126" s="70">
        <v>2016</v>
      </c>
      <c r="F126" s="70" t="s">
        <v>155</v>
      </c>
      <c r="G126" s="70" t="s">
        <v>1748</v>
      </c>
      <c r="H126" s="70" t="s">
        <v>1749</v>
      </c>
      <c r="I126" s="148"/>
      <c r="J126" s="71">
        <v>261.89806890713766</v>
      </c>
      <c r="K126" s="71">
        <v>33.312032734377254</v>
      </c>
      <c r="L126" s="71">
        <v>50.689353521556789</v>
      </c>
      <c r="M126" s="71">
        <v>672.76821030525457</v>
      </c>
      <c r="N126" s="71">
        <v>643.30582252448528</v>
      </c>
      <c r="O126" s="71">
        <v>408.44067185918465</v>
      </c>
      <c r="P126" s="71">
        <v>319.97113296756862</v>
      </c>
      <c r="Q126" s="71">
        <v>26.981505271226773</v>
      </c>
      <c r="R126" s="71">
        <v>0</v>
      </c>
      <c r="S126" s="71">
        <v>29.314917202266471</v>
      </c>
      <c r="T126" s="72"/>
      <c r="U126" s="71">
        <v>55061255.000000007</v>
      </c>
      <c r="V126" s="71">
        <v>14661</v>
      </c>
      <c r="W126" s="71">
        <v>1805</v>
      </c>
      <c r="X126" s="71">
        <v>160380</v>
      </c>
      <c r="Y126" s="71">
        <v>159520</v>
      </c>
      <c r="Z126" s="71">
        <v>240218</v>
      </c>
      <c r="AA126" s="71">
        <v>65855</v>
      </c>
      <c r="AB126" s="71">
        <v>382001</v>
      </c>
      <c r="AC126" s="71">
        <v>0</v>
      </c>
      <c r="AD126" s="71">
        <v>29.314917202266471</v>
      </c>
      <c r="AE126" s="72"/>
      <c r="AF126" s="71">
        <v>384705585.48624289</v>
      </c>
      <c r="AG126" s="71">
        <v>24616647.274074908</v>
      </c>
      <c r="AH126" s="71">
        <v>8278224.7696250407</v>
      </c>
      <c r="AI126" s="71">
        <v>1013219592.922235</v>
      </c>
      <c r="AJ126" s="71">
        <v>783215234.92444599</v>
      </c>
      <c r="AK126" s="71">
        <v>0</v>
      </c>
      <c r="AL126" s="71">
        <v>0</v>
      </c>
      <c r="AM126" s="71">
        <v>52392306.699474037</v>
      </c>
      <c r="AN126" s="71">
        <v>0</v>
      </c>
      <c r="AO126" s="71">
        <v>0</v>
      </c>
      <c r="AP126" s="71">
        <v>2266427592.076098</v>
      </c>
      <c r="AQ126" s="72"/>
      <c r="AR126" s="71">
        <v>10518</v>
      </c>
      <c r="AS126" s="71">
        <v>2168</v>
      </c>
      <c r="AT126" s="71">
        <v>0</v>
      </c>
      <c r="AU126" s="71">
        <v>2</v>
      </c>
      <c r="AV126" s="71">
        <v>0</v>
      </c>
      <c r="AW126" s="71">
        <v>3</v>
      </c>
      <c r="AX126" s="71"/>
      <c r="AY126" s="72"/>
      <c r="AZ126" s="71">
        <v>45302.1</v>
      </c>
      <c r="BA126" s="71">
        <v>67317.3</v>
      </c>
      <c r="BB126" s="71">
        <v>0</v>
      </c>
      <c r="BC126" s="71">
        <v>48.1</v>
      </c>
      <c r="BD126" s="71">
        <v>0</v>
      </c>
      <c r="BE126" s="71">
        <v>3075</v>
      </c>
      <c r="BF126" s="71"/>
      <c r="BG126" s="72"/>
      <c r="BH126" s="71">
        <v>4.165</v>
      </c>
      <c r="BI126" s="71">
        <v>0</v>
      </c>
      <c r="BJ126" s="71">
        <v>257.56200000000001</v>
      </c>
      <c r="BK126" s="71">
        <v>0</v>
      </c>
      <c r="BL126" s="71">
        <v>109.12700000000001</v>
      </c>
      <c r="BM126" s="71">
        <v>0</v>
      </c>
      <c r="BN126" s="72"/>
      <c r="BO126" s="71">
        <v>1</v>
      </c>
      <c r="BP126" s="71">
        <v>0</v>
      </c>
      <c r="BQ126" s="71">
        <v>15</v>
      </c>
      <c r="BR126" s="71">
        <v>0</v>
      </c>
      <c r="BS126" s="71">
        <v>20</v>
      </c>
      <c r="BT126" s="71">
        <v>0</v>
      </c>
      <c r="BU126"/>
      <c r="BV126" s="70">
        <v>342.71899999999999</v>
      </c>
      <c r="BW126" s="70">
        <v>0</v>
      </c>
      <c r="BX126" s="70">
        <v>22.425000000000001</v>
      </c>
      <c r="BY126" s="70">
        <v>0</v>
      </c>
      <c r="BZ126" s="70">
        <v>5.71</v>
      </c>
      <c r="CA126" s="70">
        <v>0</v>
      </c>
      <c r="CB126" s="70">
        <v>0</v>
      </c>
      <c r="CC126" s="70">
        <v>0</v>
      </c>
      <c r="CD126" s="70">
        <v>0</v>
      </c>
    </row>
    <row r="127" spans="1:82">
      <c r="A127" s="70" t="s">
        <v>1762</v>
      </c>
      <c r="B127" s="70">
        <v>48</v>
      </c>
      <c r="C127" s="70">
        <v>14</v>
      </c>
      <c r="D127" s="70">
        <v>3</v>
      </c>
      <c r="E127" s="70">
        <v>2017</v>
      </c>
      <c r="F127" s="70" t="s">
        <v>156</v>
      </c>
      <c r="G127" s="70" t="s">
        <v>1748</v>
      </c>
      <c r="H127" s="70" t="s">
        <v>1749</v>
      </c>
      <c r="I127" s="148"/>
      <c r="J127" s="71">
        <v>253.61403215462704</v>
      </c>
      <c r="K127" s="71">
        <v>32.851593763631669</v>
      </c>
      <c r="L127" s="71">
        <v>49.847141495698246</v>
      </c>
      <c r="M127" s="71">
        <v>639.12823465104509</v>
      </c>
      <c r="N127" s="71">
        <v>665.97456305020216</v>
      </c>
      <c r="O127" s="71">
        <v>404.75971713750761</v>
      </c>
      <c r="P127" s="71">
        <v>315.39990378601283</v>
      </c>
      <c r="Q127" s="71">
        <v>25.9863933485818</v>
      </c>
      <c r="R127" s="71">
        <v>0</v>
      </c>
      <c r="S127" s="71">
        <v>34.475113153181368</v>
      </c>
      <c r="T127" s="72"/>
      <c r="U127" s="71">
        <v>56605423</v>
      </c>
      <c r="V127" s="71">
        <v>14661</v>
      </c>
      <c r="W127" s="71">
        <v>1805</v>
      </c>
      <c r="X127" s="71">
        <v>160380</v>
      </c>
      <c r="Y127" s="71">
        <v>160289</v>
      </c>
      <c r="Z127" s="71">
        <v>242002</v>
      </c>
      <c r="AA127" s="71">
        <v>65328</v>
      </c>
      <c r="AB127" s="71">
        <v>380459</v>
      </c>
      <c r="AC127" s="71">
        <v>0</v>
      </c>
      <c r="AD127" s="71">
        <v>34.475113153181368</v>
      </c>
      <c r="AE127" s="72"/>
      <c r="AF127" s="71">
        <v>377614713.26102138</v>
      </c>
      <c r="AG127" s="71">
        <v>24550650.266863368</v>
      </c>
      <c r="AH127" s="71">
        <v>10676366.365028</v>
      </c>
      <c r="AI127" s="71">
        <v>1003579525.893857</v>
      </c>
      <c r="AJ127" s="71">
        <v>784729443.37683725</v>
      </c>
      <c r="AK127" s="71">
        <v>0</v>
      </c>
      <c r="AL127" s="71">
        <v>0</v>
      </c>
      <c r="AM127" s="71">
        <v>52262466.625581577</v>
      </c>
      <c r="AN127" s="71">
        <v>0</v>
      </c>
      <c r="AO127" s="71">
        <v>0</v>
      </c>
      <c r="AP127" s="71">
        <v>2253413165.7891889</v>
      </c>
      <c r="AQ127" s="72"/>
      <c r="AR127" s="71">
        <v>11109</v>
      </c>
      <c r="AS127" s="71">
        <v>2392</v>
      </c>
      <c r="AT127" s="71">
        <v>0</v>
      </c>
      <c r="AU127" s="71">
        <v>3</v>
      </c>
      <c r="AV127" s="71">
        <v>0</v>
      </c>
      <c r="AW127" s="71">
        <v>3</v>
      </c>
      <c r="AX127" s="71"/>
      <c r="AY127" s="72"/>
      <c r="AZ127" s="71">
        <v>48254.8</v>
      </c>
      <c r="BA127" s="71">
        <v>78856.899999999892</v>
      </c>
      <c r="BB127" s="71">
        <v>0</v>
      </c>
      <c r="BC127" s="71">
        <v>1028.0999999999999</v>
      </c>
      <c r="BD127" s="71">
        <v>0</v>
      </c>
      <c r="BE127" s="71">
        <v>3075</v>
      </c>
      <c r="BF127" s="71"/>
      <c r="BG127" s="72"/>
      <c r="BH127" s="71">
        <v>4.2889999999999997</v>
      </c>
      <c r="BI127" s="71">
        <v>0</v>
      </c>
      <c r="BJ127" s="71">
        <v>264.47399999999999</v>
      </c>
      <c r="BK127" s="71">
        <v>0</v>
      </c>
      <c r="BL127" s="71">
        <v>111.977</v>
      </c>
      <c r="BM127" s="71">
        <v>0</v>
      </c>
      <c r="BN127" s="72"/>
      <c r="BO127" s="71">
        <v>1</v>
      </c>
      <c r="BP127" s="71">
        <v>0</v>
      </c>
      <c r="BQ127" s="71">
        <v>15</v>
      </c>
      <c r="BR127" s="71">
        <v>0</v>
      </c>
      <c r="BS127" s="71">
        <v>20</v>
      </c>
      <c r="BT127" s="71">
        <v>0</v>
      </c>
      <c r="BU127"/>
      <c r="BV127" s="70">
        <v>346.95400000000001</v>
      </c>
      <c r="BW127" s="70">
        <v>0</v>
      </c>
      <c r="BX127" s="70">
        <v>28.353999999999999</v>
      </c>
      <c r="BY127" s="70">
        <v>0</v>
      </c>
      <c r="BZ127" s="70">
        <v>5.4320000000000004</v>
      </c>
      <c r="CA127" s="70">
        <v>0</v>
      </c>
      <c r="CB127" s="70">
        <v>0</v>
      </c>
      <c r="CC127" s="70">
        <v>0</v>
      </c>
      <c r="CD127" s="70">
        <v>0</v>
      </c>
    </row>
    <row r="128" spans="1:82">
      <c r="A128" s="70" t="s">
        <v>1763</v>
      </c>
      <c r="B128" s="70">
        <v>49</v>
      </c>
      <c r="C128" s="70">
        <v>15</v>
      </c>
      <c r="D128" s="70">
        <v>3</v>
      </c>
      <c r="E128" s="70">
        <v>2018</v>
      </c>
      <c r="F128" s="70" t="s">
        <v>183</v>
      </c>
      <c r="G128" s="70" t="s">
        <v>1748</v>
      </c>
      <c r="H128" s="70" t="s">
        <v>1749</v>
      </c>
      <c r="I128" s="148"/>
      <c r="J128" s="71">
        <v>245.21711909874642</v>
      </c>
      <c r="K128" s="71">
        <v>30.82650906334031</v>
      </c>
      <c r="L128" s="71">
        <v>44.687933946178191</v>
      </c>
      <c r="M128" s="71">
        <v>622.01086392967977</v>
      </c>
      <c r="N128" s="71">
        <v>647.31395750668401</v>
      </c>
      <c r="O128" s="71">
        <v>398.41883050050944</v>
      </c>
      <c r="P128" s="71">
        <v>311.15140492231484</v>
      </c>
      <c r="Q128" s="71">
        <v>23.959539538549802</v>
      </c>
      <c r="R128" s="71">
        <v>0</v>
      </c>
      <c r="S128" s="71">
        <v>16.830299013993404</v>
      </c>
      <c r="T128" s="72"/>
      <c r="U128" s="71">
        <v>58840919.999999993</v>
      </c>
      <c r="V128" s="71">
        <v>14661</v>
      </c>
      <c r="W128" s="71">
        <v>1805</v>
      </c>
      <c r="X128" s="71">
        <v>160380</v>
      </c>
      <c r="Y128" s="71">
        <v>160746</v>
      </c>
      <c r="Z128" s="71">
        <v>242772</v>
      </c>
      <c r="AA128" s="71">
        <v>65096</v>
      </c>
      <c r="AB128" s="71">
        <v>378025</v>
      </c>
      <c r="AC128" s="71">
        <v>0</v>
      </c>
      <c r="AD128" s="71">
        <v>16.8302990139934</v>
      </c>
      <c r="AE128" s="72"/>
      <c r="AF128" s="71">
        <v>375324567.33576387</v>
      </c>
      <c r="AG128" s="71">
        <v>21808194.824182559</v>
      </c>
      <c r="AH128" s="71">
        <v>10088386.262562839</v>
      </c>
      <c r="AI128" s="71">
        <v>958599243.15230989</v>
      </c>
      <c r="AJ128" s="71">
        <v>755262749.45564055</v>
      </c>
      <c r="AK128" s="71">
        <v>0</v>
      </c>
      <c r="AL128" s="71">
        <v>0</v>
      </c>
      <c r="AM128" s="71">
        <v>52035561.126771063</v>
      </c>
      <c r="AN128" s="71">
        <v>0</v>
      </c>
      <c r="AO128" s="71">
        <v>0</v>
      </c>
      <c r="AP128" s="71">
        <v>2173118702.1572309</v>
      </c>
      <c r="AQ128" s="72"/>
      <c r="AR128" s="71">
        <v>11777</v>
      </c>
      <c r="AS128" s="71">
        <v>2624</v>
      </c>
      <c r="AT128" s="71">
        <v>0</v>
      </c>
      <c r="AU128" s="71">
        <v>3</v>
      </c>
      <c r="AV128" s="71">
        <v>0</v>
      </c>
      <c r="AW128" s="71">
        <v>4</v>
      </c>
      <c r="AX128" s="71"/>
      <c r="AY128" s="72"/>
      <c r="AZ128" s="71">
        <v>51690.900000000009</v>
      </c>
      <c r="BA128" s="71">
        <v>86443</v>
      </c>
      <c r="BB128" s="71">
        <v>0</v>
      </c>
      <c r="BC128" s="71">
        <v>1027.7</v>
      </c>
      <c r="BD128" s="71">
        <v>0</v>
      </c>
      <c r="BE128" s="71">
        <v>7055</v>
      </c>
      <c r="BF128" s="71"/>
      <c r="BG128" s="72"/>
      <c r="BH128" s="71">
        <v>4.2460000000000004</v>
      </c>
      <c r="BI128" s="71">
        <v>0</v>
      </c>
      <c r="BJ128" s="71">
        <v>195.51599999999999</v>
      </c>
      <c r="BK128" s="71">
        <v>0</v>
      </c>
      <c r="BL128" s="71">
        <v>92.13</v>
      </c>
      <c r="BM128" s="71">
        <v>0</v>
      </c>
      <c r="BN128" s="72"/>
      <c r="BO128" s="71">
        <v>1</v>
      </c>
      <c r="BP128" s="71">
        <v>0</v>
      </c>
      <c r="BQ128" s="71">
        <v>13</v>
      </c>
      <c r="BR128" s="71">
        <v>0</v>
      </c>
      <c r="BS128" s="71">
        <v>20</v>
      </c>
      <c r="BT128" s="71">
        <v>0</v>
      </c>
      <c r="BU128"/>
      <c r="BV128" s="70">
        <v>275.524</v>
      </c>
      <c r="BW128" s="70">
        <v>0</v>
      </c>
      <c r="BX128" s="70">
        <v>10.449</v>
      </c>
      <c r="BY128" s="70">
        <v>0</v>
      </c>
      <c r="BZ128" s="70">
        <v>5.9189999999999996</v>
      </c>
      <c r="CA128" s="70">
        <v>0</v>
      </c>
      <c r="CB128" s="70">
        <v>0</v>
      </c>
      <c r="CC128" s="70">
        <v>0</v>
      </c>
      <c r="CD128" s="70">
        <v>0</v>
      </c>
    </row>
    <row r="129" spans="1:82">
      <c r="A129" s="70" t="s">
        <v>1764</v>
      </c>
      <c r="B129" s="70">
        <v>50</v>
      </c>
      <c r="C129" s="70">
        <v>16</v>
      </c>
      <c r="D129" s="70">
        <v>3</v>
      </c>
      <c r="E129" s="70">
        <v>2019</v>
      </c>
      <c r="F129" s="70" t="s">
        <v>158</v>
      </c>
      <c r="G129" s="70" t="s">
        <v>1748</v>
      </c>
      <c r="H129" s="70" t="s">
        <v>1749</v>
      </c>
      <c r="I129" s="148"/>
      <c r="J129" s="71">
        <v>244.12124262264868</v>
      </c>
      <c r="K129" s="71">
        <v>27.981800020485053</v>
      </c>
      <c r="L129" s="71">
        <v>44.931180824213101</v>
      </c>
      <c r="M129" s="71">
        <v>595.64153110800873</v>
      </c>
      <c r="N129" s="71">
        <v>577.42084110065116</v>
      </c>
      <c r="O129" s="71">
        <v>388.22521295751056</v>
      </c>
      <c r="P129" s="71">
        <v>305.91768094891529</v>
      </c>
      <c r="Q129" s="71">
        <v>23.195884163067198</v>
      </c>
      <c r="R129" s="71">
        <v>0</v>
      </c>
      <c r="S129" s="71">
        <v>29.293558857855995</v>
      </c>
      <c r="T129" s="72"/>
      <c r="U129" s="71">
        <v>59378338</v>
      </c>
      <c r="V129" s="71">
        <v>14661</v>
      </c>
      <c r="W129" s="71">
        <v>1805</v>
      </c>
      <c r="X129" s="71">
        <v>160380</v>
      </c>
      <c r="Y129" s="71">
        <v>161551</v>
      </c>
      <c r="Z129" s="71">
        <v>243055</v>
      </c>
      <c r="AA129" s="71">
        <v>63522</v>
      </c>
      <c r="AB129" s="71">
        <v>375884</v>
      </c>
      <c r="AC129" s="71">
        <v>0</v>
      </c>
      <c r="AD129" s="71">
        <v>29.293558857855999</v>
      </c>
      <c r="AE129" s="72"/>
      <c r="AF129" s="71">
        <v>396532976.94304693</v>
      </c>
      <c r="AG129" s="71">
        <v>21116109.437378749</v>
      </c>
      <c r="AH129" s="71">
        <v>10655881.412791761</v>
      </c>
      <c r="AI129" s="71">
        <v>982324211.60588634</v>
      </c>
      <c r="AJ129" s="71">
        <v>737433667.43699598</v>
      </c>
      <c r="AK129" s="71">
        <v>0</v>
      </c>
      <c r="AL129" s="71">
        <v>0</v>
      </c>
      <c r="AM129" s="71">
        <v>51192571.146762989</v>
      </c>
      <c r="AN129" s="71">
        <v>0</v>
      </c>
      <c r="AO129" s="71">
        <v>0</v>
      </c>
      <c r="AP129" s="71">
        <v>2199255417.9828625</v>
      </c>
      <c r="AQ129" s="72"/>
      <c r="AR129" s="71">
        <v>12413</v>
      </c>
      <c r="AS129" s="71">
        <v>2804</v>
      </c>
      <c r="AT129" s="71">
        <v>0</v>
      </c>
      <c r="AU129" s="71">
        <v>3</v>
      </c>
      <c r="AV129" s="71">
        <v>0</v>
      </c>
      <c r="AW129" s="71">
        <v>4</v>
      </c>
      <c r="AX129" s="71"/>
      <c r="AY129" s="72"/>
      <c r="AZ129" s="71">
        <v>54933.800000000207</v>
      </c>
      <c r="BA129" s="71">
        <v>90382.099999999933</v>
      </c>
      <c r="BB129" s="71">
        <v>0</v>
      </c>
      <c r="BC129" s="71">
        <v>1047.0999999999999</v>
      </c>
      <c r="BD129" s="71">
        <v>0</v>
      </c>
      <c r="BE129" s="71">
        <v>7055</v>
      </c>
      <c r="BF129" s="71"/>
      <c r="BG129" s="72"/>
      <c r="BH129" s="71">
        <v>2.0859999999999999</v>
      </c>
      <c r="BI129" s="71">
        <v>0</v>
      </c>
      <c r="BJ129" s="71">
        <v>243.28200000000001</v>
      </c>
      <c r="BK129" s="71">
        <v>0</v>
      </c>
      <c r="BL129" s="71">
        <v>105.42100000000001</v>
      </c>
      <c r="BM129" s="71">
        <v>0</v>
      </c>
      <c r="BN129" s="72"/>
      <c r="BO129" s="71">
        <v>1</v>
      </c>
      <c r="BP129" s="71">
        <v>0</v>
      </c>
      <c r="BQ129" s="71">
        <v>14</v>
      </c>
      <c r="BR129" s="71">
        <v>0</v>
      </c>
      <c r="BS129" s="71">
        <v>19</v>
      </c>
      <c r="BT129" s="71">
        <v>0</v>
      </c>
      <c r="BU129"/>
      <c r="BV129" s="70">
        <v>313.50200000000001</v>
      </c>
      <c r="BW129" s="70">
        <v>0</v>
      </c>
      <c r="BX129" s="70">
        <v>32.390999999999998</v>
      </c>
      <c r="BY129" s="70">
        <v>0</v>
      </c>
      <c r="BZ129" s="70">
        <v>4.8959999999999999</v>
      </c>
      <c r="CA129" s="70">
        <v>0</v>
      </c>
      <c r="CB129" s="70">
        <v>0</v>
      </c>
      <c r="CC129" s="70">
        <v>0</v>
      </c>
      <c r="CD129" s="70">
        <v>0</v>
      </c>
    </row>
    <row r="130" spans="1:82">
      <c r="A130" s="70" t="s">
        <v>1765</v>
      </c>
      <c r="B130" s="70">
        <v>51</v>
      </c>
      <c r="C130" s="70">
        <v>17</v>
      </c>
      <c r="D130" s="70">
        <v>3</v>
      </c>
      <c r="E130" s="70">
        <v>2020</v>
      </c>
      <c r="F130" s="70" t="s">
        <v>159</v>
      </c>
      <c r="G130" s="70" t="s">
        <v>1748</v>
      </c>
      <c r="H130" s="70" t="s">
        <v>1749</v>
      </c>
      <c r="I130" s="148"/>
      <c r="J130" s="71">
        <v>233.37152192019039</v>
      </c>
      <c r="K130" s="71">
        <v>31.345023312518482</v>
      </c>
      <c r="L130" s="71">
        <v>44.76948835437684</v>
      </c>
      <c r="M130" s="71">
        <v>538.45043736771902</v>
      </c>
      <c r="N130" s="71">
        <v>569.8255267683877</v>
      </c>
      <c r="O130" s="71">
        <v>340.46904270018473</v>
      </c>
      <c r="P130" s="71">
        <v>288.54509768705668</v>
      </c>
      <c r="Q130" s="71">
        <v>22.053551058685201</v>
      </c>
      <c r="R130" s="71">
        <v>0</v>
      </c>
      <c r="S130" s="71">
        <v>26.774680187419762</v>
      </c>
      <c r="T130" s="72"/>
      <c r="U130" s="71">
        <v>57751781</v>
      </c>
      <c r="V130" s="71">
        <v>14369</v>
      </c>
      <c r="W130" s="71">
        <v>2013</v>
      </c>
      <c r="X130" s="71">
        <v>161089</v>
      </c>
      <c r="Y130" s="71">
        <v>162621</v>
      </c>
      <c r="Z130" s="71">
        <v>243290</v>
      </c>
      <c r="AA130" s="71">
        <v>63683</v>
      </c>
      <c r="AB130" s="71">
        <v>374038</v>
      </c>
      <c r="AC130" s="71">
        <v>0</v>
      </c>
      <c r="AD130" s="71">
        <v>26.774680187419762</v>
      </c>
      <c r="AE130" s="72"/>
      <c r="AF130" s="71">
        <v>389338587.40539068</v>
      </c>
      <c r="AG130" s="71">
        <v>22602251.863789923</v>
      </c>
      <c r="AH130" s="71">
        <v>11519731.109836901</v>
      </c>
      <c r="AI130" s="71">
        <v>930815627.07494557</v>
      </c>
      <c r="AJ130" s="71">
        <v>742815398.73383832</v>
      </c>
      <c r="AK130" s="71"/>
      <c r="AL130" s="71"/>
      <c r="AM130" s="71">
        <v>48816114.648854561</v>
      </c>
      <c r="AN130" s="71"/>
      <c r="AO130" s="71"/>
      <c r="AP130" s="71">
        <v>2145907710.8366559</v>
      </c>
      <c r="AQ130" s="72"/>
      <c r="AR130" s="71">
        <v>12994</v>
      </c>
      <c r="AS130" s="71">
        <v>2864</v>
      </c>
      <c r="AT130" s="71">
        <v>0</v>
      </c>
      <c r="AU130" s="71">
        <v>4</v>
      </c>
      <c r="AV130" s="71">
        <v>0</v>
      </c>
      <c r="AW130" s="71">
        <v>4</v>
      </c>
      <c r="AX130" s="71"/>
      <c r="AY130" s="72"/>
      <c r="AZ130" s="71">
        <v>58231.900000000358</v>
      </c>
      <c r="BA130" s="71">
        <v>94639.099999999758</v>
      </c>
      <c r="BB130" s="71">
        <v>0</v>
      </c>
      <c r="BC130" s="71">
        <v>15747.1</v>
      </c>
      <c r="BD130" s="71">
        <v>0</v>
      </c>
      <c r="BE130" s="71">
        <v>7055</v>
      </c>
      <c r="BF130" s="71"/>
      <c r="BG130" s="72"/>
      <c r="BH130" s="71">
        <v>3.484</v>
      </c>
      <c r="BI130" s="71">
        <v>0</v>
      </c>
      <c r="BJ130" s="71">
        <v>233.10900000000001</v>
      </c>
      <c r="BK130" s="71">
        <v>0</v>
      </c>
      <c r="BL130" s="71">
        <v>104.535</v>
      </c>
      <c r="BM130" s="71">
        <v>0</v>
      </c>
      <c r="BN130" s="72"/>
      <c r="BO130" s="71">
        <v>1</v>
      </c>
      <c r="BP130" s="71">
        <v>0</v>
      </c>
      <c r="BQ130" s="71">
        <v>14</v>
      </c>
      <c r="BR130" s="71">
        <v>0</v>
      </c>
      <c r="BS130" s="71">
        <v>19</v>
      </c>
      <c r="BT130" s="71">
        <v>0</v>
      </c>
      <c r="BU130"/>
      <c r="BV130" s="70">
        <v>303.59300000000002</v>
      </c>
      <c r="BW130" s="70">
        <v>0</v>
      </c>
      <c r="BX130" s="70">
        <v>32.024999999999999</v>
      </c>
      <c r="BY130" s="70">
        <v>0</v>
      </c>
      <c r="BZ130" s="70">
        <v>5.51</v>
      </c>
      <c r="CA130" s="70">
        <v>0</v>
      </c>
      <c r="CB130" s="70">
        <v>0</v>
      </c>
      <c r="CC130" s="70">
        <v>0</v>
      </c>
      <c r="CD130" s="70">
        <v>0</v>
      </c>
    </row>
    <row r="131" spans="1:82">
      <c r="A131" s="70" t="s">
        <v>1766</v>
      </c>
      <c r="B131" s="70">
        <v>51</v>
      </c>
      <c r="C131" s="70">
        <v>18</v>
      </c>
      <c r="D131" s="70">
        <v>3</v>
      </c>
      <c r="E131" s="70">
        <v>2021</v>
      </c>
      <c r="F131" s="70" t="s">
        <v>160</v>
      </c>
      <c r="G131" s="70" t="s">
        <v>1748</v>
      </c>
      <c r="H131" s="70" t="s">
        <v>1749</v>
      </c>
      <c r="I131" s="148"/>
      <c r="J131" s="71">
        <v>233.8547927339059</v>
      </c>
      <c r="K131" s="71">
        <v>33.611700169351771</v>
      </c>
      <c r="L131" s="71">
        <v>58.734032467387529</v>
      </c>
      <c r="M131" s="71">
        <v>609.06839464923291</v>
      </c>
      <c r="N131" s="71">
        <v>624.78641694489352</v>
      </c>
      <c r="O131" s="71">
        <v>329.91115532502505</v>
      </c>
      <c r="P131" s="71">
        <v>294.6833533513427</v>
      </c>
      <c r="Q131" s="71">
        <v>21.699626851364499</v>
      </c>
      <c r="R131" s="71">
        <v>0</v>
      </c>
      <c r="S131" s="71">
        <v>28.67761694987529</v>
      </c>
      <c r="T131" s="72"/>
      <c r="U131" s="71">
        <v>61210695</v>
      </c>
      <c r="V131" s="71">
        <v>14369</v>
      </c>
      <c r="W131" s="71">
        <v>2013</v>
      </c>
      <c r="X131" s="71">
        <v>161089</v>
      </c>
      <c r="Y131" s="71">
        <v>163325</v>
      </c>
      <c r="Z131" s="71">
        <v>242736</v>
      </c>
      <c r="AA131" s="71">
        <v>63419</v>
      </c>
      <c r="AB131" s="71">
        <v>371651</v>
      </c>
      <c r="AC131" s="71">
        <v>0</v>
      </c>
      <c r="AD131" s="71">
        <v>28.67761694987529</v>
      </c>
      <c r="AE131" s="72"/>
      <c r="AF131" s="71">
        <v>369360768.73580146</v>
      </c>
      <c r="AG131" s="71">
        <v>23275642.966411114</v>
      </c>
      <c r="AH131" s="71">
        <v>13799046.937031873</v>
      </c>
      <c r="AI131" s="71">
        <v>996155960.92536199</v>
      </c>
      <c r="AJ131" s="71">
        <v>791282128.68684745</v>
      </c>
      <c r="AK131" s="71">
        <v>0</v>
      </c>
      <c r="AL131" s="71">
        <v>0</v>
      </c>
      <c r="AM131" s="71">
        <v>48784355.167657763</v>
      </c>
      <c r="AN131" s="71">
        <v>0</v>
      </c>
      <c r="AO131" s="71">
        <v>0</v>
      </c>
      <c r="AP131" s="71">
        <v>2242657903.4191117</v>
      </c>
      <c r="AQ131" s="72"/>
      <c r="AR131" s="71">
        <v>13666</v>
      </c>
      <c r="AS131" s="71">
        <v>2886</v>
      </c>
      <c r="AT131" s="71">
        <v>0</v>
      </c>
      <c r="AU131" s="71">
        <v>4</v>
      </c>
      <c r="AV131" s="71">
        <v>0</v>
      </c>
      <c r="AW131" s="71">
        <v>4</v>
      </c>
      <c r="AX131" s="71"/>
      <c r="AY131" s="72"/>
      <c r="AZ131" s="71">
        <v>62213.600000000522</v>
      </c>
      <c r="BA131" s="71">
        <v>97901.499999999753</v>
      </c>
      <c r="BB131" s="71">
        <v>0</v>
      </c>
      <c r="BC131" s="71">
        <v>15747.1</v>
      </c>
      <c r="BD131" s="71">
        <v>0</v>
      </c>
      <c r="BE131" s="71">
        <v>7055</v>
      </c>
      <c r="BF131" s="71"/>
      <c r="BG131" s="72"/>
      <c r="BH131" s="71">
        <v>3.9969999999999999</v>
      </c>
      <c r="BI131" s="71">
        <v>0</v>
      </c>
      <c r="BJ131" s="71">
        <v>230.738</v>
      </c>
      <c r="BK131" s="71">
        <v>0</v>
      </c>
      <c r="BL131" s="71">
        <v>104.32499999999999</v>
      </c>
      <c r="BM131" s="71">
        <v>0</v>
      </c>
      <c r="BN131" s="72"/>
      <c r="BO131" s="71">
        <v>1</v>
      </c>
      <c r="BP131" s="71">
        <v>0</v>
      </c>
      <c r="BQ131" s="71">
        <v>14</v>
      </c>
      <c r="BR131" s="71">
        <v>0</v>
      </c>
      <c r="BS131" s="71">
        <v>18</v>
      </c>
      <c r="BT131" s="71">
        <v>0</v>
      </c>
      <c r="BU131"/>
      <c r="BV131" s="70">
        <v>299.56900000000002</v>
      </c>
      <c r="BW131" s="70">
        <v>0</v>
      </c>
      <c r="BX131" s="70">
        <v>33.918999999999997</v>
      </c>
      <c r="BY131" s="70">
        <v>0</v>
      </c>
      <c r="BZ131" s="70">
        <v>5.5720000000000001</v>
      </c>
      <c r="CA131" s="70">
        <v>0</v>
      </c>
      <c r="CB131" s="70">
        <v>0</v>
      </c>
      <c r="CC131" s="70">
        <v>0</v>
      </c>
      <c r="CD131" s="70">
        <v>0</v>
      </c>
    </row>
    <row r="132" spans="1:82">
      <c r="A132" s="70" t="s">
        <v>1767</v>
      </c>
      <c r="B132" s="70">
        <v>51</v>
      </c>
      <c r="C132" s="70">
        <v>19</v>
      </c>
      <c r="D132" s="70">
        <v>3</v>
      </c>
      <c r="E132" s="70">
        <v>2022</v>
      </c>
      <c r="F132" s="70" t="s">
        <v>161</v>
      </c>
      <c r="G132" s="70" t="s">
        <v>1748</v>
      </c>
      <c r="H132" s="70" t="s">
        <v>1749</v>
      </c>
      <c r="I132" s="148"/>
      <c r="J132" s="71">
        <v>222.29481557596677</v>
      </c>
      <c r="K132" s="71">
        <v>30.281733554922134</v>
      </c>
      <c r="L132" s="71">
        <v>37.634897511395387</v>
      </c>
      <c r="M132" s="71">
        <v>601.4887904029797</v>
      </c>
      <c r="N132" s="71">
        <v>613.72131654398981</v>
      </c>
      <c r="O132" s="71">
        <v>349.56863216007849</v>
      </c>
      <c r="P132" s="71">
        <v>291.65446583863877</v>
      </c>
      <c r="Q132" s="71">
        <v>21.710314868975072</v>
      </c>
      <c r="R132" s="71">
        <v>0</v>
      </c>
      <c r="S132" s="71">
        <v>41.66867263907978</v>
      </c>
      <c r="T132" s="72"/>
      <c r="U132" s="71">
        <v>64566410</v>
      </c>
      <c r="V132" s="71">
        <v>14369</v>
      </c>
      <c r="W132" s="71">
        <v>2013</v>
      </c>
      <c r="X132" s="71">
        <v>161089</v>
      </c>
      <c r="Y132" s="71">
        <v>164058</v>
      </c>
      <c r="Z132" s="71">
        <v>244367</v>
      </c>
      <c r="AA132" s="71">
        <v>63724</v>
      </c>
      <c r="AB132" s="71">
        <v>368785</v>
      </c>
      <c r="AC132" s="71">
        <v>0</v>
      </c>
      <c r="AD132" s="71">
        <v>41.66867263907978</v>
      </c>
      <c r="AE132" s="72"/>
      <c r="AF132" s="71">
        <v>346046174.44735938</v>
      </c>
      <c r="AG132" s="71">
        <v>22605042.568063036</v>
      </c>
      <c r="AH132" s="71">
        <v>10773035.790806782</v>
      </c>
      <c r="AI132" s="71">
        <v>989292042.75473571</v>
      </c>
      <c r="AJ132" s="71">
        <v>788075871.37078309</v>
      </c>
      <c r="AK132" s="71">
        <v>0</v>
      </c>
      <c r="AL132" s="71">
        <v>0</v>
      </c>
      <c r="AM132" s="71">
        <v>47620209.267928109</v>
      </c>
      <c r="AN132" s="71">
        <v>0</v>
      </c>
      <c r="AO132" s="71">
        <v>0</v>
      </c>
      <c r="AP132" s="71">
        <v>2204412376.199676</v>
      </c>
      <c r="AQ132" s="72"/>
      <c r="AR132" s="71">
        <v>14457</v>
      </c>
      <c r="AS132" s="71">
        <v>2900</v>
      </c>
      <c r="AT132" s="71">
        <v>0</v>
      </c>
      <c r="AU132" s="71">
        <v>5</v>
      </c>
      <c r="AV132" s="71">
        <v>0</v>
      </c>
      <c r="AW132" s="71">
        <v>4</v>
      </c>
      <c r="AX132" s="71"/>
      <c r="AY132" s="72"/>
      <c r="AZ132" s="71">
        <v>66805.200000000725</v>
      </c>
      <c r="BA132" s="71">
        <v>98927.799999999756</v>
      </c>
      <c r="BB132" s="71">
        <v>0</v>
      </c>
      <c r="BC132" s="71">
        <v>15767</v>
      </c>
      <c r="BD132" s="71">
        <v>0</v>
      </c>
      <c r="BE132" s="71">
        <v>7055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1768</v>
      </c>
      <c r="B133" s="70">
        <v>51</v>
      </c>
      <c r="C133" s="70">
        <v>20</v>
      </c>
      <c r="D133" s="70">
        <v>3</v>
      </c>
      <c r="E133" s="70">
        <v>2023</v>
      </c>
      <c r="F133" s="70" t="s">
        <v>1539</v>
      </c>
      <c r="G133" s="70" t="s">
        <v>1748</v>
      </c>
      <c r="H133" s="70" t="s">
        <v>1749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15289</v>
      </c>
      <c r="AS133" s="71">
        <v>2914</v>
      </c>
      <c r="AT133" s="71">
        <v>0</v>
      </c>
      <c r="AU133" s="71">
        <v>5</v>
      </c>
      <c r="AV133" s="71">
        <v>0</v>
      </c>
      <c r="AW133" s="71">
        <v>4</v>
      </c>
      <c r="AX133" s="71"/>
      <c r="AY133" s="72"/>
      <c r="AZ133" s="71">
        <v>71329.600000001024</v>
      </c>
      <c r="BA133" s="71">
        <v>100668.89999999975</v>
      </c>
      <c r="BB133" s="71">
        <v>0</v>
      </c>
      <c r="BC133" s="71">
        <v>15767</v>
      </c>
      <c r="BD133" s="71">
        <v>0</v>
      </c>
      <c r="BE133" s="71">
        <v>9969.0760000000009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1769</v>
      </c>
      <c r="B134" s="70">
        <v>51</v>
      </c>
      <c r="C134" s="70">
        <v>21</v>
      </c>
      <c r="D134" s="70">
        <v>3</v>
      </c>
      <c r="E134" s="70">
        <v>2024</v>
      </c>
      <c r="F134" s="70" t="s">
        <v>1554</v>
      </c>
      <c r="G134" s="70" t="s">
        <v>1748</v>
      </c>
      <c r="H134" s="70" t="s">
        <v>1749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1770</v>
      </c>
      <c r="B135" s="70">
        <v>171</v>
      </c>
      <c r="C135" s="70">
        <v>1</v>
      </c>
      <c r="D135" s="70">
        <v>11</v>
      </c>
      <c r="E135" s="70">
        <v>1990</v>
      </c>
      <c r="F135" s="70" t="s">
        <v>787</v>
      </c>
      <c r="G135" s="70" t="s">
        <v>1771</v>
      </c>
      <c r="H135" s="70" t="s">
        <v>1772</v>
      </c>
      <c r="I135" s="148"/>
      <c r="J135" s="71">
        <v>281.22672125344809</v>
      </c>
      <c r="K135" s="71">
        <v>35.572086059746368</v>
      </c>
      <c r="L135" s="71">
        <v>2.4083972691415911</v>
      </c>
      <c r="M135" s="71">
        <v>232.02299000471319</v>
      </c>
      <c r="N135" s="71">
        <v>336.43962184139968</v>
      </c>
      <c r="O135" s="71">
        <v>139.67995774038869</v>
      </c>
      <c r="P135" s="71">
        <v>104.7357418568471</v>
      </c>
      <c r="Q135" s="71">
        <v>21.842431595142099</v>
      </c>
      <c r="R135" s="71">
        <v>0</v>
      </c>
      <c r="S135" s="71">
        <v>27.46791795914795</v>
      </c>
      <c r="T135" s="72"/>
      <c r="U135" s="71">
        <v>70150776</v>
      </c>
      <c r="V135" s="71">
        <v>13658</v>
      </c>
      <c r="W135" s="71">
        <v>22</v>
      </c>
      <c r="X135" s="71">
        <v>96781</v>
      </c>
      <c r="Y135" s="71">
        <v>147280</v>
      </c>
      <c r="Z135" s="71">
        <v>57452</v>
      </c>
      <c r="AA135" s="71">
        <v>25431</v>
      </c>
      <c r="AB135" s="71">
        <v>354647</v>
      </c>
      <c r="AC135" s="71">
        <v>0</v>
      </c>
      <c r="AD135" s="71">
        <v>27.46791795914795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1773</v>
      </c>
      <c r="B136" s="70">
        <v>172</v>
      </c>
      <c r="C136" s="70">
        <v>2</v>
      </c>
      <c r="D136" s="70">
        <v>11</v>
      </c>
      <c r="E136" s="70">
        <v>2005</v>
      </c>
      <c r="F136" s="70" t="s">
        <v>789</v>
      </c>
      <c r="G136" s="70" t="s">
        <v>1771</v>
      </c>
      <c r="H136" s="70" t="s">
        <v>1772</v>
      </c>
      <c r="I136" s="148"/>
      <c r="J136" s="71">
        <v>236.63828461908849</v>
      </c>
      <c r="K136" s="71">
        <v>22.10680757818918</v>
      </c>
      <c r="L136" s="71">
        <v>2.247816771322229</v>
      </c>
      <c r="M136" s="71">
        <v>399.24067782941972</v>
      </c>
      <c r="N136" s="71">
        <v>427.59802752866239</v>
      </c>
      <c r="O136" s="71">
        <v>126.6224753314159</v>
      </c>
      <c r="P136" s="71">
        <v>79.201450251538986</v>
      </c>
      <c r="Q136" s="71">
        <v>18.6291783311143</v>
      </c>
      <c r="R136" s="71">
        <v>0</v>
      </c>
      <c r="S136" s="71">
        <v>20.280467453357961</v>
      </c>
      <c r="T136" s="72"/>
      <c r="U136" s="71">
        <v>30071165</v>
      </c>
      <c r="V136" s="71">
        <v>10360</v>
      </c>
      <c r="W136" s="71">
        <v>27</v>
      </c>
      <c r="X136" s="71">
        <v>95079</v>
      </c>
      <c r="Y136" s="71">
        <v>161555</v>
      </c>
      <c r="Z136" s="71">
        <v>60268</v>
      </c>
      <c r="AA136" s="71">
        <v>15750</v>
      </c>
      <c r="AB136" s="71">
        <v>316208</v>
      </c>
      <c r="AC136" s="71">
        <v>0</v>
      </c>
      <c r="AD136" s="71">
        <v>20.280467453357961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1774</v>
      </c>
      <c r="B137" s="70">
        <v>173</v>
      </c>
      <c r="C137" s="70">
        <v>3</v>
      </c>
      <c r="D137" s="70">
        <v>11</v>
      </c>
      <c r="E137" s="70">
        <v>2006</v>
      </c>
      <c r="F137" s="70" t="s">
        <v>790</v>
      </c>
      <c r="G137" s="70" t="s">
        <v>1771</v>
      </c>
      <c r="H137" s="70" t="s">
        <v>1772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1775</v>
      </c>
      <c r="B138" s="70">
        <v>174</v>
      </c>
      <c r="C138" s="70">
        <v>4</v>
      </c>
      <c r="D138" s="70">
        <v>11</v>
      </c>
      <c r="E138" s="70">
        <v>2007</v>
      </c>
      <c r="F138" s="70" t="s">
        <v>791</v>
      </c>
      <c r="G138" s="70" t="s">
        <v>1771</v>
      </c>
      <c r="H138" s="70" t="s">
        <v>1772</v>
      </c>
      <c r="I138" s="148"/>
      <c r="J138" s="71">
        <v>263.22022012932581</v>
      </c>
      <c r="K138" s="71">
        <v>23.04283799698981</v>
      </c>
      <c r="L138" s="71">
        <v>3.460184009715185</v>
      </c>
      <c r="M138" s="71">
        <v>435.98765962123372</v>
      </c>
      <c r="N138" s="71">
        <v>460.28941826578182</v>
      </c>
      <c r="O138" s="71">
        <v>119.86064105471679</v>
      </c>
      <c r="P138" s="71">
        <v>76.14814903170263</v>
      </c>
      <c r="Q138" s="71">
        <v>19.777580567521099</v>
      </c>
      <c r="R138" s="71">
        <v>0</v>
      </c>
      <c r="S138" s="71">
        <v>22.364140772300331</v>
      </c>
      <c r="T138" s="72"/>
      <c r="U138" s="71">
        <v>28951096</v>
      </c>
      <c r="V138" s="71">
        <v>9722</v>
      </c>
      <c r="W138" s="71">
        <v>31</v>
      </c>
      <c r="X138" s="71">
        <v>111217</v>
      </c>
      <c r="Y138" s="71">
        <v>165689</v>
      </c>
      <c r="Z138" s="71">
        <v>59306</v>
      </c>
      <c r="AA138" s="71">
        <v>14912</v>
      </c>
      <c r="AB138" s="71">
        <v>317949</v>
      </c>
      <c r="AC138" s="71">
        <v>0</v>
      </c>
      <c r="AD138" s="71">
        <v>22.364140772300331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1776</v>
      </c>
      <c r="B139" s="70">
        <v>175</v>
      </c>
      <c r="C139" s="70">
        <v>5</v>
      </c>
      <c r="D139" s="70">
        <v>11</v>
      </c>
      <c r="E139" s="70">
        <v>2008</v>
      </c>
      <c r="F139" s="70" t="s">
        <v>792</v>
      </c>
      <c r="G139" s="70" t="s">
        <v>1771</v>
      </c>
      <c r="H139" s="70" t="s">
        <v>1772</v>
      </c>
      <c r="I139" s="148"/>
      <c r="J139" s="71">
        <v>194.93708095234001</v>
      </c>
      <c r="K139" s="71">
        <v>18.278971642153831</v>
      </c>
      <c r="L139" s="71">
        <v>3.096427721400226</v>
      </c>
      <c r="M139" s="71">
        <v>435.07089654519069</v>
      </c>
      <c r="N139" s="71">
        <v>458.40144977398711</v>
      </c>
      <c r="O139" s="71">
        <v>113.94344535996331</v>
      </c>
      <c r="P139" s="71">
        <v>73.628341727592627</v>
      </c>
      <c r="Q139" s="71">
        <v>19.5506261742117</v>
      </c>
      <c r="R139" s="71">
        <v>0</v>
      </c>
      <c r="S139" s="71">
        <v>27.183239421284881</v>
      </c>
      <c r="T139" s="72"/>
      <c r="U139" s="71">
        <v>27342629</v>
      </c>
      <c r="V139" s="71">
        <v>9722</v>
      </c>
      <c r="W139" s="71">
        <v>31</v>
      </c>
      <c r="X139" s="71">
        <v>111217</v>
      </c>
      <c r="Y139" s="71">
        <v>167842</v>
      </c>
      <c r="Z139" s="71">
        <v>58357</v>
      </c>
      <c r="AA139" s="71">
        <v>14435</v>
      </c>
      <c r="AB139" s="71">
        <v>319470</v>
      </c>
      <c r="AC139" s="71">
        <v>0</v>
      </c>
      <c r="AD139" s="71">
        <v>27.183239421284881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1777</v>
      </c>
      <c r="B140" s="70">
        <v>176</v>
      </c>
      <c r="C140" s="70">
        <v>6</v>
      </c>
      <c r="D140" s="70">
        <v>11</v>
      </c>
      <c r="E140" s="70">
        <v>2009</v>
      </c>
      <c r="F140" s="70" t="s">
        <v>176</v>
      </c>
      <c r="G140" s="1064" t="s">
        <v>1771</v>
      </c>
      <c r="H140" s="70" t="s">
        <v>1772</v>
      </c>
      <c r="I140" s="148"/>
      <c r="J140" s="71">
        <v>168.20052140151029</v>
      </c>
      <c r="K140" s="71">
        <v>16.429945933811101</v>
      </c>
      <c r="L140" s="71">
        <v>2.9031052532630421</v>
      </c>
      <c r="M140" s="71">
        <v>398.03716933959561</v>
      </c>
      <c r="N140" s="71">
        <v>419.67702042224289</v>
      </c>
      <c r="O140" s="71">
        <v>113.9470167122568</v>
      </c>
      <c r="P140" s="71">
        <v>69.727323831170509</v>
      </c>
      <c r="Q140" s="71">
        <v>18.580242568622001</v>
      </c>
      <c r="R140" s="71">
        <v>0</v>
      </c>
      <c r="S140" s="71">
        <v>29.57369133565884</v>
      </c>
      <c r="T140" s="72"/>
      <c r="U140" s="71">
        <v>20778391</v>
      </c>
      <c r="V140" s="71">
        <v>10075</v>
      </c>
      <c r="W140" s="71">
        <v>28</v>
      </c>
      <c r="X140" s="71">
        <v>116265</v>
      </c>
      <c r="Y140" s="71">
        <v>168384</v>
      </c>
      <c r="Z140" s="71">
        <v>57603</v>
      </c>
      <c r="AA140" s="71">
        <v>14034</v>
      </c>
      <c r="AB140" s="71">
        <v>318715</v>
      </c>
      <c r="AC140" s="71">
        <v>0</v>
      </c>
      <c r="AD140" s="71">
        <v>29.57369133565884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79.168000000000006</v>
      </c>
      <c r="BK140" s="71">
        <v>0</v>
      </c>
      <c r="BL140" s="71">
        <v>88.307000000000002</v>
      </c>
      <c r="BM140" s="71">
        <v>0</v>
      </c>
      <c r="BN140" s="72"/>
      <c r="BO140" s="71">
        <v>0</v>
      </c>
      <c r="BP140" s="71">
        <v>0</v>
      </c>
      <c r="BQ140" s="71">
        <v>10</v>
      </c>
      <c r="BR140" s="71">
        <v>0</v>
      </c>
      <c r="BS140" s="71">
        <v>8</v>
      </c>
      <c r="BT140" s="71">
        <v>0</v>
      </c>
      <c r="BU140"/>
      <c r="BV140" s="70">
        <v>119.875</v>
      </c>
      <c r="BW140" s="70">
        <v>0</v>
      </c>
      <c r="BX140" s="70">
        <v>47.6</v>
      </c>
      <c r="BY140" s="70">
        <v>0</v>
      </c>
      <c r="BZ140" s="70">
        <v>0</v>
      </c>
      <c r="CA140" s="70">
        <v>0</v>
      </c>
      <c r="CB140" s="70">
        <v>0</v>
      </c>
      <c r="CC140" s="70">
        <v>0</v>
      </c>
      <c r="CD140" s="70">
        <v>0</v>
      </c>
    </row>
    <row r="141" spans="1:82">
      <c r="A141" s="70" t="s">
        <v>1778</v>
      </c>
      <c r="B141" s="70">
        <v>177</v>
      </c>
      <c r="C141" s="70">
        <v>7</v>
      </c>
      <c r="D141" s="70">
        <v>11</v>
      </c>
      <c r="E141" s="70">
        <v>2010</v>
      </c>
      <c r="F141" s="70" t="s">
        <v>177</v>
      </c>
      <c r="G141" s="1064" t="s">
        <v>1771</v>
      </c>
      <c r="H141" s="70" t="s">
        <v>1772</v>
      </c>
      <c r="I141" s="148"/>
      <c r="J141" s="71">
        <v>151.640873753791</v>
      </c>
      <c r="K141" s="71">
        <v>14.72880367164257</v>
      </c>
      <c r="L141" s="71">
        <v>2.71165366500639</v>
      </c>
      <c r="M141" s="71">
        <v>402.66742506436123</v>
      </c>
      <c r="N141" s="71">
        <v>426.3347409249883</v>
      </c>
      <c r="O141" s="71">
        <v>111.25605211647461</v>
      </c>
      <c r="P141" s="71">
        <v>69.964176562134924</v>
      </c>
      <c r="Q141" s="71">
        <v>19.322333987517499</v>
      </c>
      <c r="R141" s="71">
        <v>0</v>
      </c>
      <c r="S141" s="71">
        <v>32.924412258180674</v>
      </c>
      <c r="T141" s="72"/>
      <c r="U141" s="71">
        <v>20023603</v>
      </c>
      <c r="V141" s="71">
        <v>10075</v>
      </c>
      <c r="W141" s="71">
        <v>28</v>
      </c>
      <c r="X141" s="71">
        <v>116265</v>
      </c>
      <c r="Y141" s="71">
        <v>168730</v>
      </c>
      <c r="Z141" s="71">
        <v>56504</v>
      </c>
      <c r="AA141" s="71">
        <v>13730</v>
      </c>
      <c r="AB141" s="71">
        <v>317598</v>
      </c>
      <c r="AC141" s="71">
        <v>0</v>
      </c>
      <c r="AD141" s="71">
        <v>32.924412258180674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78.540999999999997</v>
      </c>
      <c r="BK141" s="71">
        <v>0</v>
      </c>
      <c r="BL141" s="71">
        <v>100.023</v>
      </c>
      <c r="BM141" s="71">
        <v>0</v>
      </c>
      <c r="BN141" s="72"/>
      <c r="BO141" s="71">
        <v>0</v>
      </c>
      <c r="BP141" s="71">
        <v>0</v>
      </c>
      <c r="BQ141" s="71">
        <v>11</v>
      </c>
      <c r="BR141" s="71">
        <v>0</v>
      </c>
      <c r="BS141" s="71">
        <v>7</v>
      </c>
      <c r="BT141" s="71">
        <v>0</v>
      </c>
      <c r="BU141"/>
      <c r="BV141" s="70">
        <v>111.964</v>
      </c>
      <c r="BW141" s="70">
        <v>0</v>
      </c>
      <c r="BX141" s="70">
        <v>66.599999999999994</v>
      </c>
      <c r="BY141" s="70">
        <v>0</v>
      </c>
      <c r="BZ141" s="70">
        <v>0</v>
      </c>
      <c r="CA141" s="70">
        <v>0</v>
      </c>
      <c r="CB141" s="70">
        <v>0</v>
      </c>
      <c r="CC141" s="70">
        <v>0</v>
      </c>
      <c r="CD141" s="70">
        <v>0</v>
      </c>
    </row>
    <row r="142" spans="1:82">
      <c r="A142" s="70" t="s">
        <v>1779</v>
      </c>
      <c r="B142" s="70">
        <v>178</v>
      </c>
      <c r="C142" s="70">
        <v>8</v>
      </c>
      <c r="D142" s="70">
        <v>11</v>
      </c>
      <c r="E142" s="70">
        <v>2011</v>
      </c>
      <c r="F142" s="70" t="s">
        <v>178</v>
      </c>
      <c r="G142" s="70" t="s">
        <v>1771</v>
      </c>
      <c r="H142" s="70" t="s">
        <v>1772</v>
      </c>
      <c r="I142" s="148"/>
      <c r="J142" s="71">
        <v>209.04044212970939</v>
      </c>
      <c r="K142" s="71">
        <v>22.235357567651739</v>
      </c>
      <c r="L142" s="71">
        <v>1.1956453040663511</v>
      </c>
      <c r="M142" s="71">
        <v>512.04037117702967</v>
      </c>
      <c r="N142" s="71">
        <v>495.78961806397882</v>
      </c>
      <c r="O142" s="71">
        <v>108.37971939815887</v>
      </c>
      <c r="P142" s="71">
        <v>66.695313395367791</v>
      </c>
      <c r="Q142" s="71">
        <v>22.292649630471299</v>
      </c>
      <c r="R142" s="71">
        <v>0</v>
      </c>
      <c r="S142" s="71">
        <v>33.562515757122121</v>
      </c>
      <c r="T142" s="72"/>
      <c r="U142" s="71">
        <v>25934760</v>
      </c>
      <c r="V142" s="71">
        <v>10075</v>
      </c>
      <c r="W142" s="71">
        <v>28</v>
      </c>
      <c r="X142" s="71">
        <v>116265</v>
      </c>
      <c r="Y142" s="71">
        <v>169872</v>
      </c>
      <c r="Z142" s="71">
        <v>56239</v>
      </c>
      <c r="AA142" s="71">
        <v>13478</v>
      </c>
      <c r="AB142" s="71">
        <v>317663</v>
      </c>
      <c r="AC142" s="71">
        <v>0</v>
      </c>
      <c r="AD142" s="71">
        <v>33.562515757122121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66.474000000000004</v>
      </c>
      <c r="BK142" s="71">
        <v>0</v>
      </c>
      <c r="BL142" s="71">
        <v>47.236000000000004</v>
      </c>
      <c r="BM142" s="71">
        <v>0</v>
      </c>
      <c r="BN142" s="72"/>
      <c r="BO142" s="71">
        <v>0</v>
      </c>
      <c r="BP142" s="71">
        <v>0</v>
      </c>
      <c r="BQ142" s="71">
        <v>10</v>
      </c>
      <c r="BR142" s="71">
        <v>0</v>
      </c>
      <c r="BS142" s="71">
        <v>9</v>
      </c>
      <c r="BT142" s="71">
        <v>0</v>
      </c>
      <c r="BU142"/>
      <c r="BV142" s="70">
        <v>113.71</v>
      </c>
      <c r="BW142" s="70">
        <v>0</v>
      </c>
      <c r="BX142" s="70">
        <v>0</v>
      </c>
      <c r="BY142" s="70">
        <v>0</v>
      </c>
      <c r="BZ142" s="70">
        <v>0</v>
      </c>
      <c r="CA142" s="70">
        <v>0</v>
      </c>
      <c r="CB142" s="70">
        <v>0</v>
      </c>
      <c r="CC142" s="70">
        <v>0</v>
      </c>
      <c r="CD142" s="70">
        <v>0</v>
      </c>
    </row>
    <row r="143" spans="1:82">
      <c r="A143" s="70" t="s">
        <v>1780</v>
      </c>
      <c r="B143" s="70">
        <v>179</v>
      </c>
      <c r="C143" s="70">
        <v>9</v>
      </c>
      <c r="D143" s="70">
        <v>11</v>
      </c>
      <c r="E143" s="70">
        <v>2012</v>
      </c>
      <c r="F143" s="70" t="s">
        <v>179</v>
      </c>
      <c r="G143" s="70" t="s">
        <v>1771</v>
      </c>
      <c r="H143" s="70" t="s">
        <v>1772</v>
      </c>
      <c r="I143" s="148"/>
      <c r="J143" s="71">
        <v>175.9531712344365</v>
      </c>
      <c r="K143" s="71">
        <v>21.933611349168011</v>
      </c>
      <c r="L143" s="71">
        <v>1.183751781255528</v>
      </c>
      <c r="M143" s="71">
        <v>539.13444614870798</v>
      </c>
      <c r="N143" s="71">
        <v>552.09216844782918</v>
      </c>
      <c r="O143" s="71">
        <v>107.08902335537049</v>
      </c>
      <c r="P143" s="71">
        <v>65.696255140634193</v>
      </c>
      <c r="Q143" s="71">
        <v>25.420854489444402</v>
      </c>
      <c r="R143" s="71">
        <v>0</v>
      </c>
      <c r="S143" s="71">
        <v>35.798286262105492</v>
      </c>
      <c r="T143" s="72"/>
      <c r="U143" s="71">
        <v>23539219</v>
      </c>
      <c r="V143" s="71">
        <v>10075</v>
      </c>
      <c r="W143" s="71">
        <v>28</v>
      </c>
      <c r="X143" s="71">
        <v>116265</v>
      </c>
      <c r="Y143" s="71">
        <v>179169</v>
      </c>
      <c r="Z143" s="71">
        <v>56010</v>
      </c>
      <c r="AA143" s="71">
        <v>13201</v>
      </c>
      <c r="AB143" s="71">
        <v>333406</v>
      </c>
      <c r="AC143" s="71">
        <v>0</v>
      </c>
      <c r="AD143" s="71">
        <v>35.798286262105492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78.650000000000006</v>
      </c>
      <c r="BK143" s="71">
        <v>0</v>
      </c>
      <c r="BL143" s="71">
        <v>37.919999999999995</v>
      </c>
      <c r="BM143" s="71">
        <v>0</v>
      </c>
      <c r="BN143" s="72"/>
      <c r="BO143" s="71">
        <v>0</v>
      </c>
      <c r="BP143" s="71">
        <v>0</v>
      </c>
      <c r="BQ143" s="71">
        <v>11</v>
      </c>
      <c r="BR143" s="71">
        <v>0</v>
      </c>
      <c r="BS143" s="71">
        <v>7</v>
      </c>
      <c r="BT143" s="71">
        <v>0</v>
      </c>
      <c r="BU143"/>
      <c r="BV143" s="70">
        <v>116.57</v>
      </c>
      <c r="BW143" s="70">
        <v>0</v>
      </c>
      <c r="BX143" s="70">
        <v>0</v>
      </c>
      <c r="BY143" s="70">
        <v>0</v>
      </c>
      <c r="BZ143" s="70">
        <v>0</v>
      </c>
      <c r="CA143" s="70">
        <v>0</v>
      </c>
      <c r="CB143" s="70">
        <v>0</v>
      </c>
      <c r="CC143" s="70">
        <v>0</v>
      </c>
      <c r="CD143" s="70">
        <v>0</v>
      </c>
    </row>
    <row r="144" spans="1:82">
      <c r="A144" s="70" t="s">
        <v>1781</v>
      </c>
      <c r="B144" s="70">
        <v>180</v>
      </c>
      <c r="C144" s="70">
        <v>10</v>
      </c>
      <c r="D144" s="70">
        <v>11</v>
      </c>
      <c r="E144" s="70">
        <v>2013</v>
      </c>
      <c r="F144" s="70" t="s">
        <v>180</v>
      </c>
      <c r="G144" s="70" t="s">
        <v>1771</v>
      </c>
      <c r="H144" s="70" t="s">
        <v>1772</v>
      </c>
      <c r="I144" s="148"/>
      <c r="J144" s="71">
        <v>180.13943527578579</v>
      </c>
      <c r="K144" s="71">
        <v>18.913973221582321</v>
      </c>
      <c r="L144" s="71">
        <v>1.0849379812246589</v>
      </c>
      <c r="M144" s="71">
        <v>573.64950450492461</v>
      </c>
      <c r="N144" s="71">
        <v>533.91883117799648</v>
      </c>
      <c r="O144" s="71">
        <v>102.75547193590647</v>
      </c>
      <c r="P144" s="71">
        <v>64.669981306861374</v>
      </c>
      <c r="Q144" s="71">
        <v>25.892462116748401</v>
      </c>
      <c r="R144" s="71">
        <v>0</v>
      </c>
      <c r="S144" s="71">
        <v>37.46419828816645</v>
      </c>
      <c r="T144" s="72"/>
      <c r="U144" s="71">
        <v>23318872</v>
      </c>
      <c r="V144" s="71">
        <v>10075</v>
      </c>
      <c r="W144" s="71">
        <v>28</v>
      </c>
      <c r="X144" s="71">
        <v>116265</v>
      </c>
      <c r="Y144" s="71">
        <v>180230</v>
      </c>
      <c r="Z144" s="71">
        <v>56143</v>
      </c>
      <c r="AA144" s="71">
        <v>12946</v>
      </c>
      <c r="AB144" s="71">
        <v>334723</v>
      </c>
      <c r="AC144" s="71">
        <v>0</v>
      </c>
      <c r="AD144" s="71">
        <v>37.46419828816645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78.751000000000005</v>
      </c>
      <c r="BK144" s="71">
        <v>0</v>
      </c>
      <c r="BL144" s="71">
        <v>111.367</v>
      </c>
      <c r="BM144" s="71">
        <v>0</v>
      </c>
      <c r="BN144" s="72"/>
      <c r="BO144" s="71">
        <v>0</v>
      </c>
      <c r="BP144" s="71">
        <v>0</v>
      </c>
      <c r="BQ144" s="71">
        <v>10</v>
      </c>
      <c r="BR144" s="71">
        <v>0</v>
      </c>
      <c r="BS144" s="71">
        <v>8</v>
      </c>
      <c r="BT144" s="71">
        <v>0</v>
      </c>
      <c r="BU144"/>
      <c r="BV144" s="70">
        <v>122.045</v>
      </c>
      <c r="BW144" s="70">
        <v>0</v>
      </c>
      <c r="BX144" s="70">
        <v>68.072999999999993</v>
      </c>
      <c r="BY144" s="70">
        <v>0</v>
      </c>
      <c r="BZ144" s="70">
        <v>0</v>
      </c>
      <c r="CA144" s="70">
        <v>0</v>
      </c>
      <c r="CB144" s="70">
        <v>0</v>
      </c>
      <c r="CC144" s="70">
        <v>0</v>
      </c>
      <c r="CD144" s="70">
        <v>0</v>
      </c>
    </row>
    <row r="145" spans="1:82">
      <c r="A145" s="70" t="s">
        <v>1782</v>
      </c>
      <c r="B145" s="70">
        <v>181</v>
      </c>
      <c r="C145" s="70">
        <v>11</v>
      </c>
      <c r="D145" s="70">
        <v>11</v>
      </c>
      <c r="E145" s="70">
        <v>2014</v>
      </c>
      <c r="F145" s="70" t="s">
        <v>181</v>
      </c>
      <c r="G145" s="70" t="s">
        <v>1771</v>
      </c>
      <c r="H145" s="70" t="s">
        <v>1772</v>
      </c>
      <c r="I145" s="148"/>
      <c r="J145" s="71">
        <v>162.0179208879467</v>
      </c>
      <c r="K145" s="71">
        <v>16.40224905167117</v>
      </c>
      <c r="L145" s="71">
        <v>1.50438631732818</v>
      </c>
      <c r="M145" s="71">
        <v>531.87418322384963</v>
      </c>
      <c r="N145" s="71">
        <v>486.63185967673502</v>
      </c>
      <c r="O145" s="71">
        <v>97.057237081850772</v>
      </c>
      <c r="P145" s="71">
        <v>63.595132527241333</v>
      </c>
      <c r="Q145" s="71">
        <v>25.091719885797101</v>
      </c>
      <c r="R145" s="71">
        <v>0</v>
      </c>
      <c r="S145" s="71">
        <v>35.594722166389673</v>
      </c>
      <c r="T145" s="72"/>
      <c r="U145" s="71">
        <v>24056734</v>
      </c>
      <c r="V145" s="71">
        <v>8354</v>
      </c>
      <c r="W145" s="71">
        <v>17</v>
      </c>
      <c r="X145" s="71">
        <v>119046</v>
      </c>
      <c r="Y145" s="71">
        <v>183101</v>
      </c>
      <c r="Z145" s="71">
        <v>55852</v>
      </c>
      <c r="AA145" s="71">
        <v>12665</v>
      </c>
      <c r="AB145" s="71">
        <v>338084</v>
      </c>
      <c r="AC145" s="71">
        <v>0</v>
      </c>
      <c r="AD145" s="71">
        <v>35.594722166389673</v>
      </c>
      <c r="AE145" s="72"/>
      <c r="AF145" s="71"/>
      <c r="AG145" s="71"/>
      <c r="AH145" s="71"/>
      <c r="AI145" s="71"/>
      <c r="AJ145" s="71"/>
      <c r="AK145" s="71"/>
      <c r="AL145" s="71"/>
      <c r="AM145" s="71"/>
      <c r="AN145" s="71"/>
      <c r="AO145" s="71"/>
      <c r="AP145" s="71"/>
      <c r="AQ145" s="72"/>
      <c r="AR145" s="71">
        <v>1086</v>
      </c>
      <c r="AS145" s="71">
        <v>51</v>
      </c>
      <c r="AT145" s="71">
        <v>0</v>
      </c>
      <c r="AU145" s="71">
        <v>0</v>
      </c>
      <c r="AV145" s="71">
        <v>0</v>
      </c>
      <c r="AW145" s="71">
        <v>1</v>
      </c>
      <c r="AX145" s="71"/>
      <c r="AY145" s="72"/>
      <c r="AZ145" s="71">
        <v>4030.62</v>
      </c>
      <c r="BA145" s="71">
        <v>696.8</v>
      </c>
      <c r="BB145" s="71">
        <v>0</v>
      </c>
      <c r="BC145" s="71">
        <v>0</v>
      </c>
      <c r="BD145" s="71">
        <v>0</v>
      </c>
      <c r="BE145" s="71">
        <v>5980</v>
      </c>
      <c r="BF145" s="71"/>
      <c r="BG145" s="72"/>
      <c r="BH145" s="71">
        <v>0</v>
      </c>
      <c r="BI145" s="71">
        <v>0</v>
      </c>
      <c r="BJ145" s="71">
        <v>60.030999999999999</v>
      </c>
      <c r="BK145" s="71">
        <v>0</v>
      </c>
      <c r="BL145" s="71">
        <v>122.46300000000001</v>
      </c>
      <c r="BM145" s="71">
        <v>0</v>
      </c>
      <c r="BN145" s="72"/>
      <c r="BO145" s="71">
        <v>0</v>
      </c>
      <c r="BP145" s="71">
        <v>0</v>
      </c>
      <c r="BQ145" s="71">
        <v>8</v>
      </c>
      <c r="BR145" s="71">
        <v>0</v>
      </c>
      <c r="BS145" s="71">
        <v>9</v>
      </c>
      <c r="BT145" s="71">
        <v>0</v>
      </c>
      <c r="BU145"/>
      <c r="BV145" s="70">
        <v>109.27200000000001</v>
      </c>
      <c r="BW145" s="70">
        <v>0</v>
      </c>
      <c r="BX145" s="70">
        <v>73.221999999999994</v>
      </c>
      <c r="BY145" s="70">
        <v>0</v>
      </c>
      <c r="BZ145" s="70">
        <v>0</v>
      </c>
      <c r="CA145" s="70">
        <v>0</v>
      </c>
      <c r="CB145" s="70">
        <v>0</v>
      </c>
      <c r="CC145" s="70">
        <v>0</v>
      </c>
      <c r="CD145" s="70">
        <v>0</v>
      </c>
    </row>
    <row r="146" spans="1:82">
      <c r="A146" s="70" t="s">
        <v>1783</v>
      </c>
      <c r="B146" s="70">
        <v>182</v>
      </c>
      <c r="C146" s="70">
        <v>12</v>
      </c>
      <c r="D146" s="70">
        <v>11</v>
      </c>
      <c r="E146" s="70">
        <v>2015</v>
      </c>
      <c r="F146" s="70" t="s">
        <v>182</v>
      </c>
      <c r="G146" s="70" t="s">
        <v>1771</v>
      </c>
      <c r="H146" s="70" t="s">
        <v>1772</v>
      </c>
      <c r="I146" s="148"/>
      <c r="J146" s="71">
        <v>145.79108438519009</v>
      </c>
      <c r="K146" s="71">
        <v>17.444015394833659</v>
      </c>
      <c r="L146" s="71">
        <v>1.875177623068397</v>
      </c>
      <c r="M146" s="71">
        <v>565.88190441454378</v>
      </c>
      <c r="N146" s="71">
        <v>493.30589627266409</v>
      </c>
      <c r="O146" s="71">
        <v>95.233607337982718</v>
      </c>
      <c r="P146" s="71">
        <v>63.233302109631282</v>
      </c>
      <c r="Q146" s="71">
        <v>24.7933447116643</v>
      </c>
      <c r="R146" s="71">
        <v>0</v>
      </c>
      <c r="S146" s="71">
        <v>38.279141246171172</v>
      </c>
      <c r="T146" s="72"/>
      <c r="U146" s="71">
        <v>19637991</v>
      </c>
      <c r="V146" s="71">
        <v>8354</v>
      </c>
      <c r="W146" s="71">
        <v>17</v>
      </c>
      <c r="X146" s="71">
        <v>119046</v>
      </c>
      <c r="Y146" s="71">
        <v>186442</v>
      </c>
      <c r="Z146" s="71">
        <v>55330</v>
      </c>
      <c r="AA146" s="71">
        <v>12583</v>
      </c>
      <c r="AB146" s="71">
        <v>341252</v>
      </c>
      <c r="AC146" s="71">
        <v>0</v>
      </c>
      <c r="AD146" s="71">
        <v>38.279141246171172</v>
      </c>
      <c r="AE146" s="72"/>
      <c r="AF146" s="71">
        <v>197479084.98553619</v>
      </c>
      <c r="AG146" s="71">
        <v>14458810.708377751</v>
      </c>
      <c r="AH146" s="71">
        <v>382179.26126079832</v>
      </c>
      <c r="AI146" s="71">
        <v>696538303.95051217</v>
      </c>
      <c r="AJ146" s="71">
        <v>727709161.07350707</v>
      </c>
      <c r="AK146" s="71">
        <v>0</v>
      </c>
      <c r="AL146" s="71">
        <v>0</v>
      </c>
      <c r="AM146" s="71">
        <v>46767155.101699673</v>
      </c>
      <c r="AN146" s="71">
        <v>0</v>
      </c>
      <c r="AO146" s="71">
        <v>0</v>
      </c>
      <c r="AP146" s="71">
        <v>1683334695.0808935</v>
      </c>
      <c r="AQ146" s="72"/>
      <c r="AR146" s="71">
        <v>1187</v>
      </c>
      <c r="AS146" s="71">
        <v>74</v>
      </c>
      <c r="AT146" s="71">
        <v>0</v>
      </c>
      <c r="AU146" s="71">
        <v>0</v>
      </c>
      <c r="AV146" s="71">
        <v>0</v>
      </c>
      <c r="AW146" s="71">
        <v>1</v>
      </c>
      <c r="AX146" s="71"/>
      <c r="AY146" s="72"/>
      <c r="AZ146" s="71">
        <v>4442.92</v>
      </c>
      <c r="BA146" s="71">
        <v>1081.8</v>
      </c>
      <c r="BB146" s="71">
        <v>0</v>
      </c>
      <c r="BC146" s="71">
        <v>0</v>
      </c>
      <c r="BD146" s="71">
        <v>0</v>
      </c>
      <c r="BE146" s="71">
        <v>5980</v>
      </c>
      <c r="BF146" s="71"/>
      <c r="BG146" s="72"/>
      <c r="BH146" s="71">
        <v>0</v>
      </c>
      <c r="BI146" s="71">
        <v>0</v>
      </c>
      <c r="BJ146" s="71">
        <v>70.991</v>
      </c>
      <c r="BK146" s="71">
        <v>0</v>
      </c>
      <c r="BL146" s="71">
        <v>122.848</v>
      </c>
      <c r="BM146" s="71">
        <v>0</v>
      </c>
      <c r="BN146" s="72"/>
      <c r="BO146" s="71">
        <v>0</v>
      </c>
      <c r="BP146" s="71">
        <v>0</v>
      </c>
      <c r="BQ146" s="71">
        <v>8</v>
      </c>
      <c r="BR146" s="71">
        <v>0</v>
      </c>
      <c r="BS146" s="71">
        <v>9</v>
      </c>
      <c r="BT146" s="71">
        <v>0</v>
      </c>
      <c r="BU146"/>
      <c r="BV146" s="70">
        <v>128.38800000000001</v>
      </c>
      <c r="BW146" s="70">
        <v>0</v>
      </c>
      <c r="BX146" s="70">
        <v>65.450999999999993</v>
      </c>
      <c r="BY146" s="70">
        <v>0</v>
      </c>
      <c r="BZ146" s="70">
        <v>0</v>
      </c>
      <c r="CA146" s="70">
        <v>0</v>
      </c>
      <c r="CB146" s="70">
        <v>0</v>
      </c>
      <c r="CC146" s="70">
        <v>0</v>
      </c>
      <c r="CD146" s="70">
        <v>0</v>
      </c>
    </row>
    <row r="147" spans="1:82">
      <c r="A147" s="70" t="s">
        <v>1784</v>
      </c>
      <c r="B147" s="70">
        <v>183</v>
      </c>
      <c r="C147" s="70">
        <v>13</v>
      </c>
      <c r="D147" s="70">
        <v>11</v>
      </c>
      <c r="E147" s="70">
        <v>2016</v>
      </c>
      <c r="F147" s="70" t="s">
        <v>155</v>
      </c>
      <c r="G147" s="70" t="s">
        <v>1771</v>
      </c>
      <c r="H147" s="70" t="s">
        <v>1772</v>
      </c>
      <c r="I147" s="148"/>
      <c r="J147" s="71">
        <v>114.21952640942452</v>
      </c>
      <c r="K147" s="71">
        <v>17.967132500564034</v>
      </c>
      <c r="L147" s="71">
        <v>2.1190316723142035</v>
      </c>
      <c r="M147" s="71">
        <v>435.87496180933141</v>
      </c>
      <c r="N147" s="71">
        <v>477.24369837673493</v>
      </c>
      <c r="O147" s="71">
        <v>94.318581244422504</v>
      </c>
      <c r="P147" s="71">
        <v>61.341364417516559</v>
      </c>
      <c r="Q147" s="71">
        <v>24.378573780850441</v>
      </c>
      <c r="R147" s="71">
        <v>0</v>
      </c>
      <c r="S147" s="71">
        <v>46.241143487331293</v>
      </c>
      <c r="T147" s="72"/>
      <c r="U147" s="71">
        <v>17990069</v>
      </c>
      <c r="V147" s="71">
        <v>8354</v>
      </c>
      <c r="W147" s="71">
        <v>17</v>
      </c>
      <c r="X147" s="71">
        <v>119046</v>
      </c>
      <c r="Y147" s="71">
        <v>190156</v>
      </c>
      <c r="Z147" s="71">
        <v>55472</v>
      </c>
      <c r="AA147" s="71">
        <v>12625</v>
      </c>
      <c r="AB147" s="71">
        <v>345149</v>
      </c>
      <c r="AC147" s="71">
        <v>0</v>
      </c>
      <c r="AD147" s="71">
        <v>46.241143487331293</v>
      </c>
      <c r="AE147" s="72"/>
      <c r="AF147" s="71">
        <v>164349517.8804706</v>
      </c>
      <c r="AG147" s="71">
        <v>14213394.420908419</v>
      </c>
      <c r="AH147" s="71">
        <v>328680.24050212011</v>
      </c>
      <c r="AI147" s="71">
        <v>673458169.71956933</v>
      </c>
      <c r="AJ147" s="71">
        <v>669760176.01340616</v>
      </c>
      <c r="AK147" s="71">
        <v>0</v>
      </c>
      <c r="AL147" s="71">
        <v>0</v>
      </c>
      <c r="AM147" s="71">
        <v>47337971.013208777</v>
      </c>
      <c r="AN147" s="71">
        <v>0</v>
      </c>
      <c r="AO147" s="71">
        <v>0</v>
      </c>
      <c r="AP147" s="71">
        <v>1569447909.2880654</v>
      </c>
      <c r="AQ147" s="72"/>
      <c r="AR147" s="71">
        <v>1266</v>
      </c>
      <c r="AS147" s="71">
        <v>87</v>
      </c>
      <c r="AT147" s="71">
        <v>0</v>
      </c>
      <c r="AU147" s="71">
        <v>0</v>
      </c>
      <c r="AV147" s="71">
        <v>0</v>
      </c>
      <c r="AW147" s="71">
        <v>1</v>
      </c>
      <c r="AX147" s="71"/>
      <c r="AY147" s="72"/>
      <c r="AZ147" s="71">
        <v>4797.3</v>
      </c>
      <c r="BA147" s="71">
        <v>1278.7</v>
      </c>
      <c r="BB147" s="71">
        <v>0</v>
      </c>
      <c r="BC147" s="71">
        <v>0</v>
      </c>
      <c r="BD147" s="71">
        <v>0</v>
      </c>
      <c r="BE147" s="71">
        <v>5980</v>
      </c>
      <c r="BF147" s="71"/>
      <c r="BG147" s="72"/>
      <c r="BH147" s="71">
        <v>0</v>
      </c>
      <c r="BI147" s="71">
        <v>0</v>
      </c>
      <c r="BJ147" s="71">
        <v>73.122</v>
      </c>
      <c r="BK147" s="71">
        <v>0</v>
      </c>
      <c r="BL147" s="71">
        <v>127.038</v>
      </c>
      <c r="BM147" s="71">
        <v>0</v>
      </c>
      <c r="BN147" s="72"/>
      <c r="BO147" s="71">
        <v>0</v>
      </c>
      <c r="BP147" s="71">
        <v>0</v>
      </c>
      <c r="BQ147" s="71">
        <v>9</v>
      </c>
      <c r="BR147" s="71">
        <v>0</v>
      </c>
      <c r="BS147" s="71">
        <v>9</v>
      </c>
      <c r="BT147" s="71">
        <v>0</v>
      </c>
      <c r="BU147"/>
      <c r="BV147" s="70">
        <v>140.572</v>
      </c>
      <c r="BW147" s="70">
        <v>0</v>
      </c>
      <c r="BX147" s="70">
        <v>59.588000000000001</v>
      </c>
      <c r="BY147" s="70">
        <v>0</v>
      </c>
      <c r="BZ147" s="70">
        <v>0</v>
      </c>
      <c r="CA147" s="70">
        <v>0</v>
      </c>
      <c r="CB147" s="70">
        <v>0</v>
      </c>
      <c r="CC147" s="70">
        <v>0</v>
      </c>
      <c r="CD147" s="70">
        <v>0</v>
      </c>
    </row>
    <row r="148" spans="1:82">
      <c r="A148" s="70" t="s">
        <v>1785</v>
      </c>
      <c r="B148" s="70">
        <v>184</v>
      </c>
      <c r="C148" s="70">
        <v>14</v>
      </c>
      <c r="D148" s="70">
        <v>11</v>
      </c>
      <c r="E148" s="70">
        <v>2017</v>
      </c>
      <c r="F148" s="70" t="s">
        <v>156</v>
      </c>
      <c r="G148" s="70" t="s">
        <v>1771</v>
      </c>
      <c r="H148" s="70" t="s">
        <v>1772</v>
      </c>
      <c r="I148" s="148"/>
      <c r="J148" s="71">
        <v>100.35995368830987</v>
      </c>
      <c r="K148" s="71">
        <v>18.380692014490872</v>
      </c>
      <c r="L148" s="71">
        <v>1.7452306422238382</v>
      </c>
      <c r="M148" s="71">
        <v>437.29276561651164</v>
      </c>
      <c r="N148" s="71">
        <v>494.81045944174912</v>
      </c>
      <c r="O148" s="71">
        <v>92.495193746904761</v>
      </c>
      <c r="P148" s="71">
        <v>60.175489847980401</v>
      </c>
      <c r="Q148" s="71">
        <v>23.771403691611798</v>
      </c>
      <c r="R148" s="71">
        <v>0</v>
      </c>
      <c r="S148" s="71">
        <v>48.790250431407344</v>
      </c>
      <c r="T148" s="72"/>
      <c r="U148" s="71">
        <v>17074780</v>
      </c>
      <c r="V148" s="71">
        <v>8354</v>
      </c>
      <c r="W148" s="71">
        <v>17</v>
      </c>
      <c r="X148" s="71">
        <v>119046</v>
      </c>
      <c r="Y148" s="71">
        <v>193253</v>
      </c>
      <c r="Z148" s="71">
        <v>55302</v>
      </c>
      <c r="AA148" s="71">
        <v>12464</v>
      </c>
      <c r="AB148" s="71">
        <v>348030</v>
      </c>
      <c r="AC148" s="71">
        <v>0</v>
      </c>
      <c r="AD148" s="71">
        <v>48.790250431407337</v>
      </c>
      <c r="AE148" s="72"/>
      <c r="AF148" s="71">
        <v>148393205.19003129</v>
      </c>
      <c r="AG148" s="71">
        <v>14864764.847012401</v>
      </c>
      <c r="AH148" s="71">
        <v>367828.62046836101</v>
      </c>
      <c r="AI148" s="71">
        <v>704846288.26446128</v>
      </c>
      <c r="AJ148" s="71">
        <v>733817576.96463394</v>
      </c>
      <c r="AK148" s="71">
        <v>0</v>
      </c>
      <c r="AL148" s="71">
        <v>0</v>
      </c>
      <c r="AM148" s="71">
        <v>47807796.003514588</v>
      </c>
      <c r="AN148" s="71">
        <v>0</v>
      </c>
      <c r="AO148" s="71">
        <v>0</v>
      </c>
      <c r="AP148" s="71">
        <v>1650097459.8901217</v>
      </c>
      <c r="AQ148" s="72"/>
      <c r="AR148" s="71">
        <v>1326</v>
      </c>
      <c r="AS148" s="71">
        <v>95</v>
      </c>
      <c r="AT148" s="71">
        <v>0</v>
      </c>
      <c r="AU148" s="71">
        <v>0</v>
      </c>
      <c r="AV148" s="71">
        <v>0</v>
      </c>
      <c r="AW148" s="71">
        <v>1</v>
      </c>
      <c r="AX148" s="71"/>
      <c r="AY148" s="72"/>
      <c r="AZ148" s="71">
        <v>5090.92</v>
      </c>
      <c r="BA148" s="71">
        <v>1416.8</v>
      </c>
      <c r="BB148" s="71">
        <v>0</v>
      </c>
      <c r="BC148" s="71">
        <v>0</v>
      </c>
      <c r="BD148" s="71">
        <v>0</v>
      </c>
      <c r="BE148" s="71">
        <v>5980</v>
      </c>
      <c r="BF148" s="71"/>
      <c r="BG148" s="72"/>
      <c r="BH148" s="71">
        <v>0</v>
      </c>
      <c r="BI148" s="71">
        <v>0</v>
      </c>
      <c r="BJ148" s="71">
        <v>61.802</v>
      </c>
      <c r="BK148" s="71">
        <v>0</v>
      </c>
      <c r="BL148" s="71">
        <v>141.65299999999999</v>
      </c>
      <c r="BM148" s="71">
        <v>0</v>
      </c>
      <c r="BN148" s="72"/>
      <c r="BO148" s="71">
        <v>0</v>
      </c>
      <c r="BP148" s="71">
        <v>0</v>
      </c>
      <c r="BQ148" s="71">
        <v>8</v>
      </c>
      <c r="BR148" s="71">
        <v>0</v>
      </c>
      <c r="BS148" s="71">
        <v>9</v>
      </c>
      <c r="BT148" s="71">
        <v>0</v>
      </c>
      <c r="BU148"/>
      <c r="BV148" s="70">
        <v>143.91200000000001</v>
      </c>
      <c r="BW148" s="70">
        <v>0</v>
      </c>
      <c r="BX148" s="70">
        <v>59.542999999999999</v>
      </c>
      <c r="BY148" s="70">
        <v>0</v>
      </c>
      <c r="BZ148" s="70">
        <v>0</v>
      </c>
      <c r="CA148" s="70">
        <v>0</v>
      </c>
      <c r="CB148" s="70">
        <v>0</v>
      </c>
      <c r="CC148" s="70">
        <v>0</v>
      </c>
      <c r="CD148" s="70">
        <v>0</v>
      </c>
    </row>
    <row r="149" spans="1:82">
      <c r="A149" s="70" t="s">
        <v>1786</v>
      </c>
      <c r="B149" s="70">
        <v>185</v>
      </c>
      <c r="C149" s="70">
        <v>15</v>
      </c>
      <c r="D149" s="70">
        <v>11</v>
      </c>
      <c r="E149" s="70">
        <v>2018</v>
      </c>
      <c r="F149" s="70" t="s">
        <v>183</v>
      </c>
      <c r="G149" s="70" t="s">
        <v>1771</v>
      </c>
      <c r="H149" s="70" t="s">
        <v>1772</v>
      </c>
      <c r="I149" s="148"/>
      <c r="J149" s="71">
        <v>101.94785114766961</v>
      </c>
      <c r="K149" s="71">
        <v>17.28009829589514</v>
      </c>
      <c r="L149" s="71">
        <v>1.6309704606758146</v>
      </c>
      <c r="M149" s="71">
        <v>433.95841522893551</v>
      </c>
      <c r="N149" s="71">
        <v>478.86596803390029</v>
      </c>
      <c r="O149" s="71">
        <v>90.452161953874736</v>
      </c>
      <c r="P149" s="71">
        <v>59.958879552438212</v>
      </c>
      <c r="Q149" s="71">
        <v>22.308532209829</v>
      </c>
      <c r="R149" s="71">
        <v>0</v>
      </c>
      <c r="S149" s="71">
        <v>51.751621129490907</v>
      </c>
      <c r="T149" s="72"/>
      <c r="U149" s="71">
        <v>17523812</v>
      </c>
      <c r="V149" s="71">
        <v>8354</v>
      </c>
      <c r="W149" s="71">
        <v>17</v>
      </c>
      <c r="X149" s="71">
        <v>119046</v>
      </c>
      <c r="Y149" s="71">
        <v>196580</v>
      </c>
      <c r="Z149" s="71">
        <v>55116</v>
      </c>
      <c r="AA149" s="71">
        <v>12544</v>
      </c>
      <c r="AB149" s="71">
        <v>351976</v>
      </c>
      <c r="AC149" s="71">
        <v>0</v>
      </c>
      <c r="AD149" s="71">
        <v>51.751621129490907</v>
      </c>
      <c r="AE149" s="72"/>
      <c r="AF149" s="71">
        <v>148127918.6305455</v>
      </c>
      <c r="AG149" s="71">
        <v>13183977.7001046</v>
      </c>
      <c r="AH149" s="71">
        <v>350363.09287711949</v>
      </c>
      <c r="AI149" s="71">
        <v>674965218.42233205</v>
      </c>
      <c r="AJ149" s="71">
        <v>696437986.64040792</v>
      </c>
      <c r="AK149" s="71">
        <v>0</v>
      </c>
      <c r="AL149" s="71">
        <v>0</v>
      </c>
      <c r="AM149" s="71">
        <v>48449887.343843319</v>
      </c>
      <c r="AN149" s="71">
        <v>0</v>
      </c>
      <c r="AO149" s="71">
        <v>0</v>
      </c>
      <c r="AP149" s="71">
        <v>1581515351.8301103</v>
      </c>
      <c r="AQ149" s="72"/>
      <c r="AR149" s="71">
        <v>1392</v>
      </c>
      <c r="AS149" s="71">
        <v>104</v>
      </c>
      <c r="AT149" s="71">
        <v>0</v>
      </c>
      <c r="AU149" s="71">
        <v>0</v>
      </c>
      <c r="AV149" s="71">
        <v>0</v>
      </c>
      <c r="AW149" s="71">
        <v>1</v>
      </c>
      <c r="AX149" s="71"/>
      <c r="AY149" s="72"/>
      <c r="AZ149" s="71">
        <v>5371.9200000000028</v>
      </c>
      <c r="BA149" s="71">
        <v>1529</v>
      </c>
      <c r="BB149" s="71">
        <v>0</v>
      </c>
      <c r="BC149" s="71">
        <v>0</v>
      </c>
      <c r="BD149" s="71">
        <v>0</v>
      </c>
      <c r="BE149" s="71">
        <v>5980</v>
      </c>
      <c r="BF149" s="71"/>
      <c r="BG149" s="72"/>
      <c r="BH149" s="71">
        <v>0</v>
      </c>
      <c r="BI149" s="71">
        <v>0</v>
      </c>
      <c r="BJ149" s="71">
        <v>63.127000000000002</v>
      </c>
      <c r="BK149" s="71">
        <v>0</v>
      </c>
      <c r="BL149" s="71">
        <v>141.392</v>
      </c>
      <c r="BM149" s="71">
        <v>0</v>
      </c>
      <c r="BN149" s="72"/>
      <c r="BO149" s="71">
        <v>0</v>
      </c>
      <c r="BP149" s="71">
        <v>0</v>
      </c>
      <c r="BQ149" s="71">
        <v>7</v>
      </c>
      <c r="BR149" s="71">
        <v>0</v>
      </c>
      <c r="BS149" s="71">
        <v>9</v>
      </c>
      <c r="BT149" s="71">
        <v>0</v>
      </c>
      <c r="BU149"/>
      <c r="BV149" s="70">
        <v>147.72499999999999</v>
      </c>
      <c r="BW149" s="70">
        <v>0</v>
      </c>
      <c r="BX149" s="70">
        <v>56.793999999999997</v>
      </c>
      <c r="BY149" s="70">
        <v>0</v>
      </c>
      <c r="BZ149" s="70">
        <v>0</v>
      </c>
      <c r="CA149" s="70">
        <v>0</v>
      </c>
      <c r="CB149" s="70">
        <v>0</v>
      </c>
      <c r="CC149" s="70">
        <v>0</v>
      </c>
      <c r="CD149" s="70">
        <v>0</v>
      </c>
    </row>
    <row r="150" spans="1:82">
      <c r="A150" s="70" t="s">
        <v>1787</v>
      </c>
      <c r="B150" s="70">
        <v>186</v>
      </c>
      <c r="C150" s="70">
        <v>16</v>
      </c>
      <c r="D150" s="70">
        <v>11</v>
      </c>
      <c r="E150" s="70">
        <v>2019</v>
      </c>
      <c r="F150" s="70" t="s">
        <v>158</v>
      </c>
      <c r="G150" s="70" t="s">
        <v>1771</v>
      </c>
      <c r="H150" s="70" t="s">
        <v>1772</v>
      </c>
      <c r="I150" s="148"/>
      <c r="J150" s="71">
        <v>103.13262562518446</v>
      </c>
      <c r="K150" s="71">
        <v>15.648190538995856</v>
      </c>
      <c r="L150" s="71">
        <v>1.6537021458661234</v>
      </c>
      <c r="M150" s="71">
        <v>419.87411130299199</v>
      </c>
      <c r="N150" s="71">
        <v>453.38012350181378</v>
      </c>
      <c r="O150" s="71">
        <v>88.439414191209409</v>
      </c>
      <c r="P150" s="71">
        <v>59.746461853408938</v>
      </c>
      <c r="Q150" s="71">
        <v>21.839740378368798</v>
      </c>
      <c r="R150" s="71">
        <v>0</v>
      </c>
      <c r="S150" s="71">
        <v>53.76544751362507</v>
      </c>
      <c r="T150" s="72"/>
      <c r="U150" s="71">
        <v>18536471</v>
      </c>
      <c r="V150" s="71">
        <v>8354</v>
      </c>
      <c r="W150" s="71">
        <v>17</v>
      </c>
      <c r="X150" s="71">
        <v>119046</v>
      </c>
      <c r="Y150" s="71">
        <v>198711</v>
      </c>
      <c r="Z150" s="71">
        <v>55369</v>
      </c>
      <c r="AA150" s="71">
        <v>12406</v>
      </c>
      <c r="AB150" s="71">
        <v>353908</v>
      </c>
      <c r="AC150" s="71">
        <v>0</v>
      </c>
      <c r="AD150" s="71">
        <v>53.76544751362507</v>
      </c>
      <c r="AE150" s="72"/>
      <c r="AF150" s="71">
        <v>157644277.16623241</v>
      </c>
      <c r="AG150" s="71">
        <v>12716376.94765484</v>
      </c>
      <c r="AH150" s="71">
        <v>372427.41957848542</v>
      </c>
      <c r="AI150" s="71">
        <v>681495066.73902547</v>
      </c>
      <c r="AJ150" s="71">
        <v>683948440.47489941</v>
      </c>
      <c r="AK150" s="71">
        <v>0</v>
      </c>
      <c r="AL150" s="71">
        <v>0</v>
      </c>
      <c r="AM150" s="71">
        <v>48199605.382002421</v>
      </c>
      <c r="AN150" s="71">
        <v>0</v>
      </c>
      <c r="AO150" s="71">
        <v>0</v>
      </c>
      <c r="AP150" s="71">
        <v>1584376194.1293931</v>
      </c>
      <c r="AQ150" s="72"/>
      <c r="AR150" s="71">
        <v>1441</v>
      </c>
      <c r="AS150" s="71">
        <v>112</v>
      </c>
      <c r="AT150" s="71">
        <v>0</v>
      </c>
      <c r="AU150" s="71">
        <v>0</v>
      </c>
      <c r="AV150" s="71">
        <v>0</v>
      </c>
      <c r="AW150" s="71">
        <v>1</v>
      </c>
      <c r="AX150" s="71"/>
      <c r="AY150" s="72"/>
      <c r="AZ150" s="71">
        <v>5594.7200000000021</v>
      </c>
      <c r="BA150" s="71">
        <v>1630</v>
      </c>
      <c r="BB150" s="71">
        <v>0</v>
      </c>
      <c r="BC150" s="71">
        <v>0</v>
      </c>
      <c r="BD150" s="71">
        <v>0</v>
      </c>
      <c r="BE150" s="71">
        <v>5980</v>
      </c>
      <c r="BF150" s="71"/>
      <c r="BG150" s="72"/>
      <c r="BH150" s="71">
        <v>0</v>
      </c>
      <c r="BI150" s="71">
        <v>0</v>
      </c>
      <c r="BJ150" s="71">
        <v>62.6</v>
      </c>
      <c r="BK150" s="71">
        <v>0</v>
      </c>
      <c r="BL150" s="71">
        <v>151.14100000000002</v>
      </c>
      <c r="BM150" s="71">
        <v>0</v>
      </c>
      <c r="BN150" s="72"/>
      <c r="BO150" s="71">
        <v>0</v>
      </c>
      <c r="BP150" s="71">
        <v>0</v>
      </c>
      <c r="BQ150" s="71">
        <v>6</v>
      </c>
      <c r="BR150" s="71">
        <v>0</v>
      </c>
      <c r="BS150" s="71">
        <v>9</v>
      </c>
      <c r="BT150" s="71">
        <v>0</v>
      </c>
      <c r="BU150"/>
      <c r="BV150" s="70">
        <v>147.529</v>
      </c>
      <c r="BW150" s="70">
        <v>0</v>
      </c>
      <c r="BX150" s="70">
        <v>66.212000000000003</v>
      </c>
      <c r="BY150" s="70">
        <v>0</v>
      </c>
      <c r="BZ150" s="70">
        <v>0</v>
      </c>
      <c r="CA150" s="70">
        <v>0</v>
      </c>
      <c r="CB150" s="70">
        <v>0</v>
      </c>
      <c r="CC150" s="70">
        <v>0</v>
      </c>
      <c r="CD150" s="70">
        <v>0</v>
      </c>
    </row>
    <row r="151" spans="1:82">
      <c r="A151" s="70" t="s">
        <v>1788</v>
      </c>
      <c r="B151" s="70">
        <v>187</v>
      </c>
      <c r="C151" s="70">
        <v>17</v>
      </c>
      <c r="D151" s="70">
        <v>11</v>
      </c>
      <c r="E151" s="70">
        <v>2020</v>
      </c>
      <c r="F151" s="70" t="s">
        <v>159</v>
      </c>
      <c r="G151" s="70" t="s">
        <v>1771</v>
      </c>
      <c r="H151" s="70" t="s">
        <v>1772</v>
      </c>
      <c r="I151" s="148"/>
      <c r="J151" s="71">
        <v>70.221141940668005</v>
      </c>
      <c r="K151" s="71">
        <v>16.82000933789929</v>
      </c>
      <c r="L151" s="71">
        <v>4.833474009455057</v>
      </c>
      <c r="M151" s="71">
        <v>358.63746306726102</v>
      </c>
      <c r="N151" s="71">
        <v>456.35023240855315</v>
      </c>
      <c r="O151" s="71">
        <v>77.514818838272134</v>
      </c>
      <c r="P151" s="71">
        <v>56.328889255303437</v>
      </c>
      <c r="Q151" s="71">
        <v>20.822451154115701</v>
      </c>
      <c r="R151" s="71">
        <v>0</v>
      </c>
      <c r="S151" s="71">
        <v>51.223954498966613</v>
      </c>
      <c r="T151" s="72"/>
      <c r="U151" s="71">
        <v>13861736</v>
      </c>
      <c r="V151" s="71">
        <v>8901</v>
      </c>
      <c r="W151" s="71">
        <v>61</v>
      </c>
      <c r="X151" s="71">
        <v>116512</v>
      </c>
      <c r="Y151" s="71">
        <v>199016</v>
      </c>
      <c r="Z151" s="71">
        <v>55390</v>
      </c>
      <c r="AA151" s="71">
        <v>12432</v>
      </c>
      <c r="AB151" s="71">
        <v>353158</v>
      </c>
      <c r="AC151" s="71">
        <v>0</v>
      </c>
      <c r="AD151" s="71">
        <v>51.223954498966613</v>
      </c>
      <c r="AE151" s="72"/>
      <c r="AF151" s="71">
        <v>110435029.55887289</v>
      </c>
      <c r="AG151" s="71">
        <v>12868403.407733425</v>
      </c>
      <c r="AH151" s="71">
        <v>1130691.1978512674</v>
      </c>
      <c r="AI151" s="71">
        <v>591134861.82631135</v>
      </c>
      <c r="AJ151" s="71">
        <v>706586832.71795762</v>
      </c>
      <c r="AK151" s="71"/>
      <c r="AL151" s="71"/>
      <c r="AM151" s="71">
        <v>46091042.667216107</v>
      </c>
      <c r="AN151" s="71"/>
      <c r="AO151" s="71"/>
      <c r="AP151" s="71">
        <v>1468246861.3759425</v>
      </c>
      <c r="AQ151" s="72"/>
      <c r="AR151" s="71">
        <v>1494</v>
      </c>
      <c r="AS151" s="71">
        <v>116</v>
      </c>
      <c r="AT151" s="71">
        <v>0</v>
      </c>
      <c r="AU151" s="71">
        <v>0</v>
      </c>
      <c r="AV151" s="71">
        <v>0</v>
      </c>
      <c r="AW151" s="71">
        <v>1</v>
      </c>
      <c r="AX151" s="71"/>
      <c r="AY151" s="72"/>
      <c r="AZ151" s="71">
        <v>5828.6200000000044</v>
      </c>
      <c r="BA151" s="71">
        <v>1678.8</v>
      </c>
      <c r="BB151" s="71">
        <v>0</v>
      </c>
      <c r="BC151" s="71">
        <v>0</v>
      </c>
      <c r="BD151" s="71">
        <v>0</v>
      </c>
      <c r="BE151" s="71">
        <v>5980</v>
      </c>
      <c r="BF151" s="71"/>
      <c r="BG151" s="72"/>
      <c r="BH151" s="71">
        <v>0</v>
      </c>
      <c r="BI151" s="71">
        <v>0</v>
      </c>
      <c r="BJ151" s="71">
        <v>57.84</v>
      </c>
      <c r="BK151" s="71">
        <v>0</v>
      </c>
      <c r="BL151" s="71">
        <v>150.90599999999998</v>
      </c>
      <c r="BM151" s="71">
        <v>0</v>
      </c>
      <c r="BN151" s="72"/>
      <c r="BO151" s="71">
        <v>0</v>
      </c>
      <c r="BP151" s="71">
        <v>0</v>
      </c>
      <c r="BQ151" s="71">
        <v>6</v>
      </c>
      <c r="BR151" s="71">
        <v>0</v>
      </c>
      <c r="BS151" s="71">
        <v>8</v>
      </c>
      <c r="BT151" s="71">
        <v>0</v>
      </c>
      <c r="BU151"/>
      <c r="BV151" s="70">
        <v>141.42699999999999</v>
      </c>
      <c r="BW151" s="70">
        <v>0</v>
      </c>
      <c r="BX151" s="70">
        <v>67.319000000000003</v>
      </c>
      <c r="BY151" s="70">
        <v>0</v>
      </c>
      <c r="BZ151" s="70">
        <v>0</v>
      </c>
      <c r="CA151" s="70">
        <v>0</v>
      </c>
      <c r="CB151" s="70">
        <v>0</v>
      </c>
      <c r="CC151" s="70">
        <v>0</v>
      </c>
      <c r="CD151" s="70">
        <v>0</v>
      </c>
    </row>
    <row r="152" spans="1:82">
      <c r="A152" s="70" t="s">
        <v>1789</v>
      </c>
      <c r="B152" s="70">
        <v>187</v>
      </c>
      <c r="C152" s="70">
        <v>18</v>
      </c>
      <c r="D152" s="70">
        <v>11</v>
      </c>
      <c r="E152" s="70">
        <v>2021</v>
      </c>
      <c r="F152" s="70" t="s">
        <v>160</v>
      </c>
      <c r="G152" s="70" t="s">
        <v>1771</v>
      </c>
      <c r="H152" s="70" t="s">
        <v>1772</v>
      </c>
      <c r="I152" s="148"/>
      <c r="J152" s="71">
        <v>76.057916382478481</v>
      </c>
      <c r="K152" s="71">
        <v>19.264732429062267</v>
      </c>
      <c r="L152" s="71">
        <v>5.1953148536706335</v>
      </c>
      <c r="M152" s="71">
        <v>392.26762855968838</v>
      </c>
      <c r="N152" s="71">
        <v>459.88504670596649</v>
      </c>
      <c r="O152" s="71">
        <v>75.922677508120856</v>
      </c>
      <c r="P152" s="71">
        <v>57.534323801957228</v>
      </c>
      <c r="Q152" s="71">
        <v>20.510106312356498</v>
      </c>
      <c r="R152" s="71">
        <v>0</v>
      </c>
      <c r="S152" s="71">
        <v>46.38160437425848</v>
      </c>
      <c r="T152" s="72"/>
      <c r="U152" s="71">
        <v>14811500</v>
      </c>
      <c r="V152" s="71">
        <v>8901</v>
      </c>
      <c r="W152" s="71">
        <v>61</v>
      </c>
      <c r="X152" s="71">
        <v>116512</v>
      </c>
      <c r="Y152" s="71">
        <v>198967</v>
      </c>
      <c r="Z152" s="71">
        <v>55861</v>
      </c>
      <c r="AA152" s="71">
        <v>12382</v>
      </c>
      <c r="AB152" s="71">
        <v>351278</v>
      </c>
      <c r="AC152" s="71">
        <v>0</v>
      </c>
      <c r="AD152" s="71">
        <v>46.38160437425848</v>
      </c>
      <c r="AE152" s="72"/>
      <c r="AF152" s="71">
        <v>117665264.76958744</v>
      </c>
      <c r="AG152" s="71">
        <v>14770211.213692306</v>
      </c>
      <c r="AH152" s="71">
        <v>1156368.423260425</v>
      </c>
      <c r="AI152" s="71">
        <v>639073075.84177971</v>
      </c>
      <c r="AJ152" s="71">
        <v>680848302.70601022</v>
      </c>
      <c r="AK152" s="71">
        <v>0</v>
      </c>
      <c r="AL152" s="71">
        <v>0</v>
      </c>
      <c r="AM152" s="71">
        <v>46110115.981349394</v>
      </c>
      <c r="AN152" s="71">
        <v>0</v>
      </c>
      <c r="AO152" s="71">
        <v>0</v>
      </c>
      <c r="AP152" s="71">
        <v>1499623338.9356794</v>
      </c>
      <c r="AQ152" s="72"/>
      <c r="AR152" s="71">
        <v>1592</v>
      </c>
      <c r="AS152" s="71">
        <v>116</v>
      </c>
      <c r="AT152" s="71">
        <v>0</v>
      </c>
      <c r="AU152" s="71">
        <v>0</v>
      </c>
      <c r="AV152" s="71">
        <v>0</v>
      </c>
      <c r="AW152" s="71">
        <v>1</v>
      </c>
      <c r="AX152" s="71"/>
      <c r="AY152" s="72"/>
      <c r="AZ152" s="71">
        <v>6202.3200000000052</v>
      </c>
      <c r="BA152" s="71">
        <v>1678.8</v>
      </c>
      <c r="BB152" s="71">
        <v>0</v>
      </c>
      <c r="BC152" s="71">
        <v>0</v>
      </c>
      <c r="BD152" s="71">
        <v>0</v>
      </c>
      <c r="BE152" s="71">
        <v>5980</v>
      </c>
      <c r="BF152" s="71"/>
      <c r="BG152" s="72"/>
      <c r="BH152" s="71">
        <v>0</v>
      </c>
      <c r="BI152" s="71">
        <v>0</v>
      </c>
      <c r="BJ152" s="71">
        <v>56.683</v>
      </c>
      <c r="BK152" s="71">
        <v>0</v>
      </c>
      <c r="BL152" s="71">
        <v>149.155</v>
      </c>
      <c r="BM152" s="71">
        <v>0</v>
      </c>
      <c r="BN152" s="72"/>
      <c r="BO152" s="71">
        <v>0</v>
      </c>
      <c r="BP152" s="71">
        <v>0</v>
      </c>
      <c r="BQ152" s="71">
        <v>6</v>
      </c>
      <c r="BR152" s="71">
        <v>0</v>
      </c>
      <c r="BS152" s="71">
        <v>8</v>
      </c>
      <c r="BT152" s="71">
        <v>0</v>
      </c>
      <c r="BU152"/>
      <c r="BV152" s="70">
        <v>135.84399999999999</v>
      </c>
      <c r="BW152" s="70">
        <v>0</v>
      </c>
      <c r="BX152" s="70">
        <v>69.994</v>
      </c>
      <c r="BY152" s="70">
        <v>0</v>
      </c>
      <c r="BZ152" s="70">
        <v>0</v>
      </c>
      <c r="CA152" s="70">
        <v>0</v>
      </c>
      <c r="CB152" s="70">
        <v>0</v>
      </c>
      <c r="CC152" s="70">
        <v>0</v>
      </c>
      <c r="CD152" s="70">
        <v>0</v>
      </c>
    </row>
    <row r="153" spans="1:82">
      <c r="A153" s="70" t="s">
        <v>1790</v>
      </c>
      <c r="B153" s="70">
        <v>187</v>
      </c>
      <c r="C153" s="70">
        <v>19</v>
      </c>
      <c r="D153" s="70">
        <v>11</v>
      </c>
      <c r="E153" s="70">
        <v>2022</v>
      </c>
      <c r="F153" s="70" t="s">
        <v>161</v>
      </c>
      <c r="G153" s="70" t="s">
        <v>1771</v>
      </c>
      <c r="H153" s="70" t="s">
        <v>1772</v>
      </c>
      <c r="I153" s="148"/>
      <c r="J153" s="71">
        <v>69.195148468393882</v>
      </c>
      <c r="K153" s="71">
        <v>18.184052506178638</v>
      </c>
      <c r="L153" s="71">
        <v>4.5542342523767241</v>
      </c>
      <c r="M153" s="71">
        <v>386.16619537804206</v>
      </c>
      <c r="N153" s="71">
        <v>476.47619398133759</v>
      </c>
      <c r="O153" s="71">
        <v>79.85374532747835</v>
      </c>
      <c r="P153" s="71">
        <v>55.727587346231644</v>
      </c>
      <c r="Q153" s="71">
        <v>20.824147129715932</v>
      </c>
      <c r="R153" s="71">
        <v>0</v>
      </c>
      <c r="S153" s="71">
        <v>50.138630510595732</v>
      </c>
      <c r="T153" s="72"/>
      <c r="U153" s="71">
        <v>16201384</v>
      </c>
      <c r="V153" s="71">
        <v>8901</v>
      </c>
      <c r="W153" s="71">
        <v>61</v>
      </c>
      <c r="X153" s="71">
        <v>116512</v>
      </c>
      <c r="Y153" s="71">
        <v>202565</v>
      </c>
      <c r="Z153" s="71">
        <v>55822</v>
      </c>
      <c r="AA153" s="71">
        <v>12176</v>
      </c>
      <c r="AB153" s="71">
        <v>353732</v>
      </c>
      <c r="AC153" s="71">
        <v>0</v>
      </c>
      <c r="AD153" s="71">
        <v>50.138630510595732</v>
      </c>
      <c r="AE153" s="72"/>
      <c r="AF153" s="71">
        <v>104593704.22478664</v>
      </c>
      <c r="AG153" s="71">
        <v>14925728.343977425</v>
      </c>
      <c r="AH153" s="71">
        <v>1152418.9489633609</v>
      </c>
      <c r="AI153" s="71">
        <v>621661784.47741866</v>
      </c>
      <c r="AJ153" s="71">
        <v>740095203.99922717</v>
      </c>
      <c r="AK153" s="71">
        <v>0</v>
      </c>
      <c r="AL153" s="71">
        <v>0</v>
      </c>
      <c r="AM153" s="71">
        <v>45676456.1052178</v>
      </c>
      <c r="AN153" s="71">
        <v>0</v>
      </c>
      <c r="AO153" s="71">
        <v>0</v>
      </c>
      <c r="AP153" s="71">
        <v>1528105296.099591</v>
      </c>
      <c r="AQ153" s="72"/>
      <c r="AR153" s="71">
        <v>1728</v>
      </c>
      <c r="AS153" s="71">
        <v>116</v>
      </c>
      <c r="AT153" s="71">
        <v>0</v>
      </c>
      <c r="AU153" s="71">
        <v>0</v>
      </c>
      <c r="AV153" s="71">
        <v>0</v>
      </c>
      <c r="AW153" s="71">
        <v>1</v>
      </c>
      <c r="AX153" s="71"/>
      <c r="AY153" s="72"/>
      <c r="AZ153" s="71">
        <v>6670.619999999999</v>
      </c>
      <c r="BA153" s="71">
        <v>1678.7999999999997</v>
      </c>
      <c r="BB153" s="71">
        <v>0</v>
      </c>
      <c r="BC153" s="71">
        <v>0</v>
      </c>
      <c r="BD153" s="71">
        <v>0</v>
      </c>
      <c r="BE153" s="71">
        <v>5980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1791</v>
      </c>
      <c r="B154" s="70">
        <v>187</v>
      </c>
      <c r="C154" s="70">
        <v>20</v>
      </c>
      <c r="D154" s="70">
        <v>11</v>
      </c>
      <c r="E154" s="70">
        <v>2023</v>
      </c>
      <c r="F154" s="70" t="s">
        <v>1539</v>
      </c>
      <c r="G154" s="70" t="s">
        <v>1771</v>
      </c>
      <c r="H154" s="70" t="s">
        <v>1772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1965</v>
      </c>
      <c r="AS154" s="71">
        <v>116</v>
      </c>
      <c r="AT154" s="71">
        <v>0</v>
      </c>
      <c r="AU154" s="71">
        <v>0</v>
      </c>
      <c r="AV154" s="71">
        <v>0</v>
      </c>
      <c r="AW154" s="71">
        <v>1</v>
      </c>
      <c r="AX154" s="71"/>
      <c r="AY154" s="72"/>
      <c r="AZ154" s="71">
        <v>7505.220000000003</v>
      </c>
      <c r="BA154" s="71">
        <v>1678.7999999999997</v>
      </c>
      <c r="BB154" s="71">
        <v>0</v>
      </c>
      <c r="BC154" s="71">
        <v>0</v>
      </c>
      <c r="BD154" s="71">
        <v>0</v>
      </c>
      <c r="BE154" s="71">
        <v>5980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1792</v>
      </c>
      <c r="B155" s="70">
        <v>187</v>
      </c>
      <c r="C155" s="70">
        <v>21</v>
      </c>
      <c r="D155" s="70">
        <v>11</v>
      </c>
      <c r="E155" s="70">
        <v>2024</v>
      </c>
      <c r="F155" s="70" t="s">
        <v>1554</v>
      </c>
      <c r="G155" s="70" t="s">
        <v>1771</v>
      </c>
      <c r="H155" s="70" t="s">
        <v>1772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1793</v>
      </c>
      <c r="B156" s="70">
        <v>103</v>
      </c>
      <c r="C156" s="70">
        <v>1</v>
      </c>
      <c r="D156" s="70">
        <v>7</v>
      </c>
      <c r="E156" s="70">
        <v>1990</v>
      </c>
      <c r="F156" s="70" t="s">
        <v>787</v>
      </c>
      <c r="G156" s="70" t="s">
        <v>1794</v>
      </c>
      <c r="H156" s="70" t="s">
        <v>1795</v>
      </c>
      <c r="I156" s="148"/>
      <c r="J156" s="71">
        <v>5789.4588088700521</v>
      </c>
      <c r="K156" s="71">
        <v>32.122941382310579</v>
      </c>
      <c r="L156" s="71">
        <v>11.292065564753621</v>
      </c>
      <c r="M156" s="71">
        <v>312.46939836338282</v>
      </c>
      <c r="N156" s="71">
        <v>355.34083226208048</v>
      </c>
      <c r="O156" s="71">
        <v>289.66596820063921</v>
      </c>
      <c r="P156" s="71">
        <v>324.45387437475011</v>
      </c>
      <c r="Q156" s="71">
        <v>24.423389388175799</v>
      </c>
      <c r="R156" s="71">
        <v>44.609216943821977</v>
      </c>
      <c r="S156" s="71">
        <v>29.378600352193239</v>
      </c>
      <c r="T156" s="72"/>
      <c r="U156" s="71">
        <v>121695879</v>
      </c>
      <c r="V156" s="71">
        <v>13036</v>
      </c>
      <c r="W156" s="71">
        <v>119</v>
      </c>
      <c r="X156" s="71">
        <v>126445</v>
      </c>
      <c r="Y156" s="71">
        <v>132843</v>
      </c>
      <c r="Z156" s="71">
        <v>119143</v>
      </c>
      <c r="AA156" s="71">
        <v>78781</v>
      </c>
      <c r="AB156" s="71">
        <v>396553</v>
      </c>
      <c r="AC156" s="71">
        <v>7726396.666666667</v>
      </c>
      <c r="AD156" s="71">
        <v>29.378600352193239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1796</v>
      </c>
      <c r="B157" s="70">
        <v>104</v>
      </c>
      <c r="C157" s="70">
        <v>2</v>
      </c>
      <c r="D157" s="70">
        <v>7</v>
      </c>
      <c r="E157" s="70">
        <v>2005</v>
      </c>
      <c r="F157" s="70" t="s">
        <v>789</v>
      </c>
      <c r="G157" s="70" t="s">
        <v>1794</v>
      </c>
      <c r="H157" s="70" t="s">
        <v>1795</v>
      </c>
      <c r="I157" s="148"/>
      <c r="J157" s="71">
        <v>5144.261576095385</v>
      </c>
      <c r="K157" s="71">
        <v>18.68995464065792</v>
      </c>
      <c r="L157" s="71">
        <v>9.7577854945759199</v>
      </c>
      <c r="M157" s="71">
        <v>519.91678236969688</v>
      </c>
      <c r="N157" s="71">
        <v>567.31185086734945</v>
      </c>
      <c r="O157" s="71">
        <v>387.0276004803676</v>
      </c>
      <c r="P157" s="71">
        <v>284.68269851683328</v>
      </c>
      <c r="Q157" s="71">
        <v>22.7036924907177</v>
      </c>
      <c r="R157" s="71">
        <v>36.861533789641022</v>
      </c>
      <c r="S157" s="71">
        <v>75.439129079000011</v>
      </c>
      <c r="T157" s="72"/>
      <c r="U157" s="71">
        <v>139702826</v>
      </c>
      <c r="V157" s="71">
        <v>9367</v>
      </c>
      <c r="W157" s="71">
        <v>95</v>
      </c>
      <c r="X157" s="71">
        <v>102802</v>
      </c>
      <c r="Y157" s="71">
        <v>159853</v>
      </c>
      <c r="Z157" s="71">
        <v>184212</v>
      </c>
      <c r="AA157" s="71">
        <v>56612</v>
      </c>
      <c r="AB157" s="71">
        <v>385368</v>
      </c>
      <c r="AC157" s="71">
        <v>6518199</v>
      </c>
      <c r="AD157" s="71">
        <v>75.439129079000011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1797</v>
      </c>
      <c r="B158" s="70">
        <v>105</v>
      </c>
      <c r="C158" s="70">
        <v>3</v>
      </c>
      <c r="D158" s="70">
        <v>7</v>
      </c>
      <c r="E158" s="70">
        <v>2006</v>
      </c>
      <c r="F158" s="70" t="s">
        <v>790</v>
      </c>
      <c r="G158" s="1064" t="s">
        <v>1794</v>
      </c>
      <c r="H158" s="70" t="s">
        <v>1795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1798</v>
      </c>
      <c r="B159" s="70">
        <v>106</v>
      </c>
      <c r="C159" s="70">
        <v>4</v>
      </c>
      <c r="D159" s="70">
        <v>7</v>
      </c>
      <c r="E159" s="70">
        <v>2007</v>
      </c>
      <c r="F159" s="70" t="s">
        <v>791</v>
      </c>
      <c r="G159" s="1064" t="s">
        <v>1794</v>
      </c>
      <c r="H159" s="70" t="s">
        <v>1795</v>
      </c>
      <c r="I159" s="148"/>
      <c r="J159" s="71">
        <v>4979.6362366966587</v>
      </c>
      <c r="K159" s="71">
        <v>18.497279485757939</v>
      </c>
      <c r="L159" s="71">
        <v>17.60688419460806</v>
      </c>
      <c r="M159" s="71">
        <v>462.35229975049037</v>
      </c>
      <c r="N159" s="71">
        <v>628.39944220793689</v>
      </c>
      <c r="O159" s="71">
        <v>374.32349258129358</v>
      </c>
      <c r="P159" s="71">
        <v>281.81249333507071</v>
      </c>
      <c r="Q159" s="71">
        <v>23.796867838028</v>
      </c>
      <c r="R159" s="71">
        <v>33.085600277737647</v>
      </c>
      <c r="S159" s="71">
        <v>56.275056766383997</v>
      </c>
      <c r="T159" s="72"/>
      <c r="U159" s="71">
        <v>157117260</v>
      </c>
      <c r="V159" s="71">
        <v>9009</v>
      </c>
      <c r="W159" s="71">
        <v>179</v>
      </c>
      <c r="X159" s="71">
        <v>122936</v>
      </c>
      <c r="Y159" s="71">
        <v>162949</v>
      </c>
      <c r="Z159" s="71">
        <v>185212</v>
      </c>
      <c r="AA159" s="71">
        <v>55187</v>
      </c>
      <c r="AB159" s="71">
        <v>382564</v>
      </c>
      <c r="AC159" s="71">
        <v>6018369.333333333</v>
      </c>
      <c r="AD159" s="71">
        <v>56.275056766383997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1799</v>
      </c>
      <c r="B160" s="70">
        <v>107</v>
      </c>
      <c r="C160" s="70">
        <v>5</v>
      </c>
      <c r="D160" s="70">
        <v>7</v>
      </c>
      <c r="E160" s="70">
        <v>2008</v>
      </c>
      <c r="F160" s="70" t="s">
        <v>792</v>
      </c>
      <c r="G160" s="70" t="s">
        <v>1794</v>
      </c>
      <c r="H160" s="70" t="s">
        <v>1795</v>
      </c>
      <c r="I160" s="148"/>
      <c r="J160" s="71">
        <v>4988.4185523982942</v>
      </c>
      <c r="K160" s="71">
        <v>13.44576845759517</v>
      </c>
      <c r="L160" s="71">
        <v>15.511333668539081</v>
      </c>
      <c r="M160" s="71">
        <v>506.72465062787393</v>
      </c>
      <c r="N160" s="71">
        <v>579.0720946970448</v>
      </c>
      <c r="O160" s="71">
        <v>363.8548072429104</v>
      </c>
      <c r="P160" s="71">
        <v>270.19331610627199</v>
      </c>
      <c r="Q160" s="71">
        <v>23.3463128985655</v>
      </c>
      <c r="R160" s="71">
        <v>30.074099830005011</v>
      </c>
      <c r="S160" s="71">
        <v>52.896028179760002</v>
      </c>
      <c r="T160" s="72"/>
      <c r="U160" s="71">
        <v>171859147</v>
      </c>
      <c r="V160" s="71">
        <v>9009</v>
      </c>
      <c r="W160" s="71">
        <v>179</v>
      </c>
      <c r="X160" s="71">
        <v>122936</v>
      </c>
      <c r="Y160" s="71">
        <v>164327</v>
      </c>
      <c r="Z160" s="71">
        <v>186351</v>
      </c>
      <c r="AA160" s="71">
        <v>52972</v>
      </c>
      <c r="AB160" s="71">
        <v>381494</v>
      </c>
      <c r="AC160" s="71">
        <v>5680583.666666667</v>
      </c>
      <c r="AD160" s="71">
        <v>52.896028179760002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1800</v>
      </c>
      <c r="B161" s="70">
        <v>108</v>
      </c>
      <c r="C161" s="70">
        <v>6</v>
      </c>
      <c r="D161" s="70">
        <v>7</v>
      </c>
      <c r="E161" s="70">
        <v>2009</v>
      </c>
      <c r="F161" s="70" t="s">
        <v>176</v>
      </c>
      <c r="G161" s="70" t="s">
        <v>1794</v>
      </c>
      <c r="H161" s="70" t="s">
        <v>1795</v>
      </c>
      <c r="I161" s="148"/>
      <c r="J161" s="71">
        <v>4766.8774987532752</v>
      </c>
      <c r="K161" s="71">
        <v>15.280175555174591</v>
      </c>
      <c r="L161" s="71">
        <v>26.211748620358851</v>
      </c>
      <c r="M161" s="71">
        <v>526.62036149258381</v>
      </c>
      <c r="N161" s="71">
        <v>485.34300055222661</v>
      </c>
      <c r="O161" s="71">
        <v>371.32923960831903</v>
      </c>
      <c r="P161" s="71">
        <v>254.6483203875575</v>
      </c>
      <c r="Q161" s="71">
        <v>22.181153799592099</v>
      </c>
      <c r="R161" s="71">
        <v>26.68353025086099</v>
      </c>
      <c r="S161" s="71">
        <v>39.509890463680001</v>
      </c>
      <c r="T161" s="72"/>
      <c r="U161" s="71">
        <v>124504366</v>
      </c>
      <c r="V161" s="71">
        <v>11177</v>
      </c>
      <c r="W161" s="71">
        <v>336</v>
      </c>
      <c r="X161" s="71">
        <v>145329</v>
      </c>
      <c r="Y161" s="71">
        <v>165539</v>
      </c>
      <c r="Z161" s="71">
        <v>187716</v>
      </c>
      <c r="AA161" s="71">
        <v>51253</v>
      </c>
      <c r="AB161" s="71">
        <v>380483</v>
      </c>
      <c r="AC161" s="71">
        <v>4917072</v>
      </c>
      <c r="AD161" s="71">
        <v>39.509890463680001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2.99</v>
      </c>
      <c r="BI161" s="71">
        <v>0</v>
      </c>
      <c r="BJ161" s="71">
        <v>8727.8870000000006</v>
      </c>
      <c r="BK161" s="71">
        <v>88.138000000000005</v>
      </c>
      <c r="BL161" s="71">
        <v>105.55</v>
      </c>
      <c r="BM161" s="71">
        <v>0</v>
      </c>
      <c r="BN161" s="72"/>
      <c r="BO161" s="71">
        <v>1</v>
      </c>
      <c r="BP161" s="71">
        <v>0</v>
      </c>
      <c r="BQ161" s="71">
        <v>24</v>
      </c>
      <c r="BR161" s="71">
        <v>1</v>
      </c>
      <c r="BS161" s="71">
        <v>14</v>
      </c>
      <c r="BT161" s="71">
        <v>0</v>
      </c>
      <c r="BU161"/>
      <c r="BV161" s="70">
        <v>8359.6270000000004</v>
      </c>
      <c r="BW161" s="70">
        <v>27.619</v>
      </c>
      <c r="BX161" s="70">
        <v>527.20399999999995</v>
      </c>
      <c r="BY161" s="70">
        <v>10.115</v>
      </c>
      <c r="BZ161" s="70">
        <v>0</v>
      </c>
      <c r="CA161" s="70">
        <v>0</v>
      </c>
      <c r="CB161" s="70">
        <v>0</v>
      </c>
      <c r="CC161" s="70">
        <v>0</v>
      </c>
      <c r="CD161" s="70">
        <v>0</v>
      </c>
    </row>
    <row r="162" spans="1:82">
      <c r="A162" s="70" t="s">
        <v>1801</v>
      </c>
      <c r="B162" s="70">
        <v>109</v>
      </c>
      <c r="C162" s="70">
        <v>7</v>
      </c>
      <c r="D162" s="70">
        <v>7</v>
      </c>
      <c r="E162" s="70">
        <v>2010</v>
      </c>
      <c r="F162" s="70" t="s">
        <v>177</v>
      </c>
      <c r="G162" s="70" t="s">
        <v>1794</v>
      </c>
      <c r="H162" s="70" t="s">
        <v>1795</v>
      </c>
      <c r="I162" s="148"/>
      <c r="J162" s="71">
        <v>5271.4053025674457</v>
      </c>
      <c r="K162" s="71">
        <v>16.96631045192861</v>
      </c>
      <c r="L162" s="71">
        <v>25.573433239588891</v>
      </c>
      <c r="M162" s="71">
        <v>575.29829337043645</v>
      </c>
      <c r="N162" s="71">
        <v>521.36254346124815</v>
      </c>
      <c r="O162" s="71">
        <v>371.99027307894761</v>
      </c>
      <c r="P162" s="71">
        <v>255.25459084854069</v>
      </c>
      <c r="Q162" s="71">
        <v>23.058150707092299</v>
      </c>
      <c r="R162" s="71">
        <v>30.143294749264289</v>
      </c>
      <c r="S162" s="71">
        <v>50.337410573450001</v>
      </c>
      <c r="T162" s="72"/>
      <c r="U162" s="71">
        <v>133918463</v>
      </c>
      <c r="V162" s="71">
        <v>11177</v>
      </c>
      <c r="W162" s="71">
        <v>336</v>
      </c>
      <c r="X162" s="71">
        <v>145329</v>
      </c>
      <c r="Y162" s="71">
        <v>166331</v>
      </c>
      <c r="Z162" s="71">
        <v>188924</v>
      </c>
      <c r="AA162" s="71">
        <v>50092</v>
      </c>
      <c r="AB162" s="71">
        <v>379003</v>
      </c>
      <c r="AC162" s="71">
        <v>5263880.333333333</v>
      </c>
      <c r="AD162" s="71">
        <v>50.337410573450001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3.79</v>
      </c>
      <c r="BI162" s="71">
        <v>0</v>
      </c>
      <c r="BJ162" s="71">
        <v>9913.0490000000009</v>
      </c>
      <c r="BK162" s="71">
        <v>87.256</v>
      </c>
      <c r="BL162" s="71">
        <v>118.949</v>
      </c>
      <c r="BM162" s="71">
        <v>0</v>
      </c>
      <c r="BN162" s="72"/>
      <c r="BO162" s="71">
        <v>1</v>
      </c>
      <c r="BP162" s="71">
        <v>0</v>
      </c>
      <c r="BQ162" s="71">
        <v>29</v>
      </c>
      <c r="BR162" s="71">
        <v>1</v>
      </c>
      <c r="BS162" s="71">
        <v>15</v>
      </c>
      <c r="BT162" s="71">
        <v>0</v>
      </c>
      <c r="BU162"/>
      <c r="BV162" s="70">
        <v>9473.4940000000006</v>
      </c>
      <c r="BW162" s="70">
        <v>30.166</v>
      </c>
      <c r="BX162" s="70">
        <v>607.65700000000004</v>
      </c>
      <c r="BY162" s="70">
        <v>11.727</v>
      </c>
      <c r="BZ162" s="70">
        <v>0</v>
      </c>
      <c r="CA162" s="70">
        <v>0</v>
      </c>
      <c r="CB162" s="70">
        <v>0</v>
      </c>
      <c r="CC162" s="70">
        <v>0</v>
      </c>
      <c r="CD162" s="70">
        <v>0</v>
      </c>
    </row>
    <row r="163" spans="1:82">
      <c r="A163" s="70" t="s">
        <v>1802</v>
      </c>
      <c r="B163" s="70">
        <v>110</v>
      </c>
      <c r="C163" s="70">
        <v>8</v>
      </c>
      <c r="D163" s="70">
        <v>7</v>
      </c>
      <c r="E163" s="70">
        <v>2011</v>
      </c>
      <c r="F163" s="70" t="s">
        <v>178</v>
      </c>
      <c r="G163" s="70" t="s">
        <v>1794</v>
      </c>
      <c r="H163" s="70" t="s">
        <v>1795</v>
      </c>
      <c r="I163" s="148"/>
      <c r="J163" s="71">
        <v>5626.4710872226024</v>
      </c>
      <c r="K163" s="71">
        <v>24.439649513697209</v>
      </c>
      <c r="L163" s="71">
        <v>13.94375449538501</v>
      </c>
      <c r="M163" s="71">
        <v>755.10863431378914</v>
      </c>
      <c r="N163" s="71">
        <v>670.93628531723687</v>
      </c>
      <c r="O163" s="71">
        <v>368.15842375974455</v>
      </c>
      <c r="P163" s="71">
        <v>248.00680492276624</v>
      </c>
      <c r="Q163" s="71">
        <v>26.528465696697602</v>
      </c>
      <c r="R163" s="71">
        <v>30.17238433380842</v>
      </c>
      <c r="S163" s="71">
        <v>43.718739677919999</v>
      </c>
      <c r="T163" s="72"/>
      <c r="U163" s="71">
        <v>150082354</v>
      </c>
      <c r="V163" s="71">
        <v>11177</v>
      </c>
      <c r="W163" s="71">
        <v>336</v>
      </c>
      <c r="X163" s="71">
        <v>145329</v>
      </c>
      <c r="Y163" s="71">
        <v>167309</v>
      </c>
      <c r="Z163" s="71">
        <v>191040</v>
      </c>
      <c r="AA163" s="71">
        <v>50118</v>
      </c>
      <c r="AB163" s="71">
        <v>378022</v>
      </c>
      <c r="AC163" s="71">
        <v>5260246</v>
      </c>
      <c r="AD163" s="71">
        <v>43.718739677919999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4.1950000000000003</v>
      </c>
      <c r="BI163" s="71">
        <v>0</v>
      </c>
      <c r="BJ163" s="71">
        <v>10333.120999999999</v>
      </c>
      <c r="BK163" s="71">
        <v>94.028999999999996</v>
      </c>
      <c r="BL163" s="71">
        <v>123.655</v>
      </c>
      <c r="BM163" s="71">
        <v>0</v>
      </c>
      <c r="BN163" s="72"/>
      <c r="BO163" s="71">
        <v>1</v>
      </c>
      <c r="BP163" s="71">
        <v>0</v>
      </c>
      <c r="BQ163" s="71">
        <v>31</v>
      </c>
      <c r="BR163" s="71">
        <v>1</v>
      </c>
      <c r="BS163" s="71">
        <v>15</v>
      </c>
      <c r="BT163" s="71">
        <v>0</v>
      </c>
      <c r="BU163"/>
      <c r="BV163" s="70">
        <v>9909.402</v>
      </c>
      <c r="BW163" s="70">
        <v>27.48</v>
      </c>
      <c r="BX163" s="70">
        <v>604.40300000000002</v>
      </c>
      <c r="BY163" s="70">
        <v>11.884</v>
      </c>
      <c r="BZ163" s="70">
        <v>1.831</v>
      </c>
      <c r="CA163" s="70">
        <v>0</v>
      </c>
      <c r="CB163" s="70">
        <v>0</v>
      </c>
      <c r="CC163" s="70">
        <v>0</v>
      </c>
      <c r="CD163" s="70">
        <v>0</v>
      </c>
    </row>
    <row r="164" spans="1:82">
      <c r="A164" s="70" t="s">
        <v>1803</v>
      </c>
      <c r="B164" s="70">
        <v>111</v>
      </c>
      <c r="C164" s="70">
        <v>9</v>
      </c>
      <c r="D164" s="70">
        <v>7</v>
      </c>
      <c r="E164" s="70">
        <v>2012</v>
      </c>
      <c r="F164" s="70" t="s">
        <v>179</v>
      </c>
      <c r="G164" s="70" t="s">
        <v>1794</v>
      </c>
      <c r="H164" s="70" t="s">
        <v>1795</v>
      </c>
      <c r="I164" s="148"/>
      <c r="J164" s="71">
        <v>5350.5033162064219</v>
      </c>
      <c r="K164" s="71">
        <v>23.670048592810979</v>
      </c>
      <c r="L164" s="71">
        <v>14.35976211272656</v>
      </c>
      <c r="M164" s="71">
        <v>789.36611112285573</v>
      </c>
      <c r="N164" s="71">
        <v>738.05827686559098</v>
      </c>
      <c r="O164" s="71">
        <v>369.01068731672666</v>
      </c>
      <c r="P164" s="71">
        <v>245.7550542651918</v>
      </c>
      <c r="Q164" s="71">
        <v>28.938079787123801</v>
      </c>
      <c r="R164" s="71">
        <v>32.556168660738429</v>
      </c>
      <c r="S164" s="71">
        <v>41.750894664199997</v>
      </c>
      <c r="T164" s="72"/>
      <c r="U164" s="71">
        <v>145498857</v>
      </c>
      <c r="V164" s="71">
        <v>11177</v>
      </c>
      <c r="W164" s="71">
        <v>336</v>
      </c>
      <c r="X164" s="71">
        <v>145329</v>
      </c>
      <c r="Y164" s="71">
        <v>169787</v>
      </c>
      <c r="Z164" s="71">
        <v>193001</v>
      </c>
      <c r="AA164" s="71">
        <v>49382</v>
      </c>
      <c r="AB164" s="71">
        <v>379536</v>
      </c>
      <c r="AC164" s="71">
        <v>5528825.666666667</v>
      </c>
      <c r="AD164" s="71">
        <v>41.750894664199997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3.927</v>
      </c>
      <c r="BI164" s="71">
        <v>0</v>
      </c>
      <c r="BJ164" s="71">
        <v>5307.5929999999998</v>
      </c>
      <c r="BK164" s="71">
        <v>105.378</v>
      </c>
      <c r="BL164" s="71">
        <v>138.524</v>
      </c>
      <c r="BM164" s="71">
        <v>0</v>
      </c>
      <c r="BN164" s="72"/>
      <c r="BO164" s="71">
        <v>1</v>
      </c>
      <c r="BP164" s="71">
        <v>0</v>
      </c>
      <c r="BQ164" s="71">
        <v>31</v>
      </c>
      <c r="BR164" s="71">
        <v>1</v>
      </c>
      <c r="BS164" s="71">
        <v>15</v>
      </c>
      <c r="BT164" s="71">
        <v>0</v>
      </c>
      <c r="BU164"/>
      <c r="BV164" s="70">
        <v>5149.2529999999997</v>
      </c>
      <c r="BW164" s="70">
        <v>14.26</v>
      </c>
      <c r="BX164" s="70">
        <v>386.47</v>
      </c>
      <c r="BY164" s="70">
        <v>5.4390000000000001</v>
      </c>
      <c r="BZ164" s="70">
        <v>0</v>
      </c>
      <c r="CA164" s="70">
        <v>0</v>
      </c>
      <c r="CB164" s="70">
        <v>0</v>
      </c>
      <c r="CC164" s="70">
        <v>0</v>
      </c>
      <c r="CD164" s="70">
        <v>0</v>
      </c>
    </row>
    <row r="165" spans="1:82">
      <c r="A165" s="70" t="s">
        <v>1804</v>
      </c>
      <c r="B165" s="70">
        <v>112</v>
      </c>
      <c r="C165" s="70">
        <v>10</v>
      </c>
      <c r="D165" s="70">
        <v>7</v>
      </c>
      <c r="E165" s="70">
        <v>2013</v>
      </c>
      <c r="F165" s="70" t="s">
        <v>180</v>
      </c>
      <c r="G165" s="70" t="s">
        <v>1794</v>
      </c>
      <c r="H165" s="70" t="s">
        <v>1795</v>
      </c>
      <c r="I165" s="148"/>
      <c r="J165" s="71">
        <v>5831.6849072515524</v>
      </c>
      <c r="K165" s="71">
        <v>22.616277305307161</v>
      </c>
      <c r="L165" s="71">
        <v>12.831553873467371</v>
      </c>
      <c r="M165" s="71">
        <v>811.82898924798826</v>
      </c>
      <c r="N165" s="71">
        <v>698.92079078387803</v>
      </c>
      <c r="O165" s="71">
        <v>357.91548492061571</v>
      </c>
      <c r="P165" s="71">
        <v>243.69383346778355</v>
      </c>
      <c r="Q165" s="71">
        <v>29.3224554626456</v>
      </c>
      <c r="R165" s="71">
        <v>33.334385034554991</v>
      </c>
      <c r="S165" s="71">
        <v>45.078352072869997</v>
      </c>
      <c r="T165" s="72"/>
      <c r="U165" s="71">
        <v>149971017</v>
      </c>
      <c r="V165" s="71">
        <v>11177</v>
      </c>
      <c r="W165" s="71">
        <v>336</v>
      </c>
      <c r="X165" s="71">
        <v>145329</v>
      </c>
      <c r="Y165" s="71">
        <v>170618</v>
      </c>
      <c r="Z165" s="71">
        <v>195556</v>
      </c>
      <c r="AA165" s="71">
        <v>48784</v>
      </c>
      <c r="AB165" s="71">
        <v>379064</v>
      </c>
      <c r="AC165" s="71">
        <v>5525901.333333333</v>
      </c>
      <c r="AD165" s="71">
        <v>45.078352072869997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3.1349999999999998</v>
      </c>
      <c r="BI165" s="71">
        <v>0</v>
      </c>
      <c r="BJ165" s="71">
        <v>10353.210999999999</v>
      </c>
      <c r="BK165" s="71">
        <v>93.994</v>
      </c>
      <c r="BL165" s="71">
        <v>155.65699999999998</v>
      </c>
      <c r="BM165" s="71">
        <v>0</v>
      </c>
      <c r="BN165" s="72"/>
      <c r="BO165" s="71">
        <v>1</v>
      </c>
      <c r="BP165" s="71">
        <v>0</v>
      </c>
      <c r="BQ165" s="71">
        <v>30</v>
      </c>
      <c r="BR165" s="71">
        <v>1</v>
      </c>
      <c r="BS165" s="71">
        <v>15</v>
      </c>
      <c r="BT165" s="71">
        <v>0</v>
      </c>
      <c r="BU165"/>
      <c r="BV165" s="70">
        <v>9950.8639999999996</v>
      </c>
      <c r="BW165" s="70">
        <v>13.54</v>
      </c>
      <c r="BX165" s="70">
        <v>629.36599999999999</v>
      </c>
      <c r="BY165" s="70">
        <v>12.227</v>
      </c>
      <c r="BZ165" s="70">
        <v>0</v>
      </c>
      <c r="CA165" s="70">
        <v>0</v>
      </c>
      <c r="CB165" s="70">
        <v>0</v>
      </c>
      <c r="CC165" s="70">
        <v>0</v>
      </c>
      <c r="CD165" s="70">
        <v>0</v>
      </c>
    </row>
    <row r="166" spans="1:82">
      <c r="A166" s="70" t="s">
        <v>1805</v>
      </c>
      <c r="B166" s="70">
        <v>113</v>
      </c>
      <c r="C166" s="70">
        <v>11</v>
      </c>
      <c r="D166" s="70">
        <v>7</v>
      </c>
      <c r="E166" s="70">
        <v>2014</v>
      </c>
      <c r="F166" s="70" t="s">
        <v>181</v>
      </c>
      <c r="G166" s="70" t="s">
        <v>1794</v>
      </c>
      <c r="H166" s="70" t="s">
        <v>1795</v>
      </c>
      <c r="I166" s="148"/>
      <c r="J166" s="71">
        <v>5938.4090542194263</v>
      </c>
      <c r="K166" s="71">
        <v>23.447878523806299</v>
      </c>
      <c r="L166" s="71">
        <v>19.18593736350493</v>
      </c>
      <c r="M166" s="71">
        <v>812.08124270153269</v>
      </c>
      <c r="N166" s="71">
        <v>717.03188989993691</v>
      </c>
      <c r="O166" s="71">
        <v>343.08374381996555</v>
      </c>
      <c r="P166" s="71">
        <v>242.6707907442968</v>
      </c>
      <c r="Q166" s="71">
        <v>27.995401955377201</v>
      </c>
      <c r="R166" s="71">
        <v>32.453517406432361</v>
      </c>
      <c r="S166" s="71">
        <v>39.463117240544278</v>
      </c>
      <c r="T166" s="72"/>
      <c r="U166" s="71">
        <v>156303440</v>
      </c>
      <c r="V166" s="71">
        <v>10264</v>
      </c>
      <c r="W166" s="71">
        <v>392</v>
      </c>
      <c r="X166" s="71">
        <v>140751</v>
      </c>
      <c r="Y166" s="71">
        <v>171326</v>
      </c>
      <c r="Z166" s="71">
        <v>197429</v>
      </c>
      <c r="AA166" s="71">
        <v>48328</v>
      </c>
      <c r="AB166" s="71">
        <v>377208</v>
      </c>
      <c r="AC166" s="71">
        <v>5396794.666666667</v>
      </c>
      <c r="AD166" s="71">
        <v>39.463117240544278</v>
      </c>
      <c r="AE166" s="72"/>
      <c r="AF166" s="71"/>
      <c r="AG166" s="71"/>
      <c r="AH166" s="71"/>
      <c r="AI166" s="71"/>
      <c r="AJ166" s="71"/>
      <c r="AK166" s="71"/>
      <c r="AL166" s="71"/>
      <c r="AM166" s="71"/>
      <c r="AN166" s="71"/>
      <c r="AO166" s="71"/>
      <c r="AP166" s="71"/>
      <c r="AQ166" s="72"/>
      <c r="AR166" s="71">
        <v>7281</v>
      </c>
      <c r="AS166" s="71">
        <v>896</v>
      </c>
      <c r="AT166" s="71">
        <v>0</v>
      </c>
      <c r="AU166" s="71">
        <v>0</v>
      </c>
      <c r="AV166" s="71">
        <v>0</v>
      </c>
      <c r="AW166" s="71">
        <v>1</v>
      </c>
      <c r="AX166" s="71"/>
      <c r="AY166" s="72"/>
      <c r="AZ166" s="71">
        <v>29403.8</v>
      </c>
      <c r="BA166" s="71">
        <v>30229.9</v>
      </c>
      <c r="BB166" s="71">
        <v>0</v>
      </c>
      <c r="BC166" s="71">
        <v>0</v>
      </c>
      <c r="BD166" s="71">
        <v>0</v>
      </c>
      <c r="BE166" s="71">
        <v>1715</v>
      </c>
      <c r="BF166" s="71"/>
      <c r="BG166" s="72"/>
      <c r="BH166" s="71">
        <v>2.8980000000000001</v>
      </c>
      <c r="BI166" s="71">
        <v>0</v>
      </c>
      <c r="BJ166" s="71">
        <v>9956.2569999999996</v>
      </c>
      <c r="BK166" s="71">
        <v>87.518000000000001</v>
      </c>
      <c r="BL166" s="71">
        <v>143.53300000000002</v>
      </c>
      <c r="BM166" s="71">
        <v>0</v>
      </c>
      <c r="BN166" s="72"/>
      <c r="BO166" s="71">
        <v>1</v>
      </c>
      <c r="BP166" s="71">
        <v>0</v>
      </c>
      <c r="BQ166" s="71">
        <v>29</v>
      </c>
      <c r="BR166" s="71">
        <v>1</v>
      </c>
      <c r="BS166" s="71">
        <v>15</v>
      </c>
      <c r="BT166" s="71">
        <v>0</v>
      </c>
      <c r="BU166"/>
      <c r="BV166" s="70">
        <v>9519.3439999999991</v>
      </c>
      <c r="BW166" s="70">
        <v>13.757</v>
      </c>
      <c r="BX166" s="70">
        <v>644.649</v>
      </c>
      <c r="BY166" s="70">
        <v>12.456</v>
      </c>
      <c r="BZ166" s="70">
        <v>0</v>
      </c>
      <c r="CA166" s="70">
        <v>0</v>
      </c>
      <c r="CB166" s="70">
        <v>0</v>
      </c>
      <c r="CC166" s="70">
        <v>0</v>
      </c>
      <c r="CD166" s="70">
        <v>0</v>
      </c>
    </row>
    <row r="167" spans="1:82">
      <c r="A167" s="70" t="s">
        <v>1806</v>
      </c>
      <c r="B167" s="70">
        <v>114</v>
      </c>
      <c r="C167" s="70">
        <v>12</v>
      </c>
      <c r="D167" s="70">
        <v>7</v>
      </c>
      <c r="E167" s="70">
        <v>2015</v>
      </c>
      <c r="F167" s="70" t="s">
        <v>182</v>
      </c>
      <c r="G167" s="70" t="s">
        <v>1794</v>
      </c>
      <c r="H167" s="70" t="s">
        <v>1795</v>
      </c>
      <c r="I167" s="148"/>
      <c r="J167" s="71">
        <v>5504.6684146367279</v>
      </c>
      <c r="K167" s="71">
        <v>21.214223869132098</v>
      </c>
      <c r="L167" s="71">
        <v>22.064647409539269</v>
      </c>
      <c r="M167" s="71">
        <v>675.44308079374514</v>
      </c>
      <c r="N167" s="71">
        <v>613.60658254950022</v>
      </c>
      <c r="O167" s="71">
        <v>342.07849792856274</v>
      </c>
      <c r="P167" s="71">
        <v>239.5206928754157</v>
      </c>
      <c r="Q167" s="71">
        <v>27.264818013085801</v>
      </c>
      <c r="R167" s="71">
        <v>30.452815993975928</v>
      </c>
      <c r="S167" s="71">
        <v>52.054794224108157</v>
      </c>
      <c r="T167" s="72"/>
      <c r="U167" s="71">
        <v>141788173</v>
      </c>
      <c r="V167" s="71">
        <v>10264</v>
      </c>
      <c r="W167" s="71">
        <v>392</v>
      </c>
      <c r="X167" s="71">
        <v>140751</v>
      </c>
      <c r="Y167" s="71">
        <v>171920</v>
      </c>
      <c r="Z167" s="71">
        <v>198745</v>
      </c>
      <c r="AA167" s="71">
        <v>47663</v>
      </c>
      <c r="AB167" s="71">
        <v>375269</v>
      </c>
      <c r="AC167" s="71">
        <v>5205412</v>
      </c>
      <c r="AD167" s="71">
        <v>52.054794224108157</v>
      </c>
      <c r="AE167" s="72"/>
      <c r="AF167" s="71">
        <v>1324777833.4119389</v>
      </c>
      <c r="AG167" s="71">
        <v>16255447.238857189</v>
      </c>
      <c r="AH167" s="71">
        <v>3992803.4286418818</v>
      </c>
      <c r="AI167" s="71">
        <v>886400293.03479874</v>
      </c>
      <c r="AJ167" s="71">
        <v>1024991318.285977</v>
      </c>
      <c r="AK167" s="71">
        <v>0</v>
      </c>
      <c r="AL167" s="71">
        <v>0</v>
      </c>
      <c r="AM167" s="71">
        <v>51429042.25575158</v>
      </c>
      <c r="AN167" s="71">
        <v>0</v>
      </c>
      <c r="AO167" s="71">
        <v>0</v>
      </c>
      <c r="AP167" s="71">
        <v>3307846737.6559653</v>
      </c>
      <c r="AQ167" s="72"/>
      <c r="AR167" s="71">
        <v>8068</v>
      </c>
      <c r="AS167" s="71">
        <v>1246</v>
      </c>
      <c r="AT167" s="71">
        <v>0</v>
      </c>
      <c r="AU167" s="71">
        <v>0</v>
      </c>
      <c r="AV167" s="71">
        <v>0</v>
      </c>
      <c r="AW167" s="71">
        <v>1</v>
      </c>
      <c r="AX167" s="71"/>
      <c r="AY167" s="72"/>
      <c r="AZ167" s="71">
        <v>33081.5</v>
      </c>
      <c r="BA167" s="71">
        <v>58697.3</v>
      </c>
      <c r="BB167" s="71">
        <v>0</v>
      </c>
      <c r="BC167" s="71">
        <v>0</v>
      </c>
      <c r="BD167" s="71">
        <v>0</v>
      </c>
      <c r="BE167" s="71">
        <v>1715</v>
      </c>
      <c r="BF167" s="71"/>
      <c r="BG167" s="72"/>
      <c r="BH167" s="71">
        <v>3.331</v>
      </c>
      <c r="BI167" s="71">
        <v>0</v>
      </c>
      <c r="BJ167" s="71">
        <v>9105.2029999999995</v>
      </c>
      <c r="BK167" s="71">
        <v>69.272999999999996</v>
      </c>
      <c r="BL167" s="71">
        <v>160.38300000000001</v>
      </c>
      <c r="BM167" s="71">
        <v>0</v>
      </c>
      <c r="BN167" s="72"/>
      <c r="BO167" s="71">
        <v>1</v>
      </c>
      <c r="BP167" s="71">
        <v>0</v>
      </c>
      <c r="BQ167" s="71">
        <v>30</v>
      </c>
      <c r="BR167" s="71">
        <v>1</v>
      </c>
      <c r="BS167" s="71">
        <v>17</v>
      </c>
      <c r="BT167" s="71">
        <v>0</v>
      </c>
      <c r="BU167"/>
      <c r="BV167" s="70">
        <v>8740.5190000000002</v>
      </c>
      <c r="BW167" s="70">
        <v>42.325000000000003</v>
      </c>
      <c r="BX167" s="70">
        <v>543.26800000000003</v>
      </c>
      <c r="BY167" s="70">
        <v>12.077999999999999</v>
      </c>
      <c r="BZ167" s="70">
        <v>0</v>
      </c>
      <c r="CA167" s="70">
        <v>0</v>
      </c>
      <c r="CB167" s="70">
        <v>0</v>
      </c>
      <c r="CC167" s="70">
        <v>0</v>
      </c>
      <c r="CD167" s="70">
        <v>0</v>
      </c>
    </row>
    <row r="168" spans="1:82">
      <c r="A168" s="70" t="s">
        <v>1807</v>
      </c>
      <c r="B168" s="70">
        <v>115</v>
      </c>
      <c r="C168" s="70">
        <v>13</v>
      </c>
      <c r="D168" s="70">
        <v>7</v>
      </c>
      <c r="E168" s="70">
        <v>2016</v>
      </c>
      <c r="F168" s="70" t="s">
        <v>155</v>
      </c>
      <c r="G168" s="70" t="s">
        <v>1794</v>
      </c>
      <c r="H168" s="70" t="s">
        <v>1795</v>
      </c>
      <c r="I168" s="148"/>
      <c r="J168" s="71">
        <v>5944.1508289560888</v>
      </c>
      <c r="K168" s="71">
        <v>21.532351494439471</v>
      </c>
      <c r="L168" s="71">
        <v>30.745960481810318</v>
      </c>
      <c r="M168" s="71">
        <v>693.80337940546588</v>
      </c>
      <c r="N168" s="71">
        <v>624.9809639501467</v>
      </c>
      <c r="O168" s="71">
        <v>340.11955072485762</v>
      </c>
      <c r="P168" s="71">
        <v>233.02430395755204</v>
      </c>
      <c r="Q168" s="71">
        <v>26.350973158598162</v>
      </c>
      <c r="R168" s="71">
        <v>30.052556640183624</v>
      </c>
      <c r="S168" s="71">
        <v>54.227971064911699</v>
      </c>
      <c r="T168" s="72"/>
      <c r="U168" s="71">
        <v>141677224</v>
      </c>
      <c r="V168" s="71">
        <v>10264</v>
      </c>
      <c r="W168" s="71">
        <v>392</v>
      </c>
      <c r="X168" s="71">
        <v>140751</v>
      </c>
      <c r="Y168" s="71">
        <v>172516</v>
      </c>
      <c r="Z168" s="71">
        <v>200036</v>
      </c>
      <c r="AA168" s="71">
        <v>47960</v>
      </c>
      <c r="AB168" s="71">
        <v>373074</v>
      </c>
      <c r="AC168" s="71">
        <v>5132680.8524017008</v>
      </c>
      <c r="AD168" s="71">
        <v>54.227971064911699</v>
      </c>
      <c r="AE168" s="72"/>
      <c r="AF168" s="71">
        <v>1333643625.8716891</v>
      </c>
      <c r="AG168" s="71">
        <v>15749887.849746879</v>
      </c>
      <c r="AH168" s="71">
        <v>4718051.9287433522</v>
      </c>
      <c r="AI168" s="71">
        <v>1051246206.861457</v>
      </c>
      <c r="AJ168" s="71">
        <v>932156849.98004448</v>
      </c>
      <c r="AK168" s="71">
        <v>0</v>
      </c>
      <c r="AL168" s="71">
        <v>0</v>
      </c>
      <c r="AM168" s="71">
        <v>51167948.328929983</v>
      </c>
      <c r="AN168" s="71">
        <v>0</v>
      </c>
      <c r="AO168" s="71">
        <v>0</v>
      </c>
      <c r="AP168" s="71">
        <v>3388682570.8206105</v>
      </c>
      <c r="AQ168" s="72"/>
      <c r="AR168" s="71">
        <v>8716</v>
      </c>
      <c r="AS168" s="71">
        <v>1435</v>
      </c>
      <c r="AT168" s="71">
        <v>0</v>
      </c>
      <c r="AU168" s="71">
        <v>0</v>
      </c>
      <c r="AV168" s="71">
        <v>0</v>
      </c>
      <c r="AW168" s="71">
        <v>1</v>
      </c>
      <c r="AX168" s="71"/>
      <c r="AY168" s="72"/>
      <c r="AZ168" s="71">
        <v>36068</v>
      </c>
      <c r="BA168" s="71">
        <v>63803.6</v>
      </c>
      <c r="BB168" s="71">
        <v>0</v>
      </c>
      <c r="BC168" s="71">
        <v>0</v>
      </c>
      <c r="BD168" s="71">
        <v>0</v>
      </c>
      <c r="BE168" s="71">
        <v>1715</v>
      </c>
      <c r="BF168" s="71"/>
      <c r="BG168" s="72"/>
      <c r="BH168" s="71">
        <v>3.6040000000000001</v>
      </c>
      <c r="BI168" s="71">
        <v>0</v>
      </c>
      <c r="BJ168" s="71">
        <v>9700.8559999999998</v>
      </c>
      <c r="BK168" s="71">
        <v>76.38</v>
      </c>
      <c r="BL168" s="71">
        <v>170.23399999999998</v>
      </c>
      <c r="BM168" s="71">
        <v>0</v>
      </c>
      <c r="BN168" s="72"/>
      <c r="BO168" s="71">
        <v>1</v>
      </c>
      <c r="BP168" s="71">
        <v>0</v>
      </c>
      <c r="BQ168" s="71">
        <v>30</v>
      </c>
      <c r="BR168" s="71">
        <v>1</v>
      </c>
      <c r="BS168" s="71">
        <v>17</v>
      </c>
      <c r="BT168" s="71">
        <v>0</v>
      </c>
      <c r="BU168"/>
      <c r="BV168" s="70">
        <v>9284.39</v>
      </c>
      <c r="BW168" s="70">
        <v>47.177</v>
      </c>
      <c r="BX168" s="70">
        <v>604.97500000000002</v>
      </c>
      <c r="BY168" s="70">
        <v>14.532</v>
      </c>
      <c r="BZ168" s="70">
        <v>0</v>
      </c>
      <c r="CA168" s="70">
        <v>0</v>
      </c>
      <c r="CB168" s="70">
        <v>0</v>
      </c>
      <c r="CC168" s="70">
        <v>0</v>
      </c>
      <c r="CD168" s="70">
        <v>0</v>
      </c>
    </row>
    <row r="169" spans="1:82">
      <c r="A169" s="70" t="s">
        <v>1808</v>
      </c>
      <c r="B169" s="70">
        <v>116</v>
      </c>
      <c r="C169" s="70">
        <v>14</v>
      </c>
      <c r="D169" s="70">
        <v>7</v>
      </c>
      <c r="E169" s="70">
        <v>2017</v>
      </c>
      <c r="F169" s="70" t="s">
        <v>156</v>
      </c>
      <c r="G169" s="70" t="s">
        <v>1794</v>
      </c>
      <c r="H169" s="70" t="s">
        <v>1795</v>
      </c>
      <c r="I169" s="148"/>
      <c r="J169" s="71">
        <v>6008.6364517920056</v>
      </c>
      <c r="K169" s="71">
        <v>20.428361187019501</v>
      </c>
      <c r="L169" s="71">
        <v>28.486861596722832</v>
      </c>
      <c r="M169" s="71">
        <v>506.61525992720209</v>
      </c>
      <c r="N169" s="71">
        <v>553.49097528408095</v>
      </c>
      <c r="O169" s="71">
        <v>337.05166981078889</v>
      </c>
      <c r="P169" s="71">
        <v>229.02316366484644</v>
      </c>
      <c r="Q169" s="71">
        <v>25.3431864165245</v>
      </c>
      <c r="R169" s="71">
        <v>28.601551579701791</v>
      </c>
      <c r="S169" s="71">
        <v>64.501086457914113</v>
      </c>
      <c r="T169" s="72"/>
      <c r="U169" s="71">
        <v>150233599</v>
      </c>
      <c r="V169" s="71">
        <v>10264</v>
      </c>
      <c r="W169" s="71">
        <v>392</v>
      </c>
      <c r="X169" s="71">
        <v>140751</v>
      </c>
      <c r="Y169" s="71">
        <v>173097</v>
      </c>
      <c r="Z169" s="71">
        <v>201520</v>
      </c>
      <c r="AA169" s="71">
        <v>47437</v>
      </c>
      <c r="AB169" s="71">
        <v>371042</v>
      </c>
      <c r="AC169" s="71">
        <v>4981789.3333333312</v>
      </c>
      <c r="AD169" s="71">
        <v>64.501086457914113</v>
      </c>
      <c r="AE169" s="72"/>
      <c r="AF169" s="71">
        <v>1368011084.5956211</v>
      </c>
      <c r="AG169" s="71">
        <v>15746073.54470659</v>
      </c>
      <c r="AH169" s="71">
        <v>5841009.8610368986</v>
      </c>
      <c r="AI169" s="71">
        <v>861401277.51630139</v>
      </c>
      <c r="AJ169" s="71">
        <v>1002760004.166765</v>
      </c>
      <c r="AK169" s="71">
        <v>0</v>
      </c>
      <c r="AL169" s="71">
        <v>0</v>
      </c>
      <c r="AM169" s="71">
        <v>50968882.696135558</v>
      </c>
      <c r="AN169" s="71">
        <v>0</v>
      </c>
      <c r="AO169" s="71">
        <v>0</v>
      </c>
      <c r="AP169" s="71">
        <v>3304728332.3805666</v>
      </c>
      <c r="AQ169" s="72"/>
      <c r="AR169" s="71">
        <v>9291</v>
      </c>
      <c r="AS169" s="71">
        <v>1601</v>
      </c>
      <c r="AT169" s="71">
        <v>0</v>
      </c>
      <c r="AU169" s="71">
        <v>0</v>
      </c>
      <c r="AV169" s="71">
        <v>0</v>
      </c>
      <c r="AW169" s="71">
        <v>1</v>
      </c>
      <c r="AX169" s="71"/>
      <c r="AY169" s="72"/>
      <c r="AZ169" s="71">
        <v>38719.699999999997</v>
      </c>
      <c r="BA169" s="71">
        <v>91973.299999999959</v>
      </c>
      <c r="BB169" s="71">
        <v>0</v>
      </c>
      <c r="BC169" s="71">
        <v>0</v>
      </c>
      <c r="BD169" s="71">
        <v>0</v>
      </c>
      <c r="BE169" s="71">
        <v>1715</v>
      </c>
      <c r="BF169" s="71"/>
      <c r="BG169" s="72"/>
      <c r="BH169" s="71">
        <v>4.0869999999999997</v>
      </c>
      <c r="BI169" s="71">
        <v>0</v>
      </c>
      <c r="BJ169" s="71">
        <v>9454.991</v>
      </c>
      <c r="BK169" s="71">
        <v>75.497</v>
      </c>
      <c r="BL169" s="71">
        <v>151.86600000000001</v>
      </c>
      <c r="BM169" s="71">
        <v>0</v>
      </c>
      <c r="BN169" s="72"/>
      <c r="BO169" s="71">
        <v>1</v>
      </c>
      <c r="BP169" s="71">
        <v>0</v>
      </c>
      <c r="BQ169" s="71">
        <v>30</v>
      </c>
      <c r="BR169" s="71">
        <v>1</v>
      </c>
      <c r="BS169" s="71">
        <v>15</v>
      </c>
      <c r="BT169" s="71">
        <v>0</v>
      </c>
      <c r="BU169"/>
      <c r="BV169" s="70">
        <v>9010.8089999999993</v>
      </c>
      <c r="BW169" s="70">
        <v>55.442</v>
      </c>
      <c r="BX169" s="70">
        <v>598.76900000000001</v>
      </c>
      <c r="BY169" s="70">
        <v>14.43</v>
      </c>
      <c r="BZ169" s="70">
        <v>2.125</v>
      </c>
      <c r="CA169" s="70">
        <v>4.8659999999999997</v>
      </c>
      <c r="CB169" s="70">
        <v>0</v>
      </c>
      <c r="CC169" s="70">
        <v>0</v>
      </c>
      <c r="CD169" s="70">
        <v>0</v>
      </c>
    </row>
    <row r="170" spans="1:82">
      <c r="A170" s="70" t="s">
        <v>1809</v>
      </c>
      <c r="B170" s="70">
        <v>117</v>
      </c>
      <c r="C170" s="70">
        <v>15</v>
      </c>
      <c r="D170" s="70">
        <v>7</v>
      </c>
      <c r="E170" s="70">
        <v>2018</v>
      </c>
      <c r="F170" s="70" t="s">
        <v>183</v>
      </c>
      <c r="G170" s="70" t="s">
        <v>1794</v>
      </c>
      <c r="H170" s="70" t="s">
        <v>1795</v>
      </c>
      <c r="I170" s="148"/>
      <c r="J170" s="71">
        <v>5270.7704536581905</v>
      </c>
      <c r="K170" s="71">
        <v>18.351194658775292</v>
      </c>
      <c r="L170" s="71">
        <v>25.842691349049975</v>
      </c>
      <c r="M170" s="71">
        <v>442.72576699816977</v>
      </c>
      <c r="N170" s="71">
        <v>420.20543582279555</v>
      </c>
      <c r="O170" s="71">
        <v>333.25145806734281</v>
      </c>
      <c r="P170" s="71">
        <v>227.61335183414823</v>
      </c>
      <c r="Q170" s="71">
        <v>23.377069679785698</v>
      </c>
      <c r="R170" s="71">
        <v>28.395324330657377</v>
      </c>
      <c r="S170" s="71">
        <v>67.095219563814013</v>
      </c>
      <c r="T170" s="72"/>
      <c r="U170" s="71">
        <v>141427660</v>
      </c>
      <c r="V170" s="71">
        <v>10264</v>
      </c>
      <c r="W170" s="71">
        <v>392</v>
      </c>
      <c r="X170" s="71">
        <v>140751</v>
      </c>
      <c r="Y170" s="71">
        <v>173691</v>
      </c>
      <c r="Z170" s="71">
        <v>203063</v>
      </c>
      <c r="AA170" s="71">
        <v>47619</v>
      </c>
      <c r="AB170" s="71">
        <v>368835</v>
      </c>
      <c r="AC170" s="71">
        <v>4926485.333333333</v>
      </c>
      <c r="AD170" s="71">
        <v>67.095219563814013</v>
      </c>
      <c r="AE170" s="72"/>
      <c r="AF170" s="71">
        <v>1251891929.629226</v>
      </c>
      <c r="AG170" s="71">
        <v>14015200.112330539</v>
      </c>
      <c r="AH170" s="71">
        <v>5420491.1088680811</v>
      </c>
      <c r="AI170" s="71">
        <v>841256093.40348959</v>
      </c>
      <c r="AJ170" s="71">
        <v>861489668.09165919</v>
      </c>
      <c r="AK170" s="71">
        <v>0</v>
      </c>
      <c r="AL170" s="71">
        <v>0</v>
      </c>
      <c r="AM170" s="71">
        <v>50770547.419331007</v>
      </c>
      <c r="AN170" s="71">
        <v>0</v>
      </c>
      <c r="AO170" s="71">
        <v>0</v>
      </c>
      <c r="AP170" s="71">
        <v>3024843929.7649045</v>
      </c>
      <c r="AQ170" s="72"/>
      <c r="AR170" s="71">
        <v>9975</v>
      </c>
      <c r="AS170" s="71">
        <v>1741</v>
      </c>
      <c r="AT170" s="71">
        <v>0</v>
      </c>
      <c r="AU170" s="71">
        <v>0</v>
      </c>
      <c r="AV170" s="71">
        <v>0</v>
      </c>
      <c r="AW170" s="71">
        <v>1</v>
      </c>
      <c r="AX170" s="71"/>
      <c r="AY170" s="72"/>
      <c r="AZ170" s="71">
        <v>41958.299999999974</v>
      </c>
      <c r="BA170" s="71">
        <v>115057.9</v>
      </c>
      <c r="BB170" s="71">
        <v>0</v>
      </c>
      <c r="BC170" s="71">
        <v>0</v>
      </c>
      <c r="BD170" s="71">
        <v>0</v>
      </c>
      <c r="BE170" s="71">
        <v>1715</v>
      </c>
      <c r="BF170" s="71"/>
      <c r="BG170" s="72"/>
      <c r="BH170" s="71">
        <v>0</v>
      </c>
      <c r="BI170" s="71">
        <v>0</v>
      </c>
      <c r="BJ170" s="71">
        <v>9276.9609999999993</v>
      </c>
      <c r="BK170" s="71">
        <v>82.869</v>
      </c>
      <c r="BL170" s="71">
        <v>156.14999999999998</v>
      </c>
      <c r="BM170" s="71">
        <v>0</v>
      </c>
      <c r="BN170" s="72"/>
      <c r="BO170" s="71">
        <v>0</v>
      </c>
      <c r="BP170" s="71">
        <v>0</v>
      </c>
      <c r="BQ170" s="71">
        <v>30</v>
      </c>
      <c r="BR170" s="71">
        <v>1</v>
      </c>
      <c r="BS170" s="71">
        <v>17</v>
      </c>
      <c r="BT170" s="71">
        <v>0</v>
      </c>
      <c r="BU170"/>
      <c r="BV170" s="70">
        <v>8848.9860000000008</v>
      </c>
      <c r="BW170" s="70">
        <v>62.348999999999997</v>
      </c>
      <c r="BX170" s="70">
        <v>588.87</v>
      </c>
      <c r="BY170" s="70">
        <v>13.635999999999999</v>
      </c>
      <c r="BZ170" s="70">
        <v>2.1389999999999998</v>
      </c>
      <c r="CA170" s="70">
        <v>0</v>
      </c>
      <c r="CB170" s="70">
        <v>0</v>
      </c>
      <c r="CC170" s="70">
        <v>0</v>
      </c>
      <c r="CD170" s="70">
        <v>0</v>
      </c>
    </row>
    <row r="171" spans="1:82">
      <c r="A171" s="70" t="s">
        <v>1810</v>
      </c>
      <c r="B171" s="70">
        <v>118</v>
      </c>
      <c r="C171" s="70">
        <v>16</v>
      </c>
      <c r="D171" s="70">
        <v>7</v>
      </c>
      <c r="E171" s="70">
        <v>2019</v>
      </c>
      <c r="F171" s="70" t="s">
        <v>158</v>
      </c>
      <c r="G171" s="70" t="s">
        <v>1794</v>
      </c>
      <c r="H171" s="70" t="s">
        <v>1795</v>
      </c>
      <c r="I171" s="148"/>
      <c r="J171" s="71">
        <v>5587.8477520048618</v>
      </c>
      <c r="K171" s="71">
        <v>16.814120513453517</v>
      </c>
      <c r="L171" s="71">
        <v>26.083668031615453</v>
      </c>
      <c r="M171" s="71">
        <v>427.31048767184058</v>
      </c>
      <c r="N171" s="71">
        <v>419.76711508122179</v>
      </c>
      <c r="O171" s="71">
        <v>325.83892027604162</v>
      </c>
      <c r="P171" s="71">
        <v>225.71313671977836</v>
      </c>
      <c r="Q171" s="71">
        <v>22.6428988857337</v>
      </c>
      <c r="R171" s="71">
        <v>30.191025458322986</v>
      </c>
      <c r="S171" s="71">
        <v>61.401740056348586</v>
      </c>
      <c r="T171" s="72"/>
      <c r="U171" s="71">
        <v>135713383</v>
      </c>
      <c r="V171" s="71">
        <v>10264</v>
      </c>
      <c r="W171" s="71">
        <v>392</v>
      </c>
      <c r="X171" s="71">
        <v>140751</v>
      </c>
      <c r="Y171" s="71">
        <v>174701</v>
      </c>
      <c r="Z171" s="71">
        <v>203997</v>
      </c>
      <c r="AA171" s="71">
        <v>46868</v>
      </c>
      <c r="AB171" s="71">
        <v>366923</v>
      </c>
      <c r="AC171" s="71">
        <v>5323825.666666666</v>
      </c>
      <c r="AD171" s="71">
        <v>61.401740056348586</v>
      </c>
      <c r="AE171" s="72"/>
      <c r="AF171" s="71">
        <v>1246824348.1063471</v>
      </c>
      <c r="AG171" s="71">
        <v>13598351.050020739</v>
      </c>
      <c r="AH171" s="71">
        <v>5967753.538848713</v>
      </c>
      <c r="AI171" s="71">
        <v>825442751.0728997</v>
      </c>
      <c r="AJ171" s="71">
        <v>834030172.46906817</v>
      </c>
      <c r="AK171" s="71">
        <v>0</v>
      </c>
      <c r="AL171" s="71">
        <v>0</v>
      </c>
      <c r="AM171" s="71">
        <v>49972150.405134872</v>
      </c>
      <c r="AN171" s="71">
        <v>0</v>
      </c>
      <c r="AO171" s="71">
        <v>0</v>
      </c>
      <c r="AP171" s="71">
        <v>2975835526.6423192</v>
      </c>
      <c r="AQ171" s="72"/>
      <c r="AR171" s="71">
        <v>10540</v>
      </c>
      <c r="AS171" s="71">
        <v>1846</v>
      </c>
      <c r="AT171" s="71">
        <v>0</v>
      </c>
      <c r="AU171" s="71">
        <v>0</v>
      </c>
      <c r="AV171" s="71">
        <v>0</v>
      </c>
      <c r="AW171" s="71">
        <v>1</v>
      </c>
      <c r="AX171" s="71"/>
      <c r="AY171" s="72"/>
      <c r="AZ171" s="71">
        <v>44550.300000000068</v>
      </c>
      <c r="BA171" s="71">
        <v>118519.9</v>
      </c>
      <c r="BB171" s="71">
        <v>0</v>
      </c>
      <c r="BC171" s="71">
        <v>0</v>
      </c>
      <c r="BD171" s="71">
        <v>0</v>
      </c>
      <c r="BE171" s="71">
        <v>1715</v>
      </c>
      <c r="BF171" s="71"/>
      <c r="BG171" s="72"/>
      <c r="BH171" s="71">
        <v>0</v>
      </c>
      <c r="BI171" s="71">
        <v>0</v>
      </c>
      <c r="BJ171" s="71">
        <v>9873.6389999999992</v>
      </c>
      <c r="BK171" s="71">
        <v>69.694999999999993</v>
      </c>
      <c r="BL171" s="71">
        <v>143.24099999999999</v>
      </c>
      <c r="BM171" s="71">
        <v>0</v>
      </c>
      <c r="BN171" s="72"/>
      <c r="BO171" s="71">
        <v>0</v>
      </c>
      <c r="BP171" s="71">
        <v>0</v>
      </c>
      <c r="BQ171" s="71">
        <v>30</v>
      </c>
      <c r="BR171" s="71">
        <v>1</v>
      </c>
      <c r="BS171" s="71">
        <v>16</v>
      </c>
      <c r="BT171" s="71">
        <v>0</v>
      </c>
      <c r="BU171"/>
      <c r="BV171" s="70">
        <v>9421.0920000000006</v>
      </c>
      <c r="BW171" s="70">
        <v>34.030999999999999</v>
      </c>
      <c r="BX171" s="70">
        <v>594.26199999999994</v>
      </c>
      <c r="BY171" s="70">
        <v>37.19</v>
      </c>
      <c r="BZ171" s="70">
        <v>0</v>
      </c>
      <c r="CA171" s="70">
        <v>0</v>
      </c>
      <c r="CB171" s="70">
        <v>0</v>
      </c>
      <c r="CC171" s="70">
        <v>0</v>
      </c>
      <c r="CD171" s="70">
        <v>0</v>
      </c>
    </row>
    <row r="172" spans="1:82">
      <c r="A172" s="70" t="s">
        <v>1811</v>
      </c>
      <c r="B172" s="70">
        <v>119</v>
      </c>
      <c r="C172" s="70">
        <v>17</v>
      </c>
      <c r="D172" s="70">
        <v>7</v>
      </c>
      <c r="E172" s="70">
        <v>2020</v>
      </c>
      <c r="F172" s="70" t="s">
        <v>159</v>
      </c>
      <c r="G172" s="70" t="s">
        <v>1794</v>
      </c>
      <c r="H172" s="70" t="s">
        <v>1795</v>
      </c>
      <c r="I172" s="148"/>
      <c r="J172" s="71">
        <v>4138.136996379234</v>
      </c>
      <c r="K172" s="71">
        <v>19.683990835196866</v>
      </c>
      <c r="L172" s="71">
        <v>11.431484692404917</v>
      </c>
      <c r="M172" s="71">
        <v>425.84429874880527</v>
      </c>
      <c r="N172" s="71">
        <v>375.99556672861468</v>
      </c>
      <c r="O172" s="71">
        <v>286.8776004288066</v>
      </c>
      <c r="P172" s="71">
        <v>213.15446156101149</v>
      </c>
      <c r="Q172" s="71">
        <v>21.530451520689901</v>
      </c>
      <c r="R172" s="71">
        <v>29.919341397913879</v>
      </c>
      <c r="S172" s="71">
        <v>54.277123883998613</v>
      </c>
      <c r="T172" s="72"/>
      <c r="U172" s="71">
        <v>126603693</v>
      </c>
      <c r="V172" s="71">
        <v>9918</v>
      </c>
      <c r="W172" s="71">
        <v>181</v>
      </c>
      <c r="X172" s="71">
        <v>148335</v>
      </c>
      <c r="Y172" s="71">
        <v>175644</v>
      </c>
      <c r="Z172" s="71">
        <v>204995</v>
      </c>
      <c r="AA172" s="71">
        <v>47044</v>
      </c>
      <c r="AB172" s="71">
        <v>365166</v>
      </c>
      <c r="AC172" s="71">
        <v>5303794.666666667</v>
      </c>
      <c r="AD172" s="71">
        <v>54.277123883998613</v>
      </c>
      <c r="AE172" s="72"/>
      <c r="AF172" s="71">
        <v>1140523457.870625</v>
      </c>
      <c r="AG172" s="71">
        <v>14535086.517737566</v>
      </c>
      <c r="AH172" s="71">
        <v>2811574.4186505545</v>
      </c>
      <c r="AI172" s="71">
        <v>801518150.13333058</v>
      </c>
      <c r="AJ172" s="71">
        <v>747326356.52262402</v>
      </c>
      <c r="AK172" s="71"/>
      <c r="AL172" s="71"/>
      <c r="AM172" s="71">
        <v>47658220.078878686</v>
      </c>
      <c r="AN172" s="71"/>
      <c r="AO172" s="71"/>
      <c r="AP172" s="71">
        <v>2754372845.5418468</v>
      </c>
      <c r="AQ172" s="72"/>
      <c r="AR172" s="71">
        <v>11182</v>
      </c>
      <c r="AS172" s="71">
        <v>1915</v>
      </c>
      <c r="AT172" s="71">
        <v>0</v>
      </c>
      <c r="AU172" s="71">
        <v>0</v>
      </c>
      <c r="AV172" s="71">
        <v>0</v>
      </c>
      <c r="AW172" s="71">
        <v>1</v>
      </c>
      <c r="AX172" s="71"/>
      <c r="AY172" s="72"/>
      <c r="AZ172" s="71">
        <v>47978.800000000178</v>
      </c>
      <c r="BA172" s="71">
        <v>121077.6999999999</v>
      </c>
      <c r="BB172" s="71">
        <v>0</v>
      </c>
      <c r="BC172" s="71">
        <v>0</v>
      </c>
      <c r="BD172" s="71">
        <v>0</v>
      </c>
      <c r="BE172" s="71">
        <v>1715</v>
      </c>
      <c r="BF172" s="71"/>
      <c r="BG172" s="72"/>
      <c r="BH172" s="71">
        <v>0</v>
      </c>
      <c r="BI172" s="71">
        <v>0</v>
      </c>
      <c r="BJ172" s="71">
        <v>6572.8019999999997</v>
      </c>
      <c r="BK172" s="71">
        <v>66.058000000000007</v>
      </c>
      <c r="BL172" s="71">
        <v>120.819</v>
      </c>
      <c r="BM172" s="71">
        <v>0</v>
      </c>
      <c r="BN172" s="72"/>
      <c r="BO172" s="71">
        <v>0</v>
      </c>
      <c r="BP172" s="71">
        <v>0</v>
      </c>
      <c r="BQ172" s="71">
        <v>29</v>
      </c>
      <c r="BR172" s="71">
        <v>1</v>
      </c>
      <c r="BS172" s="71">
        <v>16</v>
      </c>
      <c r="BT172" s="71">
        <v>0</v>
      </c>
      <c r="BU172"/>
      <c r="BV172" s="70">
        <v>6276.0569999999998</v>
      </c>
      <c r="BW172" s="70">
        <v>74.323999999999998</v>
      </c>
      <c r="BX172" s="70">
        <v>399.02300000000002</v>
      </c>
      <c r="BY172" s="70">
        <v>10.275</v>
      </c>
      <c r="BZ172" s="70">
        <v>0</v>
      </c>
      <c r="CA172" s="70">
        <v>0</v>
      </c>
      <c r="CB172" s="70">
        <v>0</v>
      </c>
      <c r="CC172" s="70">
        <v>0</v>
      </c>
      <c r="CD172" s="70">
        <v>0</v>
      </c>
    </row>
    <row r="173" spans="1:82">
      <c r="A173" s="70" t="s">
        <v>1812</v>
      </c>
      <c r="B173" s="70">
        <v>119</v>
      </c>
      <c r="C173" s="70">
        <v>18</v>
      </c>
      <c r="D173" s="70">
        <v>7</v>
      </c>
      <c r="E173" s="70">
        <v>2021</v>
      </c>
      <c r="F173" s="70" t="s">
        <v>160</v>
      </c>
      <c r="G173" s="70" t="s">
        <v>1794</v>
      </c>
      <c r="H173" s="70" t="s">
        <v>1795</v>
      </c>
      <c r="I173" s="148"/>
      <c r="J173" s="71">
        <v>3788.1214275865968</v>
      </c>
      <c r="K173" s="71">
        <v>20.206926033254618</v>
      </c>
      <c r="L173" s="71">
        <v>9.184559408842782</v>
      </c>
      <c r="M173" s="71">
        <v>415.39964365025781</v>
      </c>
      <c r="N173" s="71">
        <v>371.64240318071694</v>
      </c>
      <c r="O173" s="71">
        <v>278.79814028684279</v>
      </c>
      <c r="P173" s="71">
        <v>218.22803402995652</v>
      </c>
      <c r="Q173" s="71">
        <v>21.174785142968901</v>
      </c>
      <c r="R173" s="71">
        <v>29.290722037956058</v>
      </c>
      <c r="S173" s="71">
        <v>71.218361918371301</v>
      </c>
      <c r="T173" s="72"/>
      <c r="U173" s="71">
        <v>125591440</v>
      </c>
      <c r="V173" s="71">
        <v>9918</v>
      </c>
      <c r="W173" s="71">
        <v>181</v>
      </c>
      <c r="X173" s="71">
        <v>148335</v>
      </c>
      <c r="Y173" s="71">
        <v>175981</v>
      </c>
      <c r="Z173" s="71">
        <v>205129</v>
      </c>
      <c r="AA173" s="71">
        <v>46965</v>
      </c>
      <c r="AB173" s="71">
        <v>362662</v>
      </c>
      <c r="AC173" s="71">
        <v>5037197.666666666</v>
      </c>
      <c r="AD173" s="71">
        <v>71.218361918371301</v>
      </c>
      <c r="AE173" s="72"/>
      <c r="AF173" s="71">
        <v>995273146.59027445</v>
      </c>
      <c r="AG173" s="71">
        <v>15534915.040616505</v>
      </c>
      <c r="AH173" s="71">
        <v>2184033.0576866316</v>
      </c>
      <c r="AI173" s="71">
        <v>907687465.92296433</v>
      </c>
      <c r="AJ173" s="71">
        <v>850396135.19218552</v>
      </c>
      <c r="AK173" s="71">
        <v>0</v>
      </c>
      <c r="AL173" s="71">
        <v>0</v>
      </c>
      <c r="AM173" s="71">
        <v>47604424.080153421</v>
      </c>
      <c r="AN173" s="71">
        <v>0</v>
      </c>
      <c r="AO173" s="71">
        <v>0</v>
      </c>
      <c r="AP173" s="71">
        <v>2818680119.8838806</v>
      </c>
      <c r="AQ173" s="72"/>
      <c r="AR173" s="71">
        <v>11819</v>
      </c>
      <c r="AS173" s="71">
        <v>1926</v>
      </c>
      <c r="AT173" s="71">
        <v>0</v>
      </c>
      <c r="AU173" s="71">
        <v>0</v>
      </c>
      <c r="AV173" s="71">
        <v>0</v>
      </c>
      <c r="AW173" s="71">
        <v>1</v>
      </c>
      <c r="AX173" s="71"/>
      <c r="AY173" s="72"/>
      <c r="AZ173" s="71">
        <v>51635.900000000249</v>
      </c>
      <c r="BA173" s="71">
        <v>122579.1999999999</v>
      </c>
      <c r="BB173" s="71">
        <v>0</v>
      </c>
      <c r="BC173" s="71">
        <v>0</v>
      </c>
      <c r="BD173" s="71">
        <v>0</v>
      </c>
      <c r="BE173" s="71">
        <v>1715</v>
      </c>
      <c r="BF173" s="71"/>
      <c r="BG173" s="72"/>
      <c r="BH173" s="71">
        <v>0</v>
      </c>
      <c r="BI173" s="71">
        <v>0</v>
      </c>
      <c r="BJ173" s="71">
        <v>6682.384</v>
      </c>
      <c r="BK173" s="71">
        <v>53.198999999999998</v>
      </c>
      <c r="BL173" s="71">
        <v>141.22300000000001</v>
      </c>
      <c r="BM173" s="71">
        <v>0</v>
      </c>
      <c r="BN173" s="72"/>
      <c r="BO173" s="71">
        <v>0</v>
      </c>
      <c r="BP173" s="71">
        <v>0</v>
      </c>
      <c r="BQ173" s="71">
        <v>29</v>
      </c>
      <c r="BR173" s="71">
        <v>1</v>
      </c>
      <c r="BS173" s="71">
        <v>16</v>
      </c>
      <c r="BT173" s="71">
        <v>0</v>
      </c>
      <c r="BU173"/>
      <c r="BV173" s="70">
        <v>6368.7939999999999</v>
      </c>
      <c r="BW173" s="70">
        <v>43.972000000000001</v>
      </c>
      <c r="BX173" s="70">
        <v>453.60599999999999</v>
      </c>
      <c r="BY173" s="70">
        <v>10.433999999999999</v>
      </c>
      <c r="BZ173" s="70">
        <v>0</v>
      </c>
      <c r="CA173" s="70">
        <v>0</v>
      </c>
      <c r="CB173" s="70">
        <v>0</v>
      </c>
      <c r="CC173" s="70">
        <v>0</v>
      </c>
      <c r="CD173" s="70">
        <v>0</v>
      </c>
    </row>
    <row r="174" spans="1:82">
      <c r="A174" s="70" t="s">
        <v>1813</v>
      </c>
      <c r="B174" s="70">
        <v>119</v>
      </c>
      <c r="C174" s="70">
        <v>19</v>
      </c>
      <c r="D174" s="70">
        <v>7</v>
      </c>
      <c r="E174" s="70">
        <v>2022</v>
      </c>
      <c r="F174" s="70" t="s">
        <v>161</v>
      </c>
      <c r="G174" s="70" t="s">
        <v>1794</v>
      </c>
      <c r="H174" s="70" t="s">
        <v>1795</v>
      </c>
      <c r="I174" s="148"/>
      <c r="J174" s="71">
        <v>3757.1940262594808</v>
      </c>
      <c r="K174" s="71">
        <v>18.882884245931134</v>
      </c>
      <c r="L174" s="71">
        <v>8.2516121871134427</v>
      </c>
      <c r="M174" s="71">
        <v>472.11806068472544</v>
      </c>
      <c r="N174" s="71">
        <v>478.80086158081974</v>
      </c>
      <c r="O174" s="71">
        <v>294.3525038254553</v>
      </c>
      <c r="P174" s="71">
        <v>216.04966825549153</v>
      </c>
      <c r="Q174" s="71">
        <v>21.172774337042885</v>
      </c>
      <c r="R174" s="71">
        <v>29.259613099070435</v>
      </c>
      <c r="S174" s="71">
        <v>62.123254965368822</v>
      </c>
      <c r="T174" s="72"/>
      <c r="U174" s="71">
        <v>148519171</v>
      </c>
      <c r="V174" s="71">
        <v>9918</v>
      </c>
      <c r="W174" s="71">
        <v>181</v>
      </c>
      <c r="X174" s="71">
        <v>148335</v>
      </c>
      <c r="Y174" s="71">
        <v>176508</v>
      </c>
      <c r="Z174" s="71">
        <v>205768</v>
      </c>
      <c r="AA174" s="71">
        <v>47205</v>
      </c>
      <c r="AB174" s="71">
        <v>359654</v>
      </c>
      <c r="AC174" s="71">
        <v>5095044.9999999991</v>
      </c>
      <c r="AD174" s="71">
        <v>62.123254965368822</v>
      </c>
      <c r="AE174" s="72"/>
      <c r="AF174" s="71">
        <v>1159375222.1656551</v>
      </c>
      <c r="AG174" s="71">
        <v>15181236.720635345</v>
      </c>
      <c r="AH174" s="71">
        <v>2364429.907573285</v>
      </c>
      <c r="AI174" s="71">
        <v>880559763.44026852</v>
      </c>
      <c r="AJ174" s="71">
        <v>983195100.53020287</v>
      </c>
      <c r="AK174" s="71">
        <v>0</v>
      </c>
      <c r="AL174" s="71">
        <v>0</v>
      </c>
      <c r="AM174" s="71">
        <v>46441147.942696735</v>
      </c>
      <c r="AN174" s="71">
        <v>0</v>
      </c>
      <c r="AO174" s="71">
        <v>0</v>
      </c>
      <c r="AP174" s="71">
        <v>3087116900.7070317</v>
      </c>
      <c r="AQ174" s="72"/>
      <c r="AR174" s="71">
        <v>12658</v>
      </c>
      <c r="AS174" s="71">
        <v>1935</v>
      </c>
      <c r="AT174" s="71">
        <v>0</v>
      </c>
      <c r="AU174" s="71">
        <v>0</v>
      </c>
      <c r="AV174" s="71">
        <v>0</v>
      </c>
      <c r="AW174" s="71">
        <v>1</v>
      </c>
      <c r="AX174" s="71"/>
      <c r="AY174" s="72"/>
      <c r="AZ174" s="71">
        <v>56394.600000000493</v>
      </c>
      <c r="BA174" s="71">
        <v>123174.79999999993</v>
      </c>
      <c r="BB174" s="71">
        <v>0</v>
      </c>
      <c r="BC174" s="71">
        <v>0</v>
      </c>
      <c r="BD174" s="71">
        <v>0</v>
      </c>
      <c r="BE174" s="71">
        <v>1715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1814</v>
      </c>
      <c r="B175" s="70">
        <v>119</v>
      </c>
      <c r="C175" s="70">
        <v>20</v>
      </c>
      <c r="D175" s="70">
        <v>7</v>
      </c>
      <c r="E175" s="70">
        <v>2023</v>
      </c>
      <c r="F175" s="70" t="s">
        <v>1539</v>
      </c>
      <c r="G175" s="70" t="s">
        <v>1794</v>
      </c>
      <c r="H175" s="70" t="s">
        <v>1795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13376</v>
      </c>
      <c r="AS175" s="71">
        <v>1941</v>
      </c>
      <c r="AT175" s="71">
        <v>0</v>
      </c>
      <c r="AU175" s="71">
        <v>0</v>
      </c>
      <c r="AV175" s="71">
        <v>0</v>
      </c>
      <c r="AW175" s="71">
        <v>1</v>
      </c>
      <c r="AX175" s="71"/>
      <c r="AY175" s="72"/>
      <c r="AZ175" s="71">
        <v>60037.200000000885</v>
      </c>
      <c r="BA175" s="71">
        <v>124393.49999999993</v>
      </c>
      <c r="BB175" s="71">
        <v>0</v>
      </c>
      <c r="BC175" s="71">
        <v>0</v>
      </c>
      <c r="BD175" s="71">
        <v>0</v>
      </c>
      <c r="BE175" s="71">
        <v>1715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1815</v>
      </c>
      <c r="B176" s="70">
        <v>119</v>
      </c>
      <c r="C176" s="70">
        <v>21</v>
      </c>
      <c r="D176" s="70">
        <v>7</v>
      </c>
      <c r="E176" s="70">
        <v>2024</v>
      </c>
      <c r="F176" s="70" t="s">
        <v>1554</v>
      </c>
      <c r="G176" s="70" t="s">
        <v>1794</v>
      </c>
      <c r="H176" s="70" t="s">
        <v>1795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1816</v>
      </c>
      <c r="B177" s="70">
        <v>137</v>
      </c>
      <c r="C177" s="70">
        <v>1</v>
      </c>
      <c r="D177" s="70">
        <v>9</v>
      </c>
      <c r="E177" s="70">
        <v>1990</v>
      </c>
      <c r="F177" s="70" t="s">
        <v>787</v>
      </c>
      <c r="G177" s="70" t="s">
        <v>1817</v>
      </c>
      <c r="H177" s="70" t="s">
        <v>1818</v>
      </c>
      <c r="I177" s="148"/>
      <c r="J177" s="71">
        <v>563.10310778441658</v>
      </c>
      <c r="K177" s="71">
        <v>24.921592209942862</v>
      </c>
      <c r="L177" s="71">
        <v>5.7210969735308446</v>
      </c>
      <c r="M177" s="71">
        <v>227.0319894670877</v>
      </c>
      <c r="N177" s="71">
        <v>250.18604775243941</v>
      </c>
      <c r="O177" s="71">
        <v>230.80549725280781</v>
      </c>
      <c r="P177" s="71">
        <v>157.1303825671144</v>
      </c>
      <c r="Q177" s="71">
        <v>18.775719635314701</v>
      </c>
      <c r="R177" s="71">
        <v>0</v>
      </c>
      <c r="S177" s="71">
        <v>21.751249579769571</v>
      </c>
      <c r="T177" s="72"/>
      <c r="U177" s="71">
        <v>93106112</v>
      </c>
      <c r="V177" s="71">
        <v>8951</v>
      </c>
      <c r="W177" s="71">
        <v>60</v>
      </c>
      <c r="X177" s="71">
        <v>77805</v>
      </c>
      <c r="Y177" s="71">
        <v>97332</v>
      </c>
      <c r="Z177" s="71">
        <v>94933</v>
      </c>
      <c r="AA177" s="71">
        <v>38153</v>
      </c>
      <c r="AB177" s="71">
        <v>304854</v>
      </c>
      <c r="AC177" s="71">
        <v>0</v>
      </c>
      <c r="AD177" s="71">
        <v>21.751249579769571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1819</v>
      </c>
      <c r="B178" s="70">
        <v>138</v>
      </c>
      <c r="C178" s="70">
        <v>2</v>
      </c>
      <c r="D178" s="70">
        <v>9</v>
      </c>
      <c r="E178" s="70">
        <v>2005</v>
      </c>
      <c r="F178" s="70" t="s">
        <v>789</v>
      </c>
      <c r="G178" s="1064" t="s">
        <v>1817</v>
      </c>
      <c r="H178" s="70" t="s">
        <v>1818</v>
      </c>
      <c r="I178" s="148"/>
      <c r="J178" s="71">
        <v>659.0693321248026</v>
      </c>
      <c r="K178" s="71">
        <v>18.149872589423779</v>
      </c>
      <c r="L178" s="71">
        <v>7.7039047853637488</v>
      </c>
      <c r="M178" s="71">
        <v>440.62339470510602</v>
      </c>
      <c r="N178" s="71">
        <v>383.34098041632188</v>
      </c>
      <c r="O178" s="71">
        <v>308.45687123816668</v>
      </c>
      <c r="P178" s="71">
        <v>158.14141000066019</v>
      </c>
      <c r="Q178" s="71">
        <v>19.335678819864501</v>
      </c>
      <c r="R178" s="71">
        <v>0</v>
      </c>
      <c r="S178" s="71">
        <v>26.851785400000001</v>
      </c>
      <c r="T178" s="72"/>
      <c r="U178" s="71">
        <v>99858857</v>
      </c>
      <c r="V178" s="71">
        <v>7690</v>
      </c>
      <c r="W178" s="71">
        <v>103</v>
      </c>
      <c r="X178" s="71">
        <v>81563</v>
      </c>
      <c r="Y178" s="71">
        <v>128623</v>
      </c>
      <c r="Z178" s="71">
        <v>146815</v>
      </c>
      <c r="AA178" s="71">
        <v>31448</v>
      </c>
      <c r="AB178" s="71">
        <v>328200</v>
      </c>
      <c r="AC178" s="71">
        <v>0</v>
      </c>
      <c r="AD178" s="71">
        <v>26.851785400000001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1820</v>
      </c>
      <c r="B179" s="70">
        <v>139</v>
      </c>
      <c r="C179" s="70">
        <v>3</v>
      </c>
      <c r="D179" s="70">
        <v>9</v>
      </c>
      <c r="E179" s="70">
        <v>2006</v>
      </c>
      <c r="F179" s="70" t="s">
        <v>790</v>
      </c>
      <c r="G179" s="1064" t="s">
        <v>1817</v>
      </c>
      <c r="H179" s="70" t="s">
        <v>1818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1821</v>
      </c>
      <c r="B180" s="70">
        <v>140</v>
      </c>
      <c r="C180" s="70">
        <v>4</v>
      </c>
      <c r="D180" s="70">
        <v>9</v>
      </c>
      <c r="E180" s="70">
        <v>2007</v>
      </c>
      <c r="F180" s="70" t="s">
        <v>791</v>
      </c>
      <c r="G180" s="70" t="s">
        <v>1817</v>
      </c>
      <c r="H180" s="70" t="s">
        <v>1818</v>
      </c>
      <c r="I180" s="148"/>
      <c r="J180" s="71">
        <v>683.38223596697628</v>
      </c>
      <c r="K180" s="71">
        <v>16.968616020114361</v>
      </c>
      <c r="L180" s="71">
        <v>5.5838220261730331</v>
      </c>
      <c r="M180" s="71">
        <v>419.28360610610127</v>
      </c>
      <c r="N180" s="71">
        <v>418.0625555643901</v>
      </c>
      <c r="O180" s="71">
        <v>300.82381407933963</v>
      </c>
      <c r="P180" s="71">
        <v>157.36194746250999</v>
      </c>
      <c r="Q180" s="71">
        <v>20.552948761080899</v>
      </c>
      <c r="R180" s="71">
        <v>0</v>
      </c>
      <c r="S180" s="71">
        <v>30.684569985700001</v>
      </c>
      <c r="T180" s="72"/>
      <c r="U180" s="71">
        <v>106159575</v>
      </c>
      <c r="V180" s="71">
        <v>7375</v>
      </c>
      <c r="W180" s="71">
        <v>71</v>
      </c>
      <c r="X180" s="71">
        <v>97818</v>
      </c>
      <c r="Y180" s="71">
        <v>132632</v>
      </c>
      <c r="Z180" s="71">
        <v>148845</v>
      </c>
      <c r="AA180" s="71">
        <v>30816</v>
      </c>
      <c r="AB180" s="71">
        <v>330414</v>
      </c>
      <c r="AC180" s="71">
        <v>0</v>
      </c>
      <c r="AD180" s="71">
        <v>30.684569985700001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1822</v>
      </c>
      <c r="B181" s="70">
        <v>141</v>
      </c>
      <c r="C181" s="70">
        <v>5</v>
      </c>
      <c r="D181" s="70">
        <v>9</v>
      </c>
      <c r="E181" s="70">
        <v>2008</v>
      </c>
      <c r="F181" s="70" t="s">
        <v>792</v>
      </c>
      <c r="G181" s="70" t="s">
        <v>1817</v>
      </c>
      <c r="H181" s="70" t="s">
        <v>1818</v>
      </c>
      <c r="I181" s="148"/>
      <c r="J181" s="71">
        <v>507.23327932920699</v>
      </c>
      <c r="K181" s="71">
        <v>13.53956801130046</v>
      </c>
      <c r="L181" s="71">
        <v>5.0521873959866532</v>
      </c>
      <c r="M181" s="71">
        <v>442.36561821306577</v>
      </c>
      <c r="N181" s="71">
        <v>427.4648461933221</v>
      </c>
      <c r="O181" s="71">
        <v>291.4766936310304</v>
      </c>
      <c r="P181" s="71">
        <v>154.4741481967539</v>
      </c>
      <c r="Q181" s="71">
        <v>20.3788060471751</v>
      </c>
      <c r="R181" s="71">
        <v>0</v>
      </c>
      <c r="S181" s="71">
        <v>39.719554572360003</v>
      </c>
      <c r="T181" s="72"/>
      <c r="U181" s="71">
        <v>86477948</v>
      </c>
      <c r="V181" s="71">
        <v>7375</v>
      </c>
      <c r="W181" s="71">
        <v>71</v>
      </c>
      <c r="X181" s="71">
        <v>97818</v>
      </c>
      <c r="Y181" s="71">
        <v>135088</v>
      </c>
      <c r="Z181" s="71">
        <v>149282</v>
      </c>
      <c r="AA181" s="71">
        <v>30285</v>
      </c>
      <c r="AB181" s="71">
        <v>333003</v>
      </c>
      <c r="AC181" s="71">
        <v>0</v>
      </c>
      <c r="AD181" s="71">
        <v>39.719554572360003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1823</v>
      </c>
      <c r="B182" s="70">
        <v>142</v>
      </c>
      <c r="C182" s="70">
        <v>6</v>
      </c>
      <c r="D182" s="70">
        <v>9</v>
      </c>
      <c r="E182" s="70">
        <v>2009</v>
      </c>
      <c r="F182" s="70" t="s">
        <v>176</v>
      </c>
      <c r="G182" s="70" t="s">
        <v>1817</v>
      </c>
      <c r="H182" s="70" t="s">
        <v>1818</v>
      </c>
      <c r="I182" s="148"/>
      <c r="J182" s="71">
        <v>516.97999271705226</v>
      </c>
      <c r="K182" s="71">
        <v>13.909721282498349</v>
      </c>
      <c r="L182" s="71">
        <v>11.20455048192035</v>
      </c>
      <c r="M182" s="71">
        <v>423.89786045564051</v>
      </c>
      <c r="N182" s="71">
        <v>404.54962529772888</v>
      </c>
      <c r="O182" s="71">
        <v>296.41099986484551</v>
      </c>
      <c r="P182" s="71">
        <v>148.1941633114096</v>
      </c>
      <c r="Q182" s="71">
        <v>19.583481808580601</v>
      </c>
      <c r="R182" s="71">
        <v>0</v>
      </c>
      <c r="S182" s="71">
        <v>30.839146943189998</v>
      </c>
      <c r="T182" s="72"/>
      <c r="U182" s="71">
        <v>78684855</v>
      </c>
      <c r="V182" s="71">
        <v>8837</v>
      </c>
      <c r="W182" s="71">
        <v>172</v>
      </c>
      <c r="X182" s="71">
        <v>110570</v>
      </c>
      <c r="Y182" s="71">
        <v>137606</v>
      </c>
      <c r="Z182" s="71">
        <v>149843</v>
      </c>
      <c r="AA182" s="71">
        <v>29827</v>
      </c>
      <c r="AB182" s="71">
        <v>335924</v>
      </c>
      <c r="AC182" s="71">
        <v>0</v>
      </c>
      <c r="AD182" s="71">
        <v>30.839146943189998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173.92099999999999</v>
      </c>
      <c r="BK182" s="71">
        <v>0</v>
      </c>
      <c r="BL182" s="71">
        <v>75.658999999999992</v>
      </c>
      <c r="BM182" s="71">
        <v>0</v>
      </c>
      <c r="BN182" s="72"/>
      <c r="BO182" s="71">
        <v>0</v>
      </c>
      <c r="BP182" s="71">
        <v>0</v>
      </c>
      <c r="BQ182" s="71">
        <v>27</v>
      </c>
      <c r="BR182" s="71">
        <v>0</v>
      </c>
      <c r="BS182" s="71">
        <v>10</v>
      </c>
      <c r="BT182" s="71">
        <v>0</v>
      </c>
      <c r="BU182"/>
      <c r="BV182" s="70">
        <v>228.36600000000001</v>
      </c>
      <c r="BW182" s="70">
        <v>0</v>
      </c>
      <c r="BX182" s="70">
        <v>21.213999999999999</v>
      </c>
      <c r="BY182" s="70">
        <v>0</v>
      </c>
      <c r="BZ182" s="70">
        <v>0</v>
      </c>
      <c r="CA182" s="70">
        <v>0</v>
      </c>
      <c r="CB182" s="70">
        <v>0</v>
      </c>
      <c r="CC182" s="70">
        <v>0</v>
      </c>
      <c r="CD182" s="70">
        <v>0</v>
      </c>
    </row>
    <row r="183" spans="1:82">
      <c r="A183" s="70" t="s">
        <v>1824</v>
      </c>
      <c r="B183" s="70">
        <v>143</v>
      </c>
      <c r="C183" s="70">
        <v>7</v>
      </c>
      <c r="D183" s="70">
        <v>9</v>
      </c>
      <c r="E183" s="70">
        <v>2010</v>
      </c>
      <c r="F183" s="70" t="s">
        <v>177</v>
      </c>
      <c r="G183" s="70" t="s">
        <v>1817</v>
      </c>
      <c r="H183" s="70" t="s">
        <v>1818</v>
      </c>
      <c r="I183" s="148"/>
      <c r="J183" s="71">
        <v>506.21725029012481</v>
      </c>
      <c r="K183" s="71">
        <v>14.57578313238451</v>
      </c>
      <c r="L183" s="71">
        <v>12.5044877005973</v>
      </c>
      <c r="M183" s="71">
        <v>431.97000042421178</v>
      </c>
      <c r="N183" s="71">
        <v>449.89352476903582</v>
      </c>
      <c r="O183" s="71">
        <v>297.59576265284039</v>
      </c>
      <c r="P183" s="71">
        <v>151.78098784266211</v>
      </c>
      <c r="Q183" s="71">
        <v>20.5961802618348</v>
      </c>
      <c r="R183" s="71">
        <v>0</v>
      </c>
      <c r="S183" s="71">
        <v>34.782977148960001</v>
      </c>
      <c r="T183" s="72"/>
      <c r="U183" s="71">
        <v>83171466</v>
      </c>
      <c r="V183" s="71">
        <v>8837</v>
      </c>
      <c r="W183" s="71">
        <v>172</v>
      </c>
      <c r="X183" s="71">
        <v>110570</v>
      </c>
      <c r="Y183" s="71">
        <v>139788</v>
      </c>
      <c r="Z183" s="71">
        <v>151141</v>
      </c>
      <c r="AA183" s="71">
        <v>29786</v>
      </c>
      <c r="AB183" s="71">
        <v>338536</v>
      </c>
      <c r="AC183" s="71">
        <v>0</v>
      </c>
      <c r="AD183" s="71">
        <v>34.782977148960001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149.41999999999999</v>
      </c>
      <c r="BK183" s="71">
        <v>0</v>
      </c>
      <c r="BL183" s="71">
        <v>87.039999999999992</v>
      </c>
      <c r="BM183" s="71">
        <v>0</v>
      </c>
      <c r="BN183" s="72"/>
      <c r="BO183" s="71">
        <v>0</v>
      </c>
      <c r="BP183" s="71">
        <v>0</v>
      </c>
      <c r="BQ183" s="71">
        <v>27</v>
      </c>
      <c r="BR183" s="71">
        <v>0</v>
      </c>
      <c r="BS183" s="71">
        <v>12</v>
      </c>
      <c r="BT183" s="71">
        <v>0</v>
      </c>
      <c r="BU183"/>
      <c r="BV183" s="70">
        <v>210.55600000000001</v>
      </c>
      <c r="BW183" s="70">
        <v>0</v>
      </c>
      <c r="BX183" s="70">
        <v>25.904</v>
      </c>
      <c r="BY183" s="70">
        <v>0</v>
      </c>
      <c r="BZ183" s="70">
        <v>0</v>
      </c>
      <c r="CA183" s="70">
        <v>0</v>
      </c>
      <c r="CB183" s="70">
        <v>0</v>
      </c>
      <c r="CC183" s="70">
        <v>0</v>
      </c>
      <c r="CD183" s="70">
        <v>0</v>
      </c>
    </row>
    <row r="184" spans="1:82">
      <c r="A184" s="70" t="s">
        <v>1825</v>
      </c>
      <c r="B184" s="70">
        <v>144</v>
      </c>
      <c r="C184" s="70">
        <v>8</v>
      </c>
      <c r="D184" s="70">
        <v>9</v>
      </c>
      <c r="E184" s="70">
        <v>2011</v>
      </c>
      <c r="F184" s="70" t="s">
        <v>178</v>
      </c>
      <c r="G184" s="70" t="s">
        <v>1817</v>
      </c>
      <c r="H184" s="70" t="s">
        <v>1818</v>
      </c>
      <c r="I184" s="148"/>
      <c r="J184" s="71">
        <v>656.54691957802652</v>
      </c>
      <c r="K184" s="71">
        <v>21.197268244278181</v>
      </c>
      <c r="L184" s="71">
        <v>7.0868236046273534</v>
      </c>
      <c r="M184" s="71">
        <v>548.12237594921919</v>
      </c>
      <c r="N184" s="71">
        <v>488.90116849937192</v>
      </c>
      <c r="O184" s="71">
        <v>295.67145269976214</v>
      </c>
      <c r="P184" s="71">
        <v>147.93909254102357</v>
      </c>
      <c r="Q184" s="71">
        <v>23.896686274977299</v>
      </c>
      <c r="R184" s="71">
        <v>0</v>
      </c>
      <c r="S184" s="71">
        <v>40.048650251763988</v>
      </c>
      <c r="T184" s="72"/>
      <c r="U184" s="71">
        <v>93703632</v>
      </c>
      <c r="V184" s="71">
        <v>8837</v>
      </c>
      <c r="W184" s="71">
        <v>172</v>
      </c>
      <c r="X184" s="71">
        <v>110570</v>
      </c>
      <c r="Y184" s="71">
        <v>142123</v>
      </c>
      <c r="Z184" s="71">
        <v>153426</v>
      </c>
      <c r="AA184" s="71">
        <v>29896</v>
      </c>
      <c r="AB184" s="71">
        <v>340520</v>
      </c>
      <c r="AC184" s="71">
        <v>0</v>
      </c>
      <c r="AD184" s="71">
        <v>40.048650251763988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165.71100000000001</v>
      </c>
      <c r="BK184" s="71">
        <v>0</v>
      </c>
      <c r="BL184" s="71">
        <v>62.350999999999999</v>
      </c>
      <c r="BM184" s="71">
        <v>0</v>
      </c>
      <c r="BN184" s="72"/>
      <c r="BO184" s="71">
        <v>0</v>
      </c>
      <c r="BP184" s="71">
        <v>0</v>
      </c>
      <c r="BQ184" s="71">
        <v>30</v>
      </c>
      <c r="BR184" s="71">
        <v>0</v>
      </c>
      <c r="BS184" s="71">
        <v>8</v>
      </c>
      <c r="BT184" s="71">
        <v>0</v>
      </c>
      <c r="BU184"/>
      <c r="BV184" s="70">
        <v>198.554</v>
      </c>
      <c r="BW184" s="70">
        <v>0</v>
      </c>
      <c r="BX184" s="70">
        <v>29.507999999999999</v>
      </c>
      <c r="BY184" s="70">
        <v>0</v>
      </c>
      <c r="BZ184" s="70">
        <v>0</v>
      </c>
      <c r="CA184" s="70">
        <v>0</v>
      </c>
      <c r="CB184" s="70">
        <v>0</v>
      </c>
      <c r="CC184" s="70">
        <v>0</v>
      </c>
      <c r="CD184" s="70">
        <v>0</v>
      </c>
    </row>
    <row r="185" spans="1:82">
      <c r="A185" s="70" t="s">
        <v>1826</v>
      </c>
      <c r="B185" s="70">
        <v>145</v>
      </c>
      <c r="C185" s="70">
        <v>9</v>
      </c>
      <c r="D185" s="70">
        <v>9</v>
      </c>
      <c r="E185" s="70">
        <v>2012</v>
      </c>
      <c r="F185" s="70" t="s">
        <v>179</v>
      </c>
      <c r="G185" s="70" t="s">
        <v>1817</v>
      </c>
      <c r="H185" s="70" t="s">
        <v>1818</v>
      </c>
      <c r="I185" s="148"/>
      <c r="J185" s="71">
        <v>659.1177420178708</v>
      </c>
      <c r="K185" s="71">
        <v>20.670185155130831</v>
      </c>
      <c r="L185" s="71">
        <v>7.0353242856608027</v>
      </c>
      <c r="M185" s="71">
        <v>566.6298716100182</v>
      </c>
      <c r="N185" s="71">
        <v>530.27754972821276</v>
      </c>
      <c r="O185" s="71">
        <v>296.96220191946855</v>
      </c>
      <c r="P185" s="71">
        <v>148.53196204282762</v>
      </c>
      <c r="Q185" s="71">
        <v>26.458104282412801</v>
      </c>
      <c r="R185" s="71">
        <v>0</v>
      </c>
      <c r="S185" s="71">
        <v>40.984328082280001</v>
      </c>
      <c r="T185" s="72"/>
      <c r="U185" s="71">
        <v>89955999</v>
      </c>
      <c r="V185" s="71">
        <v>8837</v>
      </c>
      <c r="W185" s="71">
        <v>172</v>
      </c>
      <c r="X185" s="71">
        <v>110570</v>
      </c>
      <c r="Y185" s="71">
        <v>146442</v>
      </c>
      <c r="Z185" s="71">
        <v>155318</v>
      </c>
      <c r="AA185" s="71">
        <v>29846</v>
      </c>
      <c r="AB185" s="71">
        <v>347010</v>
      </c>
      <c r="AC185" s="71">
        <v>0</v>
      </c>
      <c r="AD185" s="71">
        <v>40.984328082280001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199.898</v>
      </c>
      <c r="BK185" s="71">
        <v>0</v>
      </c>
      <c r="BL185" s="71">
        <v>97.804000000000002</v>
      </c>
      <c r="BM185" s="71">
        <v>0</v>
      </c>
      <c r="BN185" s="72"/>
      <c r="BO185" s="71">
        <v>0</v>
      </c>
      <c r="BP185" s="71">
        <v>0</v>
      </c>
      <c r="BQ185" s="71">
        <v>31</v>
      </c>
      <c r="BR185" s="71">
        <v>0</v>
      </c>
      <c r="BS185" s="71">
        <v>12</v>
      </c>
      <c r="BT185" s="71">
        <v>0</v>
      </c>
      <c r="BU185"/>
      <c r="BV185" s="70">
        <v>264.13</v>
      </c>
      <c r="BW185" s="70">
        <v>0</v>
      </c>
      <c r="BX185" s="70">
        <v>33.572000000000003</v>
      </c>
      <c r="BY185" s="70">
        <v>0</v>
      </c>
      <c r="BZ185" s="70">
        <v>0</v>
      </c>
      <c r="CA185" s="70">
        <v>0</v>
      </c>
      <c r="CB185" s="70">
        <v>0</v>
      </c>
      <c r="CC185" s="70">
        <v>0</v>
      </c>
      <c r="CD185" s="70">
        <v>0</v>
      </c>
    </row>
    <row r="186" spans="1:82">
      <c r="A186" s="70" t="s">
        <v>1827</v>
      </c>
      <c r="B186" s="70">
        <v>146</v>
      </c>
      <c r="C186" s="70">
        <v>10</v>
      </c>
      <c r="D186" s="70">
        <v>9</v>
      </c>
      <c r="E186" s="70">
        <v>2013</v>
      </c>
      <c r="F186" s="70" t="s">
        <v>180</v>
      </c>
      <c r="G186" s="70" t="s">
        <v>1817</v>
      </c>
      <c r="H186" s="70" t="s">
        <v>1818</v>
      </c>
      <c r="I186" s="148"/>
      <c r="J186" s="71">
        <v>816.57090179351144</v>
      </c>
      <c r="K186" s="71">
        <v>17.818597760433139</v>
      </c>
      <c r="L186" s="71">
        <v>7.2556898943192802</v>
      </c>
      <c r="M186" s="71">
        <v>545.90202221746461</v>
      </c>
      <c r="N186" s="71">
        <v>535.23595148722632</v>
      </c>
      <c r="O186" s="71">
        <v>289.15865300539565</v>
      </c>
      <c r="P186" s="71">
        <v>150.13566261221374</v>
      </c>
      <c r="Q186" s="71">
        <v>26.965529203514301</v>
      </c>
      <c r="R186" s="71">
        <v>0</v>
      </c>
      <c r="S186" s="71">
        <v>34.990058042600012</v>
      </c>
      <c r="T186" s="72"/>
      <c r="U186" s="71">
        <v>103128113</v>
      </c>
      <c r="V186" s="71">
        <v>8837</v>
      </c>
      <c r="W186" s="71">
        <v>172</v>
      </c>
      <c r="X186" s="71">
        <v>110570</v>
      </c>
      <c r="Y186" s="71">
        <v>148007</v>
      </c>
      <c r="Z186" s="71">
        <v>157989</v>
      </c>
      <c r="AA186" s="71">
        <v>30055</v>
      </c>
      <c r="AB186" s="71">
        <v>348595</v>
      </c>
      <c r="AC186" s="71">
        <v>0</v>
      </c>
      <c r="AD186" s="71">
        <v>34.990058042600012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228.04900000000001</v>
      </c>
      <c r="BK186" s="71">
        <v>0</v>
      </c>
      <c r="BL186" s="71">
        <v>86.124999999999986</v>
      </c>
      <c r="BM186" s="71">
        <v>0</v>
      </c>
      <c r="BN186" s="72"/>
      <c r="BO186" s="71">
        <v>0</v>
      </c>
      <c r="BP186" s="71">
        <v>0</v>
      </c>
      <c r="BQ186" s="71">
        <v>31</v>
      </c>
      <c r="BR186" s="71">
        <v>0</v>
      </c>
      <c r="BS186" s="71">
        <v>11</v>
      </c>
      <c r="BT186" s="71">
        <v>0</v>
      </c>
      <c r="BU186"/>
      <c r="BV186" s="70">
        <v>284.666</v>
      </c>
      <c r="BW186" s="70">
        <v>0</v>
      </c>
      <c r="BX186" s="70">
        <v>29.507999999999999</v>
      </c>
      <c r="BY186" s="70">
        <v>0</v>
      </c>
      <c r="BZ186" s="70">
        <v>0</v>
      </c>
      <c r="CA186" s="70">
        <v>0</v>
      </c>
      <c r="CB186" s="70">
        <v>0</v>
      </c>
      <c r="CC186" s="70">
        <v>0</v>
      </c>
      <c r="CD186" s="70">
        <v>0</v>
      </c>
    </row>
    <row r="187" spans="1:82">
      <c r="A187" s="70" t="s">
        <v>1828</v>
      </c>
      <c r="B187" s="70">
        <v>147</v>
      </c>
      <c r="C187" s="70">
        <v>11</v>
      </c>
      <c r="D187" s="70">
        <v>9</v>
      </c>
      <c r="E187" s="70">
        <v>2014</v>
      </c>
      <c r="F187" s="70" t="s">
        <v>181</v>
      </c>
      <c r="G187" s="70" t="s">
        <v>1817</v>
      </c>
      <c r="H187" s="70" t="s">
        <v>1818</v>
      </c>
      <c r="I187" s="148"/>
      <c r="J187" s="71">
        <v>694.13534378969155</v>
      </c>
      <c r="K187" s="71">
        <v>17.90943638137475</v>
      </c>
      <c r="L187" s="71">
        <v>10.057171296283149</v>
      </c>
      <c r="M187" s="71">
        <v>506.25321672482869</v>
      </c>
      <c r="N187" s="71">
        <v>470.84392622564241</v>
      </c>
      <c r="O187" s="71">
        <v>276.59366279823359</v>
      </c>
      <c r="P187" s="71">
        <v>151.99060927493625</v>
      </c>
      <c r="Q187" s="71">
        <v>25.929931349191399</v>
      </c>
      <c r="R187" s="71">
        <v>0</v>
      </c>
      <c r="S187" s="71">
        <v>36.309517368139993</v>
      </c>
      <c r="T187" s="72"/>
      <c r="U187" s="71">
        <v>97417656</v>
      </c>
      <c r="V187" s="71">
        <v>7813</v>
      </c>
      <c r="W187" s="71">
        <v>224</v>
      </c>
      <c r="X187" s="71">
        <v>112313</v>
      </c>
      <c r="Y187" s="71">
        <v>149861</v>
      </c>
      <c r="Z187" s="71">
        <v>159167</v>
      </c>
      <c r="AA187" s="71">
        <v>30269</v>
      </c>
      <c r="AB187" s="71">
        <v>349378</v>
      </c>
      <c r="AC187" s="71">
        <v>0</v>
      </c>
      <c r="AD187" s="71">
        <v>36.309517368139993</v>
      </c>
      <c r="AE187" s="72"/>
      <c r="AF187" s="71"/>
      <c r="AG187" s="71"/>
      <c r="AH187" s="71"/>
      <c r="AI187" s="71"/>
      <c r="AJ187" s="71"/>
      <c r="AK187" s="71"/>
      <c r="AL187" s="71"/>
      <c r="AM187" s="71"/>
      <c r="AN187" s="71"/>
      <c r="AO187" s="71"/>
      <c r="AP187" s="71"/>
      <c r="AQ187" s="72"/>
      <c r="AR187" s="71">
        <v>6168</v>
      </c>
      <c r="AS187" s="71">
        <v>478</v>
      </c>
      <c r="AT187" s="71">
        <v>0</v>
      </c>
      <c r="AU187" s="71">
        <v>0</v>
      </c>
      <c r="AV187" s="71">
        <v>0</v>
      </c>
      <c r="AW187" s="71">
        <v>1</v>
      </c>
      <c r="AX187" s="71"/>
      <c r="AY187" s="72"/>
      <c r="AZ187" s="71">
        <v>22737.599999999999</v>
      </c>
      <c r="BA187" s="71">
        <v>14022.3</v>
      </c>
      <c r="BB187" s="71">
        <v>0</v>
      </c>
      <c r="BC187" s="71">
        <v>0</v>
      </c>
      <c r="BD187" s="71">
        <v>0</v>
      </c>
      <c r="BE187" s="71">
        <v>2534.1999999999998</v>
      </c>
      <c r="BF187" s="71"/>
      <c r="BG187" s="72"/>
      <c r="BH187" s="71">
        <v>0</v>
      </c>
      <c r="BI187" s="71">
        <v>0</v>
      </c>
      <c r="BJ187" s="71">
        <v>227.97200000000001</v>
      </c>
      <c r="BK187" s="71">
        <v>0</v>
      </c>
      <c r="BL187" s="71">
        <v>85.497000000000014</v>
      </c>
      <c r="BM187" s="71">
        <v>0</v>
      </c>
      <c r="BN187" s="72"/>
      <c r="BO187" s="71">
        <v>0</v>
      </c>
      <c r="BP187" s="71">
        <v>0</v>
      </c>
      <c r="BQ187" s="71">
        <v>32</v>
      </c>
      <c r="BR187" s="71">
        <v>0</v>
      </c>
      <c r="BS187" s="71">
        <v>11</v>
      </c>
      <c r="BT187" s="71">
        <v>0</v>
      </c>
      <c r="BU187"/>
      <c r="BV187" s="70">
        <v>283.363</v>
      </c>
      <c r="BW187" s="70">
        <v>0</v>
      </c>
      <c r="BX187" s="70">
        <v>30.106000000000002</v>
      </c>
      <c r="BY187" s="70">
        <v>0</v>
      </c>
      <c r="BZ187" s="70">
        <v>0</v>
      </c>
      <c r="CA187" s="70">
        <v>0</v>
      </c>
      <c r="CB187" s="70">
        <v>0</v>
      </c>
      <c r="CC187" s="70">
        <v>0</v>
      </c>
      <c r="CD187" s="70">
        <v>0</v>
      </c>
    </row>
    <row r="188" spans="1:82">
      <c r="A188" s="70" t="s">
        <v>1829</v>
      </c>
      <c r="B188" s="70">
        <v>148</v>
      </c>
      <c r="C188" s="70">
        <v>12</v>
      </c>
      <c r="D188" s="70">
        <v>9</v>
      </c>
      <c r="E188" s="70">
        <v>2015</v>
      </c>
      <c r="F188" s="70" t="s">
        <v>182</v>
      </c>
      <c r="G188" s="70" t="s">
        <v>1817</v>
      </c>
      <c r="H188" s="70" t="s">
        <v>1818</v>
      </c>
      <c r="I188" s="148"/>
      <c r="J188" s="71">
        <v>728.23069775250838</v>
      </c>
      <c r="K188" s="71">
        <v>17.105804755503701</v>
      </c>
      <c r="L188" s="71">
        <v>11.0883997815904</v>
      </c>
      <c r="M188" s="71">
        <v>530.50815414679619</v>
      </c>
      <c r="N188" s="71">
        <v>472.23838977015453</v>
      </c>
      <c r="O188" s="71">
        <v>276.79881194432869</v>
      </c>
      <c r="P188" s="71">
        <v>151.87952711272243</v>
      </c>
      <c r="Q188" s="71">
        <v>25.445124321478598</v>
      </c>
      <c r="R188" s="71">
        <v>0</v>
      </c>
      <c r="S188" s="71">
        <v>33.847412072890002</v>
      </c>
      <c r="T188" s="72"/>
      <c r="U188" s="71">
        <v>109753688</v>
      </c>
      <c r="V188" s="71">
        <v>7813</v>
      </c>
      <c r="W188" s="71">
        <v>224</v>
      </c>
      <c r="X188" s="71">
        <v>112313</v>
      </c>
      <c r="Y188" s="71">
        <v>151745</v>
      </c>
      <c r="Z188" s="71">
        <v>160818</v>
      </c>
      <c r="AA188" s="71">
        <v>30223</v>
      </c>
      <c r="AB188" s="71">
        <v>350223</v>
      </c>
      <c r="AC188" s="71">
        <v>0</v>
      </c>
      <c r="AD188" s="71">
        <v>33.847412072890002</v>
      </c>
      <c r="AE188" s="72"/>
      <c r="AF188" s="71">
        <v>831150504.6544987</v>
      </c>
      <c r="AG188" s="71">
        <v>14126933.91866936</v>
      </c>
      <c r="AH188" s="71">
        <v>2335533.7998122298</v>
      </c>
      <c r="AI188" s="71">
        <v>794216789.11306179</v>
      </c>
      <c r="AJ188" s="71">
        <v>714063936.16517973</v>
      </c>
      <c r="AK188" s="71">
        <v>0</v>
      </c>
      <c r="AL188" s="71">
        <v>0</v>
      </c>
      <c r="AM188" s="71">
        <v>47996593.019770049</v>
      </c>
      <c r="AN188" s="71">
        <v>0</v>
      </c>
      <c r="AO188" s="71">
        <v>0</v>
      </c>
      <c r="AP188" s="71">
        <v>2403890290.6709919</v>
      </c>
      <c r="AQ188" s="72"/>
      <c r="AR188" s="71">
        <v>6855</v>
      </c>
      <c r="AS188" s="71">
        <v>675</v>
      </c>
      <c r="AT188" s="71">
        <v>0</v>
      </c>
      <c r="AU188" s="71">
        <v>0</v>
      </c>
      <c r="AV188" s="71">
        <v>0</v>
      </c>
      <c r="AW188" s="71">
        <v>1</v>
      </c>
      <c r="AX188" s="71"/>
      <c r="AY188" s="72"/>
      <c r="AZ188" s="71">
        <v>25823.3</v>
      </c>
      <c r="BA188" s="71">
        <v>20252.099999999999</v>
      </c>
      <c r="BB188" s="71">
        <v>0</v>
      </c>
      <c r="BC188" s="71">
        <v>0</v>
      </c>
      <c r="BD188" s="71">
        <v>0</v>
      </c>
      <c r="BE188" s="71">
        <v>2534.1999999999998</v>
      </c>
      <c r="BF188" s="71"/>
      <c r="BG188" s="72"/>
      <c r="BH188" s="71">
        <v>0</v>
      </c>
      <c r="BI188" s="71">
        <v>0</v>
      </c>
      <c r="BJ188" s="71">
        <v>199.32</v>
      </c>
      <c r="BK188" s="71">
        <v>0</v>
      </c>
      <c r="BL188" s="71">
        <v>87.926999999999992</v>
      </c>
      <c r="BM188" s="71">
        <v>0</v>
      </c>
      <c r="BN188" s="72"/>
      <c r="BO188" s="71">
        <v>0</v>
      </c>
      <c r="BP188" s="71">
        <v>0</v>
      </c>
      <c r="BQ188" s="71">
        <v>30</v>
      </c>
      <c r="BR188" s="71">
        <v>0</v>
      </c>
      <c r="BS188" s="71">
        <v>11</v>
      </c>
      <c r="BT188" s="71">
        <v>0</v>
      </c>
      <c r="BU188"/>
      <c r="BV188" s="70">
        <v>259.08600000000001</v>
      </c>
      <c r="BW188" s="70">
        <v>0</v>
      </c>
      <c r="BX188" s="70">
        <v>28.161000000000001</v>
      </c>
      <c r="BY188" s="70">
        <v>0</v>
      </c>
      <c r="BZ188" s="70">
        <v>0</v>
      </c>
      <c r="CA188" s="70">
        <v>0</v>
      </c>
      <c r="CB188" s="70">
        <v>0</v>
      </c>
      <c r="CC188" s="70">
        <v>0</v>
      </c>
      <c r="CD188" s="70">
        <v>0</v>
      </c>
    </row>
    <row r="189" spans="1:82">
      <c r="A189" s="70" t="s">
        <v>1830</v>
      </c>
      <c r="B189" s="70">
        <v>149</v>
      </c>
      <c r="C189" s="70">
        <v>13</v>
      </c>
      <c r="D189" s="70">
        <v>9</v>
      </c>
      <c r="E189" s="70">
        <v>2016</v>
      </c>
      <c r="F189" s="70" t="s">
        <v>155</v>
      </c>
      <c r="G189" s="70" t="s">
        <v>1817</v>
      </c>
      <c r="H189" s="70" t="s">
        <v>1818</v>
      </c>
      <c r="I189" s="148"/>
      <c r="J189" s="71">
        <v>605.65409290213483</v>
      </c>
      <c r="K189" s="71">
        <v>17.085111391930248</v>
      </c>
      <c r="L189" s="71">
        <v>12.991951313581628</v>
      </c>
      <c r="M189" s="71">
        <v>464.28199866648237</v>
      </c>
      <c r="N189" s="71">
        <v>421.59370127850144</v>
      </c>
      <c r="O189" s="71">
        <v>275.12760074131984</v>
      </c>
      <c r="P189" s="71">
        <v>148.93926216669726</v>
      </c>
      <c r="Q189" s="71">
        <v>24.838035122023186</v>
      </c>
      <c r="R189" s="71">
        <v>0</v>
      </c>
      <c r="S189" s="71">
        <v>36.052176332679998</v>
      </c>
      <c r="T189" s="72"/>
      <c r="U189" s="71">
        <v>95430058</v>
      </c>
      <c r="V189" s="71">
        <v>7813</v>
      </c>
      <c r="W189" s="71">
        <v>224</v>
      </c>
      <c r="X189" s="71">
        <v>112313</v>
      </c>
      <c r="Y189" s="71">
        <v>154017</v>
      </c>
      <c r="Z189" s="71">
        <v>161812</v>
      </c>
      <c r="AA189" s="71">
        <v>30654</v>
      </c>
      <c r="AB189" s="71">
        <v>351654</v>
      </c>
      <c r="AC189" s="71">
        <v>0</v>
      </c>
      <c r="AD189" s="71">
        <v>36.052176332679998</v>
      </c>
      <c r="AE189" s="72"/>
      <c r="AF189" s="71">
        <v>704377142.31991267</v>
      </c>
      <c r="AG189" s="71">
        <v>13580697.075183701</v>
      </c>
      <c r="AH189" s="71">
        <v>2033529.396232808</v>
      </c>
      <c r="AI189" s="71">
        <v>741833662.7970109</v>
      </c>
      <c r="AJ189" s="71">
        <v>617869513.98929608</v>
      </c>
      <c r="AK189" s="71">
        <v>0</v>
      </c>
      <c r="AL189" s="71">
        <v>0</v>
      </c>
      <c r="AM189" s="71">
        <v>48230146.570550457</v>
      </c>
      <c r="AN189" s="71">
        <v>0</v>
      </c>
      <c r="AO189" s="71">
        <v>0</v>
      </c>
      <c r="AP189" s="71">
        <v>2127924692.1481867</v>
      </c>
      <c r="AQ189" s="72"/>
      <c r="AR189" s="71">
        <v>7391</v>
      </c>
      <c r="AS189" s="71">
        <v>796</v>
      </c>
      <c r="AT189" s="71">
        <v>0</v>
      </c>
      <c r="AU189" s="71">
        <v>0</v>
      </c>
      <c r="AV189" s="71">
        <v>0</v>
      </c>
      <c r="AW189" s="71">
        <v>1</v>
      </c>
      <c r="AX189" s="71"/>
      <c r="AY189" s="72"/>
      <c r="AZ189" s="71">
        <v>28262.5</v>
      </c>
      <c r="BA189" s="71">
        <v>22530.3</v>
      </c>
      <c r="BB189" s="71">
        <v>0</v>
      </c>
      <c r="BC189" s="71">
        <v>0</v>
      </c>
      <c r="BD189" s="71">
        <v>0</v>
      </c>
      <c r="BE189" s="71">
        <v>2534.1999999999998</v>
      </c>
      <c r="BF189" s="71"/>
      <c r="BG189" s="72"/>
      <c r="BH189" s="71">
        <v>0</v>
      </c>
      <c r="BI189" s="71">
        <v>0</v>
      </c>
      <c r="BJ189" s="71">
        <v>210.43</v>
      </c>
      <c r="BK189" s="71">
        <v>0</v>
      </c>
      <c r="BL189" s="71">
        <v>92.374000000000009</v>
      </c>
      <c r="BM189" s="71">
        <v>0</v>
      </c>
      <c r="BN189" s="72"/>
      <c r="BO189" s="71">
        <v>0</v>
      </c>
      <c r="BP189" s="71">
        <v>0</v>
      </c>
      <c r="BQ189" s="71">
        <v>32</v>
      </c>
      <c r="BR189" s="71">
        <v>0</v>
      </c>
      <c r="BS189" s="71">
        <v>13</v>
      </c>
      <c r="BT189" s="71">
        <v>0</v>
      </c>
      <c r="BU189"/>
      <c r="BV189" s="70">
        <v>273.327</v>
      </c>
      <c r="BW189" s="70">
        <v>0</v>
      </c>
      <c r="BX189" s="70">
        <v>29.477</v>
      </c>
      <c r="BY189" s="70">
        <v>0</v>
      </c>
      <c r="BZ189" s="70">
        <v>0</v>
      </c>
      <c r="CA189" s="70">
        <v>0</v>
      </c>
      <c r="CB189" s="70">
        <v>0</v>
      </c>
      <c r="CC189" s="70">
        <v>0</v>
      </c>
      <c r="CD189" s="70">
        <v>0</v>
      </c>
    </row>
    <row r="190" spans="1:82">
      <c r="A190" s="70" t="s">
        <v>1831</v>
      </c>
      <c r="B190" s="70">
        <v>150</v>
      </c>
      <c r="C190" s="70">
        <v>14</v>
      </c>
      <c r="D190" s="70">
        <v>9</v>
      </c>
      <c r="E190" s="70">
        <v>2017</v>
      </c>
      <c r="F190" s="70" t="s">
        <v>156</v>
      </c>
      <c r="G190" s="70" t="s">
        <v>1817</v>
      </c>
      <c r="H190" s="70" t="s">
        <v>1818</v>
      </c>
      <c r="I190" s="148"/>
      <c r="J190" s="71">
        <v>512.86401978110541</v>
      </c>
      <c r="K190" s="71">
        <v>17.796824735126922</v>
      </c>
      <c r="L190" s="71">
        <v>11.366183809068058</v>
      </c>
      <c r="M190" s="71">
        <v>447.82036074995915</v>
      </c>
      <c r="N190" s="71">
        <v>462.14493152631985</v>
      </c>
      <c r="O190" s="71">
        <v>272.68369882692519</v>
      </c>
      <c r="P190" s="71">
        <v>147.78335560387353</v>
      </c>
      <c r="Q190" s="71">
        <v>24.0721406696141</v>
      </c>
      <c r="R190" s="71">
        <v>0</v>
      </c>
      <c r="S190" s="71">
        <v>35.17682791762001</v>
      </c>
      <c r="T190" s="72"/>
      <c r="U190" s="71">
        <v>87838434</v>
      </c>
      <c r="V190" s="71">
        <v>7813</v>
      </c>
      <c r="W190" s="71">
        <v>224</v>
      </c>
      <c r="X190" s="71">
        <v>112313</v>
      </c>
      <c r="Y190" s="71">
        <v>156029</v>
      </c>
      <c r="Z190" s="71">
        <v>163035</v>
      </c>
      <c r="AA190" s="71">
        <v>30610</v>
      </c>
      <c r="AB190" s="71">
        <v>352433</v>
      </c>
      <c r="AC190" s="71">
        <v>0</v>
      </c>
      <c r="AD190" s="71">
        <v>35.17682791762001</v>
      </c>
      <c r="AE190" s="72"/>
      <c r="AF190" s="71">
        <v>611052447.77462351</v>
      </c>
      <c r="AG190" s="71">
        <v>14091449.88899683</v>
      </c>
      <c r="AH190" s="71">
        <v>2430555.599335935</v>
      </c>
      <c r="AI190" s="71">
        <v>743566168.81448615</v>
      </c>
      <c r="AJ190" s="71">
        <v>680195883.48505092</v>
      </c>
      <c r="AK190" s="71">
        <v>0</v>
      </c>
      <c r="AL190" s="71">
        <v>0</v>
      </c>
      <c r="AM190" s="71">
        <v>48412622.385733001</v>
      </c>
      <c r="AN190" s="71">
        <v>0</v>
      </c>
      <c r="AO190" s="71">
        <v>0</v>
      </c>
      <c r="AP190" s="71">
        <v>2099749127.9482262</v>
      </c>
      <c r="AQ190" s="72"/>
      <c r="AR190" s="71">
        <v>7795</v>
      </c>
      <c r="AS190" s="71">
        <v>878</v>
      </c>
      <c r="AT190" s="71">
        <v>0</v>
      </c>
      <c r="AU190" s="71">
        <v>0</v>
      </c>
      <c r="AV190" s="71">
        <v>0</v>
      </c>
      <c r="AW190" s="71">
        <v>1</v>
      </c>
      <c r="AX190" s="71"/>
      <c r="AY190" s="72"/>
      <c r="AZ190" s="71">
        <v>30101.9</v>
      </c>
      <c r="BA190" s="71">
        <v>23981.4</v>
      </c>
      <c r="BB190" s="71">
        <v>0</v>
      </c>
      <c r="BC190" s="71">
        <v>0</v>
      </c>
      <c r="BD190" s="71">
        <v>0</v>
      </c>
      <c r="BE190" s="71">
        <v>2534.1840000000002</v>
      </c>
      <c r="BF190" s="71"/>
      <c r="BG190" s="72"/>
      <c r="BH190" s="71">
        <v>0</v>
      </c>
      <c r="BI190" s="71">
        <v>0</v>
      </c>
      <c r="BJ190" s="71">
        <v>197.28100000000001</v>
      </c>
      <c r="BK190" s="71">
        <v>0</v>
      </c>
      <c r="BL190" s="71">
        <v>92.078999999999994</v>
      </c>
      <c r="BM190" s="71">
        <v>0</v>
      </c>
      <c r="BN190" s="72"/>
      <c r="BO190" s="71">
        <v>0</v>
      </c>
      <c r="BP190" s="71">
        <v>0</v>
      </c>
      <c r="BQ190" s="71">
        <v>29</v>
      </c>
      <c r="BR190" s="71">
        <v>0</v>
      </c>
      <c r="BS190" s="71">
        <v>13</v>
      </c>
      <c r="BT190" s="71">
        <v>0</v>
      </c>
      <c r="BU190"/>
      <c r="BV190" s="70">
        <v>260.98599999999999</v>
      </c>
      <c r="BW190" s="70">
        <v>0</v>
      </c>
      <c r="BX190" s="70">
        <v>28.373999999999999</v>
      </c>
      <c r="BY190" s="70">
        <v>0</v>
      </c>
      <c r="BZ190" s="70">
        <v>0</v>
      </c>
      <c r="CA190" s="70">
        <v>0</v>
      </c>
      <c r="CB190" s="70">
        <v>0</v>
      </c>
      <c r="CC190" s="70">
        <v>0</v>
      </c>
      <c r="CD190" s="70">
        <v>0</v>
      </c>
    </row>
    <row r="191" spans="1:82">
      <c r="A191" s="70" t="s">
        <v>1832</v>
      </c>
      <c r="B191" s="70">
        <v>151</v>
      </c>
      <c r="C191" s="70">
        <v>15</v>
      </c>
      <c r="D191" s="70">
        <v>9</v>
      </c>
      <c r="E191" s="70">
        <v>2018</v>
      </c>
      <c r="F191" s="70" t="s">
        <v>183</v>
      </c>
      <c r="G191" s="70" t="s">
        <v>1817</v>
      </c>
      <c r="H191" s="70" t="s">
        <v>1818</v>
      </c>
      <c r="I191" s="148"/>
      <c r="J191" s="71">
        <v>480.11571202876223</v>
      </c>
      <c r="K191" s="71">
        <v>16.733534583811032</v>
      </c>
      <c r="L191" s="71">
        <v>10.648034538195914</v>
      </c>
      <c r="M191" s="71">
        <v>442.74821724944354</v>
      </c>
      <c r="N191" s="71">
        <v>441.04743419207676</v>
      </c>
      <c r="O191" s="71">
        <v>268.90957074671695</v>
      </c>
      <c r="P191" s="71">
        <v>147.90398676587179</v>
      </c>
      <c r="Q191" s="71">
        <v>22.380722979049001</v>
      </c>
      <c r="R191" s="71">
        <v>0</v>
      </c>
      <c r="S191" s="71">
        <v>41.4290427599</v>
      </c>
      <c r="T191" s="72"/>
      <c r="U191" s="71">
        <v>87489558</v>
      </c>
      <c r="V191" s="71">
        <v>7813</v>
      </c>
      <c r="W191" s="71">
        <v>224</v>
      </c>
      <c r="X191" s="71">
        <v>112313</v>
      </c>
      <c r="Y191" s="71">
        <v>158032</v>
      </c>
      <c r="Z191" s="71">
        <v>163857</v>
      </c>
      <c r="AA191" s="71">
        <v>30943</v>
      </c>
      <c r="AB191" s="71">
        <v>353115</v>
      </c>
      <c r="AC191" s="71">
        <v>0</v>
      </c>
      <c r="AD191" s="71">
        <v>41.4290427599</v>
      </c>
      <c r="AE191" s="72"/>
      <c r="AF191" s="71">
        <v>582359889.99434221</v>
      </c>
      <c r="AG191" s="71">
        <v>12725419.46557837</v>
      </c>
      <c r="AH191" s="71">
        <v>2319786.153669829</v>
      </c>
      <c r="AI191" s="71">
        <v>724588044.54783487</v>
      </c>
      <c r="AJ191" s="71">
        <v>692382668.1290555</v>
      </c>
      <c r="AK191" s="71">
        <v>0</v>
      </c>
      <c r="AL191" s="71">
        <v>0</v>
      </c>
      <c r="AM191" s="71">
        <v>48606671.958943881</v>
      </c>
      <c r="AN191" s="71">
        <v>0</v>
      </c>
      <c r="AO191" s="71">
        <v>0</v>
      </c>
      <c r="AP191" s="71">
        <v>2062982480.2494245</v>
      </c>
      <c r="AQ191" s="72"/>
      <c r="AR191" s="71">
        <v>8241</v>
      </c>
      <c r="AS191" s="71">
        <v>984</v>
      </c>
      <c r="AT191" s="71">
        <v>0</v>
      </c>
      <c r="AU191" s="71">
        <v>0</v>
      </c>
      <c r="AV191" s="71">
        <v>0</v>
      </c>
      <c r="AW191" s="71">
        <v>1</v>
      </c>
      <c r="AX191" s="71"/>
      <c r="AY191" s="72"/>
      <c r="AZ191" s="71">
        <v>32189.100000000013</v>
      </c>
      <c r="BA191" s="71">
        <v>27036.400000000001</v>
      </c>
      <c r="BB191" s="71">
        <v>0</v>
      </c>
      <c r="BC191" s="71">
        <v>0</v>
      </c>
      <c r="BD191" s="71">
        <v>0</v>
      </c>
      <c r="BE191" s="71">
        <v>2534.1840000000002</v>
      </c>
      <c r="BF191" s="71"/>
      <c r="BG191" s="72"/>
      <c r="BH191" s="71">
        <v>0</v>
      </c>
      <c r="BI191" s="71">
        <v>0</v>
      </c>
      <c r="BJ191" s="71">
        <v>194.88900000000001</v>
      </c>
      <c r="BK191" s="71">
        <v>0</v>
      </c>
      <c r="BL191" s="71">
        <v>83.679000000000002</v>
      </c>
      <c r="BM191" s="71">
        <v>0</v>
      </c>
      <c r="BN191" s="72"/>
      <c r="BO191" s="71">
        <v>0</v>
      </c>
      <c r="BP191" s="71">
        <v>0</v>
      </c>
      <c r="BQ191" s="71">
        <v>30</v>
      </c>
      <c r="BR191" s="71">
        <v>0</v>
      </c>
      <c r="BS191" s="71">
        <v>11</v>
      </c>
      <c r="BT191" s="71">
        <v>0</v>
      </c>
      <c r="BU191"/>
      <c r="BV191" s="70">
        <v>243.994</v>
      </c>
      <c r="BW191" s="70">
        <v>0</v>
      </c>
      <c r="BX191" s="70">
        <v>34.573999999999998</v>
      </c>
      <c r="BY191" s="70">
        <v>0</v>
      </c>
      <c r="BZ191" s="70">
        <v>0</v>
      </c>
      <c r="CA191" s="70">
        <v>0</v>
      </c>
      <c r="CB191" s="70">
        <v>0</v>
      </c>
      <c r="CC191" s="70">
        <v>0</v>
      </c>
      <c r="CD191" s="70">
        <v>0</v>
      </c>
    </row>
    <row r="192" spans="1:82">
      <c r="A192" s="70" t="s">
        <v>1833</v>
      </c>
      <c r="B192" s="70">
        <v>152</v>
      </c>
      <c r="C192" s="70">
        <v>16</v>
      </c>
      <c r="D192" s="70">
        <v>9</v>
      </c>
      <c r="E192" s="70">
        <v>2019</v>
      </c>
      <c r="F192" s="70" t="s">
        <v>158</v>
      </c>
      <c r="G192" s="70" t="s">
        <v>1817</v>
      </c>
      <c r="H192" s="70" t="s">
        <v>1818</v>
      </c>
      <c r="I192" s="148"/>
      <c r="J192" s="71">
        <v>441.48563123307639</v>
      </c>
      <c r="K192" s="71">
        <v>14.772971845024625</v>
      </c>
      <c r="L192" s="71">
        <v>10.737670319618505</v>
      </c>
      <c r="M192" s="71">
        <v>419.2174860602712</v>
      </c>
      <c r="N192" s="71">
        <v>388.2784354916605</v>
      </c>
      <c r="O192" s="71">
        <v>262.39523280336124</v>
      </c>
      <c r="P192" s="71">
        <v>147.95508633406658</v>
      </c>
      <c r="Q192" s="71">
        <v>21.8022822751057</v>
      </c>
      <c r="R192" s="71">
        <v>0</v>
      </c>
      <c r="S192" s="71">
        <v>40.679062916006004</v>
      </c>
      <c r="T192" s="72"/>
      <c r="U192" s="71">
        <v>84079735</v>
      </c>
      <c r="V192" s="71">
        <v>7813</v>
      </c>
      <c r="W192" s="71">
        <v>224</v>
      </c>
      <c r="X192" s="71">
        <v>112313</v>
      </c>
      <c r="Y192" s="71">
        <v>160036</v>
      </c>
      <c r="Z192" s="71">
        <v>164277</v>
      </c>
      <c r="AA192" s="71">
        <v>30722</v>
      </c>
      <c r="AB192" s="71">
        <v>353301</v>
      </c>
      <c r="AC192" s="71">
        <v>0</v>
      </c>
      <c r="AD192" s="71">
        <v>40.679062916006004</v>
      </c>
      <c r="AE192" s="72"/>
      <c r="AF192" s="71">
        <v>547429228.14658344</v>
      </c>
      <c r="AG192" s="71">
        <v>11883392.07998931</v>
      </c>
      <c r="AH192" s="71">
        <v>2459696.3706774502</v>
      </c>
      <c r="AI192" s="71">
        <v>714694110.40259504</v>
      </c>
      <c r="AJ192" s="71">
        <v>616616470.07118249</v>
      </c>
      <c r="AK192" s="71">
        <v>0</v>
      </c>
      <c r="AL192" s="71">
        <v>0</v>
      </c>
      <c r="AM192" s="71">
        <v>48116936.551495969</v>
      </c>
      <c r="AN192" s="71">
        <v>0</v>
      </c>
      <c r="AO192" s="71">
        <v>0</v>
      </c>
      <c r="AP192" s="71">
        <v>1941199833.6225238</v>
      </c>
      <c r="AQ192" s="72"/>
      <c r="AR192" s="71">
        <v>8699</v>
      </c>
      <c r="AS192" s="71">
        <v>1037</v>
      </c>
      <c r="AT192" s="71">
        <v>0</v>
      </c>
      <c r="AU192" s="71">
        <v>0</v>
      </c>
      <c r="AV192" s="71">
        <v>0</v>
      </c>
      <c r="AW192" s="71">
        <v>1</v>
      </c>
      <c r="AX192" s="71"/>
      <c r="AY192" s="72"/>
      <c r="AZ192" s="71">
        <v>34336.800000000083</v>
      </c>
      <c r="BA192" s="71">
        <v>27843.8</v>
      </c>
      <c r="BB192" s="71">
        <v>0</v>
      </c>
      <c r="BC192" s="71">
        <v>0</v>
      </c>
      <c r="BD192" s="71">
        <v>0</v>
      </c>
      <c r="BE192" s="71">
        <v>2534.1840000000002</v>
      </c>
      <c r="BF192" s="71"/>
      <c r="BG192" s="72"/>
      <c r="BH192" s="71">
        <v>0</v>
      </c>
      <c r="BI192" s="71">
        <v>0</v>
      </c>
      <c r="BJ192" s="71">
        <v>181.184</v>
      </c>
      <c r="BK192" s="71">
        <v>0</v>
      </c>
      <c r="BL192" s="71">
        <v>77.283999999999992</v>
      </c>
      <c r="BM192" s="71">
        <v>0</v>
      </c>
      <c r="BN192" s="72"/>
      <c r="BO192" s="71">
        <v>0</v>
      </c>
      <c r="BP192" s="71">
        <v>0</v>
      </c>
      <c r="BQ192" s="71">
        <v>30</v>
      </c>
      <c r="BR192" s="71">
        <v>0</v>
      </c>
      <c r="BS192" s="71">
        <v>11</v>
      </c>
      <c r="BT192" s="71">
        <v>0</v>
      </c>
      <c r="BU192"/>
      <c r="BV192" s="70">
        <v>230.23500000000001</v>
      </c>
      <c r="BW192" s="70">
        <v>0</v>
      </c>
      <c r="BX192" s="70">
        <v>28.233000000000001</v>
      </c>
      <c r="BY192" s="70">
        <v>0</v>
      </c>
      <c r="BZ192" s="70">
        <v>0</v>
      </c>
      <c r="CA192" s="70">
        <v>0</v>
      </c>
      <c r="CB192" s="70">
        <v>0</v>
      </c>
      <c r="CC192" s="70">
        <v>0</v>
      </c>
      <c r="CD192" s="70">
        <v>0</v>
      </c>
    </row>
    <row r="193" spans="1:82">
      <c r="A193" s="70" t="s">
        <v>1834</v>
      </c>
      <c r="B193" s="70">
        <v>153</v>
      </c>
      <c r="C193" s="70">
        <v>17</v>
      </c>
      <c r="D193" s="70">
        <v>9</v>
      </c>
      <c r="E193" s="70">
        <v>2020</v>
      </c>
      <c r="F193" s="70" t="s">
        <v>159</v>
      </c>
      <c r="G193" s="70" t="s">
        <v>1817</v>
      </c>
      <c r="H193" s="70" t="s">
        <v>1818</v>
      </c>
      <c r="I193" s="148"/>
      <c r="J193" s="71">
        <v>463.76905569612052</v>
      </c>
      <c r="K193" s="71">
        <v>16.081051676317962</v>
      </c>
      <c r="L193" s="71">
        <v>10.959349251249536</v>
      </c>
      <c r="M193" s="71">
        <v>388.20531385059593</v>
      </c>
      <c r="N193" s="71">
        <v>409.55793029674135</v>
      </c>
      <c r="O193" s="71">
        <v>230.77136975785504</v>
      </c>
      <c r="P193" s="71">
        <v>140.43709157562179</v>
      </c>
      <c r="Q193" s="71">
        <v>20.828465147902399</v>
      </c>
      <c r="R193" s="71">
        <v>0</v>
      </c>
      <c r="S193" s="71">
        <v>38.410685279403197</v>
      </c>
      <c r="T193" s="72"/>
      <c r="U193" s="71">
        <v>83028970</v>
      </c>
      <c r="V193" s="71">
        <v>7765</v>
      </c>
      <c r="W193" s="71">
        <v>233</v>
      </c>
      <c r="X193" s="71">
        <v>114789</v>
      </c>
      <c r="Y193" s="71">
        <v>162101</v>
      </c>
      <c r="Z193" s="71">
        <v>164903</v>
      </c>
      <c r="AA193" s="71">
        <v>30995</v>
      </c>
      <c r="AB193" s="71">
        <v>353260</v>
      </c>
      <c r="AC193" s="71">
        <v>0</v>
      </c>
      <c r="AD193" s="71">
        <v>38.410685279403197</v>
      </c>
      <c r="AE193" s="72"/>
      <c r="AF193" s="71">
        <v>581905602.8595618</v>
      </c>
      <c r="AG193" s="71">
        <v>12264714.224918811</v>
      </c>
      <c r="AH193" s="71">
        <v>2584526.4623243883</v>
      </c>
      <c r="AI193" s="71">
        <v>662815288.66799712</v>
      </c>
      <c r="AJ193" s="71">
        <v>704769519.41992843</v>
      </c>
      <c r="AK193" s="71"/>
      <c r="AL193" s="71"/>
      <c r="AM193" s="71">
        <v>46104354.800459743</v>
      </c>
      <c r="AN193" s="71"/>
      <c r="AO193" s="71"/>
      <c r="AP193" s="71">
        <v>2010444006.4351907</v>
      </c>
      <c r="AQ193" s="72"/>
      <c r="AR193" s="71">
        <v>9096</v>
      </c>
      <c r="AS193" s="71">
        <v>1051</v>
      </c>
      <c r="AT193" s="71">
        <v>0</v>
      </c>
      <c r="AU193" s="71">
        <v>0</v>
      </c>
      <c r="AV193" s="71">
        <v>0</v>
      </c>
      <c r="AW193" s="71">
        <v>1</v>
      </c>
      <c r="AX193" s="71"/>
      <c r="AY193" s="72"/>
      <c r="AZ193" s="71">
        <v>36354.400000000263</v>
      </c>
      <c r="BA193" s="71">
        <v>28713.50000000004</v>
      </c>
      <c r="BB193" s="71">
        <v>0</v>
      </c>
      <c r="BC193" s="71">
        <v>0</v>
      </c>
      <c r="BD193" s="71">
        <v>0</v>
      </c>
      <c r="BE193" s="71">
        <v>2534.1840000000002</v>
      </c>
      <c r="BF193" s="71"/>
      <c r="BG193" s="72"/>
      <c r="BH193" s="71">
        <v>0</v>
      </c>
      <c r="BI193" s="71">
        <v>0</v>
      </c>
      <c r="BJ193" s="71">
        <v>170.09399999999999</v>
      </c>
      <c r="BK193" s="71">
        <v>0</v>
      </c>
      <c r="BL193" s="71">
        <v>67.705999999999989</v>
      </c>
      <c r="BM193" s="71">
        <v>0</v>
      </c>
      <c r="BN193" s="72"/>
      <c r="BO193" s="71">
        <v>0</v>
      </c>
      <c r="BP193" s="71">
        <v>0</v>
      </c>
      <c r="BQ193" s="71">
        <v>31</v>
      </c>
      <c r="BR193" s="71">
        <v>0</v>
      </c>
      <c r="BS193" s="71">
        <v>9</v>
      </c>
      <c r="BT193" s="71">
        <v>0</v>
      </c>
      <c r="BU193"/>
      <c r="BV193" s="70">
        <v>206.28399999999999</v>
      </c>
      <c r="BW193" s="70">
        <v>0</v>
      </c>
      <c r="BX193" s="70">
        <v>31.515999999999998</v>
      </c>
      <c r="BY193" s="70">
        <v>0</v>
      </c>
      <c r="BZ193" s="70">
        <v>0</v>
      </c>
      <c r="CA193" s="70">
        <v>0</v>
      </c>
      <c r="CB193" s="70">
        <v>0</v>
      </c>
      <c r="CC193" s="70">
        <v>0</v>
      </c>
      <c r="CD193" s="70">
        <v>0</v>
      </c>
    </row>
    <row r="194" spans="1:82">
      <c r="A194" s="70" t="s">
        <v>1835</v>
      </c>
      <c r="B194" s="70">
        <v>153</v>
      </c>
      <c r="C194" s="70">
        <v>18</v>
      </c>
      <c r="D194" s="70">
        <v>9</v>
      </c>
      <c r="E194" s="70">
        <v>2021</v>
      </c>
      <c r="F194" s="70" t="s">
        <v>160</v>
      </c>
      <c r="G194" s="70" t="s">
        <v>1817</v>
      </c>
      <c r="H194" s="70" t="s">
        <v>1818</v>
      </c>
      <c r="I194" s="148"/>
      <c r="J194" s="71">
        <v>513.24681441292489</v>
      </c>
      <c r="K194" s="71">
        <v>17.905302713156008</v>
      </c>
      <c r="L194" s="71">
        <v>10.076454858040089</v>
      </c>
      <c r="M194" s="71">
        <v>440.03946403151377</v>
      </c>
      <c r="N194" s="71">
        <v>408.6184369924556</v>
      </c>
      <c r="O194" s="71">
        <v>224.92743897981501</v>
      </c>
      <c r="P194" s="71">
        <v>145.54576194869216</v>
      </c>
      <c r="Q194" s="71">
        <v>20.624369881533301</v>
      </c>
      <c r="R194" s="71">
        <v>0</v>
      </c>
      <c r="S194" s="71">
        <v>39.017866355459681</v>
      </c>
      <c r="T194" s="72"/>
      <c r="U194" s="71">
        <v>106153081</v>
      </c>
      <c r="V194" s="71">
        <v>7765</v>
      </c>
      <c r="W194" s="71">
        <v>233</v>
      </c>
      <c r="X194" s="71">
        <v>114789</v>
      </c>
      <c r="Y194" s="71">
        <v>164005</v>
      </c>
      <c r="Z194" s="71">
        <v>165493</v>
      </c>
      <c r="AA194" s="71">
        <v>31323</v>
      </c>
      <c r="AB194" s="71">
        <v>353235</v>
      </c>
      <c r="AC194" s="71">
        <v>0</v>
      </c>
      <c r="AD194" s="71">
        <v>39.017866355459681</v>
      </c>
      <c r="AE194" s="72"/>
      <c r="AF194" s="71">
        <v>648631552.65414059</v>
      </c>
      <c r="AG194" s="71">
        <v>13805304.426545002</v>
      </c>
      <c r="AH194" s="71">
        <v>2275863.9219610118</v>
      </c>
      <c r="AI194" s="71">
        <v>742200555.0256561</v>
      </c>
      <c r="AJ194" s="71">
        <v>625973996.99165809</v>
      </c>
      <c r="AK194" s="71">
        <v>0</v>
      </c>
      <c r="AL194" s="71">
        <v>0</v>
      </c>
      <c r="AM194" s="71">
        <v>46366999.409789264</v>
      </c>
      <c r="AN194" s="71">
        <v>0</v>
      </c>
      <c r="AO194" s="71">
        <v>0</v>
      </c>
      <c r="AP194" s="71">
        <v>2079254272.4297502</v>
      </c>
      <c r="AQ194" s="72"/>
      <c r="AR194" s="71">
        <v>9608</v>
      </c>
      <c r="AS194" s="71">
        <v>1052</v>
      </c>
      <c r="AT194" s="71">
        <v>0</v>
      </c>
      <c r="AU194" s="71">
        <v>0</v>
      </c>
      <c r="AV194" s="71">
        <v>0</v>
      </c>
      <c r="AW194" s="71">
        <v>1</v>
      </c>
      <c r="AX194" s="71"/>
      <c r="AY194" s="72"/>
      <c r="AZ194" s="71">
        <v>39080.000000000327</v>
      </c>
      <c r="BA194" s="71">
        <v>28724.400000000041</v>
      </c>
      <c r="BB194" s="71">
        <v>0</v>
      </c>
      <c r="BC194" s="71">
        <v>0</v>
      </c>
      <c r="BD194" s="71">
        <v>0</v>
      </c>
      <c r="BE194" s="71">
        <v>2534.1840000000002</v>
      </c>
      <c r="BF194" s="71"/>
      <c r="BG194" s="72"/>
      <c r="BH194" s="71">
        <v>0</v>
      </c>
      <c r="BI194" s="71">
        <v>0</v>
      </c>
      <c r="BJ194" s="71">
        <v>159.68</v>
      </c>
      <c r="BK194" s="71">
        <v>0</v>
      </c>
      <c r="BL194" s="71">
        <v>80.061000000000007</v>
      </c>
      <c r="BM194" s="71">
        <v>0</v>
      </c>
      <c r="BN194" s="72"/>
      <c r="BO194" s="71">
        <v>0</v>
      </c>
      <c r="BP194" s="71">
        <v>0</v>
      </c>
      <c r="BQ194" s="71">
        <v>30</v>
      </c>
      <c r="BR194" s="71">
        <v>0</v>
      </c>
      <c r="BS194" s="71">
        <v>11</v>
      </c>
      <c r="BT194" s="71">
        <v>0</v>
      </c>
      <c r="BU194"/>
      <c r="BV194" s="70">
        <v>206.99199999999999</v>
      </c>
      <c r="BW194" s="70">
        <v>0</v>
      </c>
      <c r="BX194" s="70">
        <v>32.749000000000002</v>
      </c>
      <c r="BY194" s="70">
        <v>0</v>
      </c>
      <c r="BZ194" s="70">
        <v>0</v>
      </c>
      <c r="CA194" s="70">
        <v>0</v>
      </c>
      <c r="CB194" s="70">
        <v>0</v>
      </c>
      <c r="CC194" s="70">
        <v>0</v>
      </c>
      <c r="CD194" s="70">
        <v>0</v>
      </c>
    </row>
    <row r="195" spans="1:82">
      <c r="A195" s="70" t="s">
        <v>1836</v>
      </c>
      <c r="B195" s="70">
        <v>153</v>
      </c>
      <c r="C195" s="70">
        <v>19</v>
      </c>
      <c r="D195" s="70">
        <v>9</v>
      </c>
      <c r="E195" s="70">
        <v>2022</v>
      </c>
      <c r="F195" s="70" t="s">
        <v>161</v>
      </c>
      <c r="G195" s="70" t="s">
        <v>1817</v>
      </c>
      <c r="H195" s="70" t="s">
        <v>1818</v>
      </c>
      <c r="I195" s="148"/>
      <c r="J195" s="71">
        <v>381.58592648441441</v>
      </c>
      <c r="K195" s="71">
        <v>17.288388944946984</v>
      </c>
      <c r="L195" s="71">
        <v>8.2895554262031741</v>
      </c>
      <c r="M195" s="71">
        <v>423.83909237212731</v>
      </c>
      <c r="N195" s="71">
        <v>418.24425481549719</v>
      </c>
      <c r="O195" s="71">
        <v>237.68298067780643</v>
      </c>
      <c r="P195" s="71">
        <v>145.0125556404405</v>
      </c>
      <c r="Q195" s="71">
        <v>20.791827586179544</v>
      </c>
      <c r="R195" s="71">
        <v>0</v>
      </c>
      <c r="S195" s="71">
        <v>42.108343827182502</v>
      </c>
      <c r="T195" s="72"/>
      <c r="U195" s="71">
        <v>84969573</v>
      </c>
      <c r="V195" s="71">
        <v>7765</v>
      </c>
      <c r="W195" s="71">
        <v>233</v>
      </c>
      <c r="X195" s="71">
        <v>114789</v>
      </c>
      <c r="Y195" s="71">
        <v>165838</v>
      </c>
      <c r="Z195" s="71">
        <v>166153</v>
      </c>
      <c r="AA195" s="71">
        <v>31684</v>
      </c>
      <c r="AB195" s="71">
        <v>353183</v>
      </c>
      <c r="AC195" s="71">
        <v>0</v>
      </c>
      <c r="AD195" s="71">
        <v>42.108343827182502</v>
      </c>
      <c r="AE195" s="72"/>
      <c r="AF195" s="71">
        <v>472305712.13251799</v>
      </c>
      <c r="AG195" s="71">
        <v>13844949.573502328</v>
      </c>
      <c r="AH195" s="71">
        <v>2252756.38672631</v>
      </c>
      <c r="AI195" s="71">
        <v>701978051.69342172</v>
      </c>
      <c r="AJ195" s="71">
        <v>695783831.1675024</v>
      </c>
      <c r="AK195" s="71">
        <v>0</v>
      </c>
      <c r="AL195" s="71">
        <v>0</v>
      </c>
      <c r="AM195" s="71">
        <v>45605565.220588297</v>
      </c>
      <c r="AN195" s="71">
        <v>0</v>
      </c>
      <c r="AO195" s="71">
        <v>0</v>
      </c>
      <c r="AP195" s="71">
        <v>1931770866.1742589</v>
      </c>
      <c r="AQ195" s="72"/>
      <c r="AR195" s="71">
        <v>10207</v>
      </c>
      <c r="AS195" s="71">
        <v>1058</v>
      </c>
      <c r="AT195" s="71">
        <v>0</v>
      </c>
      <c r="AU195" s="71">
        <v>0</v>
      </c>
      <c r="AV195" s="71">
        <v>0</v>
      </c>
      <c r="AW195" s="71">
        <v>1</v>
      </c>
      <c r="AX195" s="71"/>
      <c r="AY195" s="72"/>
      <c r="AZ195" s="71">
        <v>42104.200000000455</v>
      </c>
      <c r="BA195" s="71">
        <v>29088.800000000043</v>
      </c>
      <c r="BB195" s="71">
        <v>0</v>
      </c>
      <c r="BC195" s="71">
        <v>0</v>
      </c>
      <c r="BD195" s="71">
        <v>0</v>
      </c>
      <c r="BE195" s="71">
        <v>2534.1840000000002</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1837</v>
      </c>
      <c r="B196" s="70">
        <v>153</v>
      </c>
      <c r="C196" s="70">
        <v>20</v>
      </c>
      <c r="D196" s="70">
        <v>9</v>
      </c>
      <c r="E196" s="70">
        <v>2023</v>
      </c>
      <c r="F196" s="70" t="s">
        <v>1539</v>
      </c>
      <c r="G196" s="70" t="s">
        <v>1817</v>
      </c>
      <c r="H196" s="70" t="s">
        <v>1818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10760</v>
      </c>
      <c r="AS196" s="71">
        <v>1060</v>
      </c>
      <c r="AT196" s="71">
        <v>0</v>
      </c>
      <c r="AU196" s="71">
        <v>0</v>
      </c>
      <c r="AV196" s="71">
        <v>0</v>
      </c>
      <c r="AW196" s="71">
        <v>2</v>
      </c>
      <c r="AX196" s="71"/>
      <c r="AY196" s="72"/>
      <c r="AZ196" s="71">
        <v>45119.400000000576</v>
      </c>
      <c r="BA196" s="71">
        <v>29362.800000000043</v>
      </c>
      <c r="BB196" s="71">
        <v>0</v>
      </c>
      <c r="BC196" s="71">
        <v>0</v>
      </c>
      <c r="BD196" s="71">
        <v>0</v>
      </c>
      <c r="BE196" s="71">
        <v>3934.1840000000002</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1838</v>
      </c>
      <c r="B197" s="70">
        <v>153</v>
      </c>
      <c r="C197" s="70">
        <v>21</v>
      </c>
      <c r="D197" s="70">
        <v>9</v>
      </c>
      <c r="E197" s="70">
        <v>2024</v>
      </c>
      <c r="F197" s="70" t="s">
        <v>1554</v>
      </c>
      <c r="G197" s="1064" t="s">
        <v>1817</v>
      </c>
      <c r="H197" s="70" t="s">
        <v>1818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1839</v>
      </c>
      <c r="B198" s="70">
        <v>120</v>
      </c>
      <c r="C198" s="70">
        <v>1</v>
      </c>
      <c r="D198" s="70">
        <v>8</v>
      </c>
      <c r="E198" s="70">
        <v>1990</v>
      </c>
      <c r="F198" s="70" t="s">
        <v>787</v>
      </c>
      <c r="G198" s="1064" t="s">
        <v>1840</v>
      </c>
      <c r="H198" s="70" t="s">
        <v>1841</v>
      </c>
      <c r="I198" s="148"/>
      <c r="J198" s="71">
        <v>101.7548692020024</v>
      </c>
      <c r="K198" s="71">
        <v>16.586954974592501</v>
      </c>
      <c r="L198" s="71">
        <v>6.1464957997544412</v>
      </c>
      <c r="M198" s="71">
        <v>249.30209689361189</v>
      </c>
      <c r="N198" s="71">
        <v>314.20921985853028</v>
      </c>
      <c r="O198" s="71">
        <v>225.15041854877421</v>
      </c>
      <c r="P198" s="71">
        <v>168.89673129445549</v>
      </c>
      <c r="Q198" s="71">
        <v>21.998313907320998</v>
      </c>
      <c r="R198" s="71">
        <v>0</v>
      </c>
      <c r="S198" s="71">
        <v>27.580980607990949</v>
      </c>
      <c r="T198" s="72"/>
      <c r="U198" s="71">
        <v>28578351</v>
      </c>
      <c r="V198" s="71">
        <v>7003</v>
      </c>
      <c r="W198" s="71">
        <v>71</v>
      </c>
      <c r="X198" s="71">
        <v>95225</v>
      </c>
      <c r="Y198" s="71">
        <v>114799</v>
      </c>
      <c r="Z198" s="71">
        <v>92607</v>
      </c>
      <c r="AA198" s="71">
        <v>41010</v>
      </c>
      <c r="AB198" s="71">
        <v>357178</v>
      </c>
      <c r="AC198" s="71">
        <v>0</v>
      </c>
      <c r="AD198" s="71">
        <v>27.580980607990949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1842</v>
      </c>
      <c r="B199" s="70">
        <v>121</v>
      </c>
      <c r="C199" s="70">
        <v>2</v>
      </c>
      <c r="D199" s="70">
        <v>8</v>
      </c>
      <c r="E199" s="70">
        <v>2005</v>
      </c>
      <c r="F199" s="70" t="s">
        <v>789</v>
      </c>
      <c r="G199" s="70" t="s">
        <v>1840</v>
      </c>
      <c r="H199" s="70" t="s">
        <v>1841</v>
      </c>
      <c r="I199" s="148"/>
      <c r="J199" s="71">
        <v>96.313794934070586</v>
      </c>
      <c r="K199" s="71">
        <v>11.1955440161298</v>
      </c>
      <c r="L199" s="71">
        <v>4.342649680986808</v>
      </c>
      <c r="M199" s="71">
        <v>436.74406926763652</v>
      </c>
      <c r="N199" s="71">
        <v>434.29461666051702</v>
      </c>
      <c r="O199" s="71">
        <v>321.64058453053798</v>
      </c>
      <c r="P199" s="71">
        <v>170.3007183630869</v>
      </c>
      <c r="Q199" s="71">
        <v>21.7536991300525</v>
      </c>
      <c r="R199" s="71">
        <v>0</v>
      </c>
      <c r="S199" s="71">
        <v>34.567098479999999</v>
      </c>
      <c r="T199" s="72"/>
      <c r="U199" s="71">
        <v>17402929</v>
      </c>
      <c r="V199" s="71">
        <v>5561</v>
      </c>
      <c r="W199" s="71">
        <v>56</v>
      </c>
      <c r="X199" s="71">
        <v>90631</v>
      </c>
      <c r="Y199" s="71">
        <v>145810</v>
      </c>
      <c r="Z199" s="71">
        <v>153090</v>
      </c>
      <c r="AA199" s="71">
        <v>33866</v>
      </c>
      <c r="AB199" s="71">
        <v>369243</v>
      </c>
      <c r="AC199" s="71">
        <v>0</v>
      </c>
      <c r="AD199" s="71">
        <v>34.567098479999999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1843</v>
      </c>
      <c r="B200" s="70">
        <v>122</v>
      </c>
      <c r="C200" s="70">
        <v>3</v>
      </c>
      <c r="D200" s="70">
        <v>8</v>
      </c>
      <c r="E200" s="70">
        <v>2006</v>
      </c>
      <c r="F200" s="70" t="s">
        <v>790</v>
      </c>
      <c r="G200" s="70" t="s">
        <v>1840</v>
      </c>
      <c r="H200" s="70" t="s">
        <v>1841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1844</v>
      </c>
      <c r="B201" s="70">
        <v>123</v>
      </c>
      <c r="C201" s="70">
        <v>4</v>
      </c>
      <c r="D201" s="70">
        <v>8</v>
      </c>
      <c r="E201" s="70">
        <v>2007</v>
      </c>
      <c r="F201" s="70" t="s">
        <v>791</v>
      </c>
      <c r="G201" s="70" t="s">
        <v>1840</v>
      </c>
      <c r="H201" s="70" t="s">
        <v>1841</v>
      </c>
      <c r="I201" s="148"/>
      <c r="J201" s="71">
        <v>68.543822178840969</v>
      </c>
      <c r="K201" s="71">
        <v>12.158799247812309</v>
      </c>
      <c r="L201" s="71">
        <v>6.155510332436279</v>
      </c>
      <c r="M201" s="71">
        <v>451.4700776590455</v>
      </c>
      <c r="N201" s="71">
        <v>426.38334160336188</v>
      </c>
      <c r="O201" s="71">
        <v>310.2015056197215</v>
      </c>
      <c r="P201" s="71">
        <v>168.75965861049551</v>
      </c>
      <c r="Q201" s="71">
        <v>22.817160734251999</v>
      </c>
      <c r="R201" s="71">
        <v>0</v>
      </c>
      <c r="S201" s="71">
        <v>37.208024786237907</v>
      </c>
      <c r="T201" s="72"/>
      <c r="U201" s="71">
        <v>17803448</v>
      </c>
      <c r="V201" s="71">
        <v>6159</v>
      </c>
      <c r="W201" s="71">
        <v>78</v>
      </c>
      <c r="X201" s="71">
        <v>112210</v>
      </c>
      <c r="Y201" s="71">
        <v>148557</v>
      </c>
      <c r="Z201" s="71">
        <v>153485</v>
      </c>
      <c r="AA201" s="71">
        <v>33048</v>
      </c>
      <c r="AB201" s="71">
        <v>366814</v>
      </c>
      <c r="AC201" s="71">
        <v>0</v>
      </c>
      <c r="AD201" s="71">
        <v>37.208024786237907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1845</v>
      </c>
      <c r="B202" s="70">
        <v>124</v>
      </c>
      <c r="C202" s="70">
        <v>5</v>
      </c>
      <c r="D202" s="70">
        <v>8</v>
      </c>
      <c r="E202" s="70">
        <v>2008</v>
      </c>
      <c r="F202" s="70" t="s">
        <v>792</v>
      </c>
      <c r="G202" s="70" t="s">
        <v>1840</v>
      </c>
      <c r="H202" s="70" t="s">
        <v>1841</v>
      </c>
      <c r="I202" s="148"/>
      <c r="J202" s="71">
        <v>65.592246227368264</v>
      </c>
      <c r="K202" s="71">
        <v>8.9755412527317091</v>
      </c>
      <c r="L202" s="71">
        <v>5.4489247449017686</v>
      </c>
      <c r="M202" s="71">
        <v>493.99264221511169</v>
      </c>
      <c r="N202" s="71">
        <v>448.81789347759877</v>
      </c>
      <c r="O202" s="71">
        <v>299.82959147104827</v>
      </c>
      <c r="P202" s="71">
        <v>160.58986567035171</v>
      </c>
      <c r="Q202" s="71">
        <v>22.3770125950211</v>
      </c>
      <c r="R202" s="71">
        <v>0</v>
      </c>
      <c r="S202" s="71">
        <v>33.986544891199998</v>
      </c>
      <c r="T202" s="72"/>
      <c r="U202" s="71">
        <v>18342437</v>
      </c>
      <c r="V202" s="71">
        <v>6159</v>
      </c>
      <c r="W202" s="71">
        <v>78</v>
      </c>
      <c r="X202" s="71">
        <v>112210</v>
      </c>
      <c r="Y202" s="71">
        <v>149820</v>
      </c>
      <c r="Z202" s="71">
        <v>153560</v>
      </c>
      <c r="AA202" s="71">
        <v>31484</v>
      </c>
      <c r="AB202" s="71">
        <v>365655</v>
      </c>
      <c r="AC202" s="71">
        <v>0</v>
      </c>
      <c r="AD202" s="71">
        <v>33.986544891199998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1846</v>
      </c>
      <c r="B203" s="70">
        <v>125</v>
      </c>
      <c r="C203" s="70">
        <v>6</v>
      </c>
      <c r="D203" s="70">
        <v>8</v>
      </c>
      <c r="E203" s="70">
        <v>2009</v>
      </c>
      <c r="F203" s="70" t="s">
        <v>176</v>
      </c>
      <c r="G203" s="70" t="s">
        <v>1840</v>
      </c>
      <c r="H203" s="70" t="s">
        <v>1841</v>
      </c>
      <c r="I203" s="148"/>
      <c r="J203" s="71">
        <v>54.418507037138767</v>
      </c>
      <c r="K203" s="71">
        <v>9.1491619979160941</v>
      </c>
      <c r="L203" s="71">
        <v>5.949480134956123</v>
      </c>
      <c r="M203" s="71">
        <v>462.63208640503791</v>
      </c>
      <c r="N203" s="71">
        <v>412.44639818962497</v>
      </c>
      <c r="O203" s="71">
        <v>304.74491965042512</v>
      </c>
      <c r="P203" s="71">
        <v>151.09574212838291</v>
      </c>
      <c r="Q203" s="71">
        <v>21.287688485418901</v>
      </c>
      <c r="R203" s="71">
        <v>0</v>
      </c>
      <c r="S203" s="71">
        <v>46.718617368499999</v>
      </c>
      <c r="T203" s="72"/>
      <c r="U203" s="71">
        <v>14962263</v>
      </c>
      <c r="V203" s="71">
        <v>6548</v>
      </c>
      <c r="W203" s="71">
        <v>137</v>
      </c>
      <c r="X203" s="71">
        <v>126706</v>
      </c>
      <c r="Y203" s="71">
        <v>151189</v>
      </c>
      <c r="Z203" s="71">
        <v>154056</v>
      </c>
      <c r="AA203" s="71">
        <v>30411</v>
      </c>
      <c r="AB203" s="71">
        <v>365157</v>
      </c>
      <c r="AC203" s="71">
        <v>0</v>
      </c>
      <c r="AD203" s="71">
        <v>46.718617368499999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19.454000000000001</v>
      </c>
      <c r="BK203" s="71">
        <v>0.33200000000000002</v>
      </c>
      <c r="BL203" s="71">
        <v>59.897999999999996</v>
      </c>
      <c r="BM203" s="71">
        <v>0</v>
      </c>
      <c r="BN203" s="72"/>
      <c r="BO203" s="71">
        <v>0</v>
      </c>
      <c r="BP203" s="71">
        <v>0</v>
      </c>
      <c r="BQ203" s="71">
        <v>5</v>
      </c>
      <c r="BR203" s="71">
        <v>1</v>
      </c>
      <c r="BS203" s="71">
        <v>14</v>
      </c>
      <c r="BT203" s="71">
        <v>0</v>
      </c>
      <c r="BU203"/>
      <c r="BV203" s="70">
        <v>79.683999999999997</v>
      </c>
      <c r="BW203" s="70">
        <v>0</v>
      </c>
      <c r="BX203" s="70">
        <v>0</v>
      </c>
      <c r="BY203" s="70">
        <v>0</v>
      </c>
      <c r="BZ203" s="70">
        <v>0</v>
      </c>
      <c r="CA203" s="70">
        <v>0</v>
      </c>
      <c r="CB203" s="70">
        <v>0</v>
      </c>
      <c r="CC203" s="70">
        <v>0</v>
      </c>
      <c r="CD203" s="70">
        <v>0</v>
      </c>
    </row>
    <row r="204" spans="1:82">
      <c r="A204" s="70" t="s">
        <v>1847</v>
      </c>
      <c r="B204" s="70">
        <v>126</v>
      </c>
      <c r="C204" s="70">
        <v>7</v>
      </c>
      <c r="D204" s="70">
        <v>8</v>
      </c>
      <c r="E204" s="70">
        <v>2010</v>
      </c>
      <c r="F204" s="70" t="s">
        <v>177</v>
      </c>
      <c r="G204" s="70" t="s">
        <v>1840</v>
      </c>
      <c r="H204" s="70" t="s">
        <v>1841</v>
      </c>
      <c r="I204" s="148"/>
      <c r="J204" s="71">
        <v>61.255716731154791</v>
      </c>
      <c r="K204" s="71">
        <v>10.2146455519967</v>
      </c>
      <c r="L204" s="71">
        <v>5.744989121800514</v>
      </c>
      <c r="M204" s="71">
        <v>501.53621307901727</v>
      </c>
      <c r="N204" s="71">
        <v>409.70721930451032</v>
      </c>
      <c r="O204" s="71">
        <v>303.63663706692341</v>
      </c>
      <c r="P204" s="71">
        <v>152.02048648056601</v>
      </c>
      <c r="Q204" s="71">
        <v>22.193203124612101</v>
      </c>
      <c r="R204" s="71">
        <v>0</v>
      </c>
      <c r="S204" s="71">
        <v>45.399067669999987</v>
      </c>
      <c r="T204" s="72"/>
      <c r="U204" s="71">
        <v>15820940</v>
      </c>
      <c r="V204" s="71">
        <v>6548</v>
      </c>
      <c r="W204" s="71">
        <v>137</v>
      </c>
      <c r="X204" s="71">
        <v>126706</v>
      </c>
      <c r="Y204" s="71">
        <v>152696</v>
      </c>
      <c r="Z204" s="71">
        <v>154209</v>
      </c>
      <c r="AA204" s="71">
        <v>29833</v>
      </c>
      <c r="AB204" s="71">
        <v>364786</v>
      </c>
      <c r="AC204" s="71">
        <v>0</v>
      </c>
      <c r="AD204" s="71">
        <v>45.399067669999987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18.082999999999998</v>
      </c>
      <c r="BK204" s="71">
        <v>0.35799999999999998</v>
      </c>
      <c r="BL204" s="71">
        <v>57.899000000000008</v>
      </c>
      <c r="BM204" s="71">
        <v>0</v>
      </c>
      <c r="BN204" s="72"/>
      <c r="BO204" s="71">
        <v>0</v>
      </c>
      <c r="BP204" s="71">
        <v>0</v>
      </c>
      <c r="BQ204" s="71">
        <v>5</v>
      </c>
      <c r="BR204" s="71">
        <v>1</v>
      </c>
      <c r="BS204" s="71">
        <v>14</v>
      </c>
      <c r="BT204" s="71">
        <v>0</v>
      </c>
      <c r="BU204"/>
      <c r="BV204" s="70">
        <v>76.34</v>
      </c>
      <c r="BW204" s="70">
        <v>0</v>
      </c>
      <c r="BX204" s="70">
        <v>0</v>
      </c>
      <c r="BY204" s="70">
        <v>0</v>
      </c>
      <c r="BZ204" s="70">
        <v>0</v>
      </c>
      <c r="CA204" s="70">
        <v>0</v>
      </c>
      <c r="CB204" s="70">
        <v>0</v>
      </c>
      <c r="CC204" s="70">
        <v>0</v>
      </c>
      <c r="CD204" s="70">
        <v>0</v>
      </c>
    </row>
    <row r="205" spans="1:82">
      <c r="A205" s="70" t="s">
        <v>1848</v>
      </c>
      <c r="B205" s="70">
        <v>127</v>
      </c>
      <c r="C205" s="70">
        <v>8</v>
      </c>
      <c r="D205" s="70">
        <v>8</v>
      </c>
      <c r="E205" s="70">
        <v>2011</v>
      </c>
      <c r="F205" s="70" t="s">
        <v>178</v>
      </c>
      <c r="G205" s="70" t="s">
        <v>1840</v>
      </c>
      <c r="H205" s="70" t="s">
        <v>1841</v>
      </c>
      <c r="I205" s="148"/>
      <c r="J205" s="71">
        <v>80.724429973562209</v>
      </c>
      <c r="K205" s="71">
        <v>14.599782583111191</v>
      </c>
      <c r="L205" s="71">
        <v>4.6215452271205306</v>
      </c>
      <c r="M205" s="71">
        <v>613.72293415856211</v>
      </c>
      <c r="N205" s="71">
        <v>521.93318271768862</v>
      </c>
      <c r="O205" s="71">
        <v>299.70493040563082</v>
      </c>
      <c r="P205" s="71">
        <v>147.2116692535092</v>
      </c>
      <c r="Q205" s="71">
        <v>25.504793187907801</v>
      </c>
      <c r="R205" s="71">
        <v>0</v>
      </c>
      <c r="S205" s="71">
        <v>45.069768279999998</v>
      </c>
      <c r="T205" s="72"/>
      <c r="U205" s="71">
        <v>16838817</v>
      </c>
      <c r="V205" s="71">
        <v>6548</v>
      </c>
      <c r="W205" s="71">
        <v>137</v>
      </c>
      <c r="X205" s="71">
        <v>126706</v>
      </c>
      <c r="Y205" s="71">
        <v>153715</v>
      </c>
      <c r="Z205" s="71">
        <v>155519</v>
      </c>
      <c r="AA205" s="71">
        <v>29749</v>
      </c>
      <c r="AB205" s="71">
        <v>363435</v>
      </c>
      <c r="AC205" s="71">
        <v>0</v>
      </c>
      <c r="AD205" s="71">
        <v>45.069768279999998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14.895</v>
      </c>
      <c r="BK205" s="71">
        <v>0.29499999999999998</v>
      </c>
      <c r="BL205" s="71">
        <v>55.465000000000003</v>
      </c>
      <c r="BM205" s="71">
        <v>0</v>
      </c>
      <c r="BN205" s="72"/>
      <c r="BO205" s="71">
        <v>0</v>
      </c>
      <c r="BP205" s="71">
        <v>0</v>
      </c>
      <c r="BQ205" s="71">
        <v>4</v>
      </c>
      <c r="BR205" s="71">
        <v>1</v>
      </c>
      <c r="BS205" s="71">
        <v>15</v>
      </c>
      <c r="BT205" s="71">
        <v>0</v>
      </c>
      <c r="BU205"/>
      <c r="BV205" s="70">
        <v>70.655000000000001</v>
      </c>
      <c r="BW205" s="70">
        <v>0</v>
      </c>
      <c r="BX205" s="70">
        <v>0</v>
      </c>
      <c r="BY205" s="70">
        <v>0</v>
      </c>
      <c r="BZ205" s="70">
        <v>0</v>
      </c>
      <c r="CA205" s="70">
        <v>0</v>
      </c>
      <c r="CB205" s="70">
        <v>0</v>
      </c>
      <c r="CC205" s="70">
        <v>0</v>
      </c>
      <c r="CD205" s="70">
        <v>0</v>
      </c>
    </row>
    <row r="206" spans="1:82">
      <c r="A206" s="70" t="s">
        <v>1849</v>
      </c>
      <c r="B206" s="70">
        <v>128</v>
      </c>
      <c r="C206" s="70">
        <v>9</v>
      </c>
      <c r="D206" s="70">
        <v>8</v>
      </c>
      <c r="E206" s="70">
        <v>2012</v>
      </c>
      <c r="F206" s="70" t="s">
        <v>179</v>
      </c>
      <c r="G206" s="70" t="s">
        <v>1840</v>
      </c>
      <c r="H206" s="70" t="s">
        <v>1841</v>
      </c>
      <c r="I206" s="148"/>
      <c r="J206" s="71">
        <v>87.656089491417703</v>
      </c>
      <c r="K206" s="71">
        <v>14.20336186304112</v>
      </c>
      <c r="L206" s="71">
        <v>4.5603217356857897</v>
      </c>
      <c r="M206" s="71">
        <v>629.54507826793997</v>
      </c>
      <c r="N206" s="71">
        <v>600.71955684918169</v>
      </c>
      <c r="O206" s="71">
        <v>298.9410831759015</v>
      </c>
      <c r="P206" s="71">
        <v>146.66573253917352</v>
      </c>
      <c r="Q206" s="71">
        <v>27.8172644418845</v>
      </c>
      <c r="R206" s="71">
        <v>0</v>
      </c>
      <c r="S206" s="71">
        <v>45.54406328988</v>
      </c>
      <c r="T206" s="72"/>
      <c r="U206" s="71">
        <v>18312178</v>
      </c>
      <c r="V206" s="71">
        <v>6548</v>
      </c>
      <c r="W206" s="71">
        <v>137</v>
      </c>
      <c r="X206" s="71">
        <v>126706</v>
      </c>
      <c r="Y206" s="71">
        <v>156045</v>
      </c>
      <c r="Z206" s="71">
        <v>156353</v>
      </c>
      <c r="AA206" s="71">
        <v>29471</v>
      </c>
      <c r="AB206" s="71">
        <v>364836</v>
      </c>
      <c r="AC206" s="71">
        <v>0</v>
      </c>
      <c r="AD206" s="71">
        <v>45.54406328988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19.343</v>
      </c>
      <c r="BK206" s="71">
        <v>0.32600000000000001</v>
      </c>
      <c r="BL206" s="71">
        <v>58.375999999999998</v>
      </c>
      <c r="BM206" s="71">
        <v>0</v>
      </c>
      <c r="BN206" s="72"/>
      <c r="BO206" s="71">
        <v>0</v>
      </c>
      <c r="BP206" s="71">
        <v>0</v>
      </c>
      <c r="BQ206" s="71">
        <v>4</v>
      </c>
      <c r="BR206" s="71">
        <v>1</v>
      </c>
      <c r="BS206" s="71">
        <v>14</v>
      </c>
      <c r="BT206" s="71">
        <v>0</v>
      </c>
      <c r="BU206"/>
      <c r="BV206" s="70">
        <v>78.045000000000002</v>
      </c>
      <c r="BW206" s="70">
        <v>0</v>
      </c>
      <c r="BX206" s="70">
        <v>0</v>
      </c>
      <c r="BY206" s="70">
        <v>0</v>
      </c>
      <c r="BZ206" s="70">
        <v>0</v>
      </c>
      <c r="CA206" s="70">
        <v>0</v>
      </c>
      <c r="CB206" s="70">
        <v>0</v>
      </c>
      <c r="CC206" s="70">
        <v>0</v>
      </c>
      <c r="CD206" s="70">
        <v>0</v>
      </c>
    </row>
    <row r="207" spans="1:82">
      <c r="A207" s="70" t="s">
        <v>1850</v>
      </c>
      <c r="B207" s="70">
        <v>129</v>
      </c>
      <c r="C207" s="70">
        <v>10</v>
      </c>
      <c r="D207" s="70">
        <v>8</v>
      </c>
      <c r="E207" s="70">
        <v>2013</v>
      </c>
      <c r="F207" s="70" t="s">
        <v>180</v>
      </c>
      <c r="G207" s="70" t="s">
        <v>1840</v>
      </c>
      <c r="H207" s="70" t="s">
        <v>1841</v>
      </c>
      <c r="I207" s="148"/>
      <c r="J207" s="71">
        <v>83.340606039024749</v>
      </c>
      <c r="K207" s="71">
        <v>11.7188256096148</v>
      </c>
      <c r="L207" s="71">
        <v>4.1986483263517993</v>
      </c>
      <c r="M207" s="71">
        <v>645.27605881729914</v>
      </c>
      <c r="N207" s="71">
        <v>622.53059055755205</v>
      </c>
      <c r="O207" s="71">
        <v>288.97013772104322</v>
      </c>
      <c r="P207" s="71">
        <v>146.14936220414361</v>
      </c>
      <c r="Q207" s="71">
        <v>28.2321382345628</v>
      </c>
      <c r="R207" s="71">
        <v>0</v>
      </c>
      <c r="S207" s="71">
        <v>31.434675179999999</v>
      </c>
      <c r="T207" s="72"/>
      <c r="U207" s="71">
        <v>17322791</v>
      </c>
      <c r="V207" s="71">
        <v>6548</v>
      </c>
      <c r="W207" s="71">
        <v>137</v>
      </c>
      <c r="X207" s="71">
        <v>126706</v>
      </c>
      <c r="Y207" s="71">
        <v>157147</v>
      </c>
      <c r="Z207" s="71">
        <v>157886</v>
      </c>
      <c r="AA207" s="71">
        <v>29257</v>
      </c>
      <c r="AB207" s="71">
        <v>364969</v>
      </c>
      <c r="AC207" s="71">
        <v>0</v>
      </c>
      <c r="AD207" s="71">
        <v>31.434675179999999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16.318999999999999</v>
      </c>
      <c r="BK207" s="71">
        <v>0.34300000000000003</v>
      </c>
      <c r="BL207" s="71">
        <v>58.736000000000004</v>
      </c>
      <c r="BM207" s="71">
        <v>0</v>
      </c>
      <c r="BN207" s="72"/>
      <c r="BO207" s="71">
        <v>0</v>
      </c>
      <c r="BP207" s="71">
        <v>0</v>
      </c>
      <c r="BQ207" s="71">
        <v>3</v>
      </c>
      <c r="BR207" s="71">
        <v>1</v>
      </c>
      <c r="BS207" s="71">
        <v>13</v>
      </c>
      <c r="BT207" s="71">
        <v>0</v>
      </c>
      <c r="BU207"/>
      <c r="BV207" s="70">
        <v>75.397999999999996</v>
      </c>
      <c r="BW207" s="70">
        <v>0</v>
      </c>
      <c r="BX207" s="70">
        <v>0</v>
      </c>
      <c r="BY207" s="70">
        <v>0</v>
      </c>
      <c r="BZ207" s="70">
        <v>0</v>
      </c>
      <c r="CA207" s="70">
        <v>0</v>
      </c>
      <c r="CB207" s="70">
        <v>0</v>
      </c>
      <c r="CC207" s="70">
        <v>0</v>
      </c>
      <c r="CD207" s="70">
        <v>0</v>
      </c>
    </row>
    <row r="208" spans="1:82">
      <c r="A208" s="70" t="s">
        <v>1851</v>
      </c>
      <c r="B208" s="70">
        <v>130</v>
      </c>
      <c r="C208" s="70">
        <v>11</v>
      </c>
      <c r="D208" s="70">
        <v>8</v>
      </c>
      <c r="E208" s="70">
        <v>2014</v>
      </c>
      <c r="F208" s="70" t="s">
        <v>181</v>
      </c>
      <c r="G208" s="70" t="s">
        <v>1840</v>
      </c>
      <c r="H208" s="70" t="s">
        <v>1841</v>
      </c>
      <c r="I208" s="148"/>
      <c r="J208" s="71">
        <v>76.771063116348444</v>
      </c>
      <c r="K208" s="71">
        <v>11.753335275166879</v>
      </c>
      <c r="L208" s="71">
        <v>7.0901061037888056</v>
      </c>
      <c r="M208" s="71">
        <v>634.13957625050568</v>
      </c>
      <c r="N208" s="71">
        <v>614.02339055953325</v>
      </c>
      <c r="O208" s="71">
        <v>275.19476793590297</v>
      </c>
      <c r="P208" s="71">
        <v>145.54824409274516</v>
      </c>
      <c r="Q208" s="71">
        <v>26.997029314543202</v>
      </c>
      <c r="R208" s="71">
        <v>0</v>
      </c>
      <c r="S208" s="71">
        <v>31.539923999999999</v>
      </c>
      <c r="T208" s="72"/>
      <c r="U208" s="71">
        <v>17761140</v>
      </c>
      <c r="V208" s="71">
        <v>5527</v>
      </c>
      <c r="W208" s="71">
        <v>186</v>
      </c>
      <c r="X208" s="71">
        <v>124440</v>
      </c>
      <c r="Y208" s="71">
        <v>158154</v>
      </c>
      <c r="Z208" s="71">
        <v>158362</v>
      </c>
      <c r="AA208" s="71">
        <v>28986</v>
      </c>
      <c r="AB208" s="71">
        <v>363756</v>
      </c>
      <c r="AC208" s="71">
        <v>0</v>
      </c>
      <c r="AD208" s="71">
        <v>31.539923999999999</v>
      </c>
      <c r="AE208" s="72"/>
      <c r="AF208" s="71"/>
      <c r="AG208" s="71"/>
      <c r="AH208" s="71"/>
      <c r="AI208" s="71"/>
      <c r="AJ208" s="71"/>
      <c r="AK208" s="71"/>
      <c r="AL208" s="71"/>
      <c r="AM208" s="71"/>
      <c r="AN208" s="71"/>
      <c r="AO208" s="71"/>
      <c r="AP208" s="71"/>
      <c r="AQ208" s="72"/>
      <c r="AR208" s="71">
        <v>5449</v>
      </c>
      <c r="AS208" s="71">
        <v>495</v>
      </c>
      <c r="AT208" s="71">
        <v>0</v>
      </c>
      <c r="AU208" s="71">
        <v>0</v>
      </c>
      <c r="AV208" s="71">
        <v>0</v>
      </c>
      <c r="AW208" s="71">
        <v>0</v>
      </c>
      <c r="AX208" s="71"/>
      <c r="AY208" s="72"/>
      <c r="AZ208" s="71">
        <v>21032.400000000001</v>
      </c>
      <c r="BA208" s="71">
        <v>21376.9</v>
      </c>
      <c r="BB208" s="71">
        <v>0</v>
      </c>
      <c r="BC208" s="71">
        <v>0</v>
      </c>
      <c r="BD208" s="71">
        <v>0</v>
      </c>
      <c r="BE208" s="71">
        <v>0</v>
      </c>
      <c r="BF208" s="71"/>
      <c r="BG208" s="72"/>
      <c r="BH208" s="71">
        <v>0</v>
      </c>
      <c r="BI208" s="71">
        <v>0</v>
      </c>
      <c r="BJ208" s="71">
        <v>20.018999999999998</v>
      </c>
      <c r="BK208" s="71">
        <v>0.22</v>
      </c>
      <c r="BL208" s="71">
        <v>57.606999999999999</v>
      </c>
      <c r="BM208" s="71">
        <v>0</v>
      </c>
      <c r="BN208" s="72"/>
      <c r="BO208" s="71">
        <v>0</v>
      </c>
      <c r="BP208" s="71">
        <v>0</v>
      </c>
      <c r="BQ208" s="71">
        <v>4</v>
      </c>
      <c r="BR208" s="71">
        <v>1</v>
      </c>
      <c r="BS208" s="71">
        <v>13</v>
      </c>
      <c r="BT208" s="71">
        <v>0</v>
      </c>
      <c r="BU208"/>
      <c r="BV208" s="70">
        <v>77.846000000000004</v>
      </c>
      <c r="BW208" s="70">
        <v>0</v>
      </c>
      <c r="BX208" s="70">
        <v>0</v>
      </c>
      <c r="BY208" s="70">
        <v>0</v>
      </c>
      <c r="BZ208" s="70">
        <v>0</v>
      </c>
      <c r="CA208" s="70">
        <v>0</v>
      </c>
      <c r="CB208" s="70">
        <v>0</v>
      </c>
      <c r="CC208" s="70">
        <v>0</v>
      </c>
      <c r="CD208" s="70">
        <v>0</v>
      </c>
    </row>
    <row r="209" spans="1:82">
      <c r="A209" s="70" t="s">
        <v>1852</v>
      </c>
      <c r="B209" s="70">
        <v>131</v>
      </c>
      <c r="C209" s="70">
        <v>12</v>
      </c>
      <c r="D209" s="70">
        <v>8</v>
      </c>
      <c r="E209" s="70">
        <v>2015</v>
      </c>
      <c r="F209" s="70" t="s">
        <v>182</v>
      </c>
      <c r="G209" s="70" t="s">
        <v>1840</v>
      </c>
      <c r="H209" s="70" t="s">
        <v>1841</v>
      </c>
      <c r="I209" s="148"/>
      <c r="J209" s="71">
        <v>86.553900367842644</v>
      </c>
      <c r="K209" s="71">
        <v>12.2723318733127</v>
      </c>
      <c r="L209" s="71">
        <v>8.5655091204708871</v>
      </c>
      <c r="M209" s="71">
        <v>656.66746071462092</v>
      </c>
      <c r="N209" s="71">
        <v>567.17243105648038</v>
      </c>
      <c r="O209" s="71">
        <v>272.93301252121086</v>
      </c>
      <c r="P209" s="71">
        <v>144.40188636416235</v>
      </c>
      <c r="Q209" s="71">
        <v>26.306147636148999</v>
      </c>
      <c r="R209" s="71">
        <v>0</v>
      </c>
      <c r="S209" s="71">
        <v>26.566933972320001</v>
      </c>
      <c r="T209" s="72"/>
      <c r="U209" s="71">
        <v>18502142</v>
      </c>
      <c r="V209" s="71">
        <v>5527</v>
      </c>
      <c r="W209" s="71">
        <v>186</v>
      </c>
      <c r="X209" s="71">
        <v>124440</v>
      </c>
      <c r="Y209" s="71">
        <v>159027</v>
      </c>
      <c r="Z209" s="71">
        <v>158572</v>
      </c>
      <c r="AA209" s="71">
        <v>28735</v>
      </c>
      <c r="AB209" s="71">
        <v>362074</v>
      </c>
      <c r="AC209" s="71">
        <v>0</v>
      </c>
      <c r="AD209" s="71">
        <v>26.566933972320001</v>
      </c>
      <c r="AE209" s="72"/>
      <c r="AF209" s="71">
        <v>114785273.9649902</v>
      </c>
      <c r="AG209" s="71">
        <v>9077763.134879211</v>
      </c>
      <c r="AH209" s="71">
        <v>1819881.1441585161</v>
      </c>
      <c r="AI209" s="71">
        <v>803448020.37749851</v>
      </c>
      <c r="AJ209" s="71">
        <v>887120942.66522646</v>
      </c>
      <c r="AK209" s="71">
        <v>0</v>
      </c>
      <c r="AL209" s="71">
        <v>0</v>
      </c>
      <c r="AM209" s="71">
        <v>49620722.856694788</v>
      </c>
      <c r="AN209" s="71">
        <v>0</v>
      </c>
      <c r="AO209" s="71">
        <v>0</v>
      </c>
      <c r="AP209" s="71">
        <v>1865872604.1434476</v>
      </c>
      <c r="AQ209" s="72"/>
      <c r="AR209" s="71">
        <v>5908</v>
      </c>
      <c r="AS209" s="71">
        <v>707</v>
      </c>
      <c r="AT209" s="71">
        <v>0</v>
      </c>
      <c r="AU209" s="71">
        <v>0</v>
      </c>
      <c r="AV209" s="71">
        <v>0</v>
      </c>
      <c r="AW209" s="71">
        <v>0</v>
      </c>
      <c r="AX209" s="71"/>
      <c r="AY209" s="72"/>
      <c r="AZ209" s="71">
        <v>22990.9</v>
      </c>
      <c r="BA209" s="71">
        <v>37875.300000000003</v>
      </c>
      <c r="BB209" s="71">
        <v>0</v>
      </c>
      <c r="BC209" s="71">
        <v>0</v>
      </c>
      <c r="BD209" s="71">
        <v>0</v>
      </c>
      <c r="BE209" s="71">
        <v>0</v>
      </c>
      <c r="BF209" s="71"/>
      <c r="BG209" s="72"/>
      <c r="BH209" s="71">
        <v>0</v>
      </c>
      <c r="BI209" s="71">
        <v>0</v>
      </c>
      <c r="BJ209" s="71">
        <v>20.186</v>
      </c>
      <c r="BK209" s="71">
        <v>0.28599999999999998</v>
      </c>
      <c r="BL209" s="71">
        <v>60.838000000000001</v>
      </c>
      <c r="BM209" s="71">
        <v>0</v>
      </c>
      <c r="BN209" s="72"/>
      <c r="BO209" s="71">
        <v>0</v>
      </c>
      <c r="BP209" s="71">
        <v>0</v>
      </c>
      <c r="BQ209" s="71">
        <v>4</v>
      </c>
      <c r="BR209" s="71">
        <v>1</v>
      </c>
      <c r="BS209" s="71">
        <v>14</v>
      </c>
      <c r="BT209" s="71">
        <v>0</v>
      </c>
      <c r="BU209"/>
      <c r="BV209" s="70">
        <v>81.31</v>
      </c>
      <c r="BW209" s="70">
        <v>0</v>
      </c>
      <c r="BX209" s="70">
        <v>0</v>
      </c>
      <c r="BY209" s="70">
        <v>0</v>
      </c>
      <c r="BZ209" s="70">
        <v>0</v>
      </c>
      <c r="CA209" s="70">
        <v>0</v>
      </c>
      <c r="CB209" s="70">
        <v>0</v>
      </c>
      <c r="CC209" s="70">
        <v>0</v>
      </c>
      <c r="CD209" s="70">
        <v>0</v>
      </c>
    </row>
    <row r="210" spans="1:82">
      <c r="A210" s="70" t="s">
        <v>1853</v>
      </c>
      <c r="B210" s="70">
        <v>132</v>
      </c>
      <c r="C210" s="70">
        <v>13</v>
      </c>
      <c r="D210" s="70">
        <v>8</v>
      </c>
      <c r="E210" s="70">
        <v>2016</v>
      </c>
      <c r="F210" s="70" t="s">
        <v>155</v>
      </c>
      <c r="G210" s="70" t="s">
        <v>1840</v>
      </c>
      <c r="H210" s="70" t="s">
        <v>1841</v>
      </c>
      <c r="I210" s="148"/>
      <c r="J210" s="71">
        <v>84.095964931188078</v>
      </c>
      <c r="K210" s="71">
        <v>12.158620689961539</v>
      </c>
      <c r="L210" s="71">
        <v>9.1200579074804331</v>
      </c>
      <c r="M210" s="71">
        <v>576.34704042894532</v>
      </c>
      <c r="N210" s="71">
        <v>587.85945306845952</v>
      </c>
      <c r="O210" s="71">
        <v>270.57421956572568</v>
      </c>
      <c r="P210" s="71">
        <v>139.58622244363039</v>
      </c>
      <c r="Q210" s="71">
        <v>25.459950127253936</v>
      </c>
      <c r="R210" s="71">
        <v>0</v>
      </c>
      <c r="S210" s="71">
        <v>28.866396376479994</v>
      </c>
      <c r="T210" s="72"/>
      <c r="U210" s="71">
        <v>19036333</v>
      </c>
      <c r="V210" s="71">
        <v>5527</v>
      </c>
      <c r="W210" s="71">
        <v>186</v>
      </c>
      <c r="X210" s="71">
        <v>124440</v>
      </c>
      <c r="Y210" s="71">
        <v>160033</v>
      </c>
      <c r="Z210" s="71">
        <v>159134</v>
      </c>
      <c r="AA210" s="71">
        <v>28729</v>
      </c>
      <c r="AB210" s="71">
        <v>360459</v>
      </c>
      <c r="AC210" s="71">
        <v>0</v>
      </c>
      <c r="AD210" s="71">
        <v>28.86639637647999</v>
      </c>
      <c r="AE210" s="72"/>
      <c r="AF210" s="71">
        <v>117028629.773298</v>
      </c>
      <c r="AG210" s="71">
        <v>8647563.7295758016</v>
      </c>
      <c r="AH210" s="71">
        <v>1518893.605214352</v>
      </c>
      <c r="AI210" s="71">
        <v>852828236.72677982</v>
      </c>
      <c r="AJ210" s="71">
        <v>863553428.39227021</v>
      </c>
      <c r="AK210" s="71">
        <v>0</v>
      </c>
      <c r="AL210" s="71">
        <v>0</v>
      </c>
      <c r="AM210" s="71">
        <v>49437772.363385729</v>
      </c>
      <c r="AN210" s="71">
        <v>0</v>
      </c>
      <c r="AO210" s="71">
        <v>0</v>
      </c>
      <c r="AP210" s="71">
        <v>1893014524.5905237</v>
      </c>
      <c r="AQ210" s="72"/>
      <c r="AR210" s="71">
        <v>6414</v>
      </c>
      <c r="AS210" s="71">
        <v>883</v>
      </c>
      <c r="AT210" s="71">
        <v>0</v>
      </c>
      <c r="AU210" s="71">
        <v>1</v>
      </c>
      <c r="AV210" s="71">
        <v>0</v>
      </c>
      <c r="AW210" s="71">
        <v>0</v>
      </c>
      <c r="AX210" s="71"/>
      <c r="AY210" s="72"/>
      <c r="AZ210" s="71">
        <v>25167.599999999999</v>
      </c>
      <c r="BA210" s="71">
        <v>49616.2</v>
      </c>
      <c r="BB210" s="71">
        <v>0</v>
      </c>
      <c r="BC210" s="71">
        <v>990</v>
      </c>
      <c r="BD210" s="71">
        <v>0</v>
      </c>
      <c r="BE210" s="71">
        <v>0</v>
      </c>
      <c r="BF210" s="71"/>
      <c r="BG210" s="72"/>
      <c r="BH210" s="71">
        <v>0</v>
      </c>
      <c r="BI210" s="71">
        <v>0</v>
      </c>
      <c r="BJ210" s="71">
        <v>20.353999999999999</v>
      </c>
      <c r="BK210" s="71">
        <v>0.219</v>
      </c>
      <c r="BL210" s="71">
        <v>57.810999999999986</v>
      </c>
      <c r="BM210" s="71">
        <v>0</v>
      </c>
      <c r="BN210" s="72"/>
      <c r="BO210" s="71">
        <v>0</v>
      </c>
      <c r="BP210" s="71">
        <v>0</v>
      </c>
      <c r="BQ210" s="71">
        <v>4</v>
      </c>
      <c r="BR210" s="71">
        <v>1</v>
      </c>
      <c r="BS210" s="71">
        <v>14</v>
      </c>
      <c r="BT210" s="71">
        <v>0</v>
      </c>
      <c r="BU210"/>
      <c r="BV210" s="70">
        <v>78.384</v>
      </c>
      <c r="BW210" s="70">
        <v>0</v>
      </c>
      <c r="BX210" s="70">
        <v>0</v>
      </c>
      <c r="BY210" s="70">
        <v>0</v>
      </c>
      <c r="BZ210" s="70">
        <v>0</v>
      </c>
      <c r="CA210" s="70">
        <v>0</v>
      </c>
      <c r="CB210" s="70">
        <v>0</v>
      </c>
      <c r="CC210" s="70">
        <v>0</v>
      </c>
      <c r="CD210" s="70">
        <v>0</v>
      </c>
    </row>
    <row r="211" spans="1:82">
      <c r="A211" s="70" t="s">
        <v>1854</v>
      </c>
      <c r="B211" s="70">
        <v>133</v>
      </c>
      <c r="C211" s="70">
        <v>14</v>
      </c>
      <c r="D211" s="70">
        <v>8</v>
      </c>
      <c r="E211" s="70">
        <v>2017</v>
      </c>
      <c r="F211" s="70" t="s">
        <v>156</v>
      </c>
      <c r="G211" s="70" t="s">
        <v>1840</v>
      </c>
      <c r="H211" s="70" t="s">
        <v>1841</v>
      </c>
      <c r="I211" s="148"/>
      <c r="J211" s="71">
        <v>71.875546346647539</v>
      </c>
      <c r="K211" s="71">
        <v>11.985130287307925</v>
      </c>
      <c r="L211" s="71">
        <v>7.8101673749187084</v>
      </c>
      <c r="M211" s="71">
        <v>518.70153377589133</v>
      </c>
      <c r="N211" s="71">
        <v>516.61625591751795</v>
      </c>
      <c r="O211" s="71">
        <v>266.17749102837433</v>
      </c>
      <c r="P211" s="71">
        <v>137.61570624412977</v>
      </c>
      <c r="Q211" s="71">
        <v>24.5135812984648</v>
      </c>
      <c r="R211" s="71">
        <v>0</v>
      </c>
      <c r="S211" s="71">
        <v>37.61031672</v>
      </c>
      <c r="T211" s="72"/>
      <c r="U211" s="71">
        <v>20754717</v>
      </c>
      <c r="V211" s="71">
        <v>5527</v>
      </c>
      <c r="W211" s="71">
        <v>186</v>
      </c>
      <c r="X211" s="71">
        <v>124440</v>
      </c>
      <c r="Y211" s="71">
        <v>161239</v>
      </c>
      <c r="Z211" s="71">
        <v>159145</v>
      </c>
      <c r="AA211" s="71">
        <v>28504</v>
      </c>
      <c r="AB211" s="71">
        <v>358896</v>
      </c>
      <c r="AC211" s="71">
        <v>0</v>
      </c>
      <c r="AD211" s="71">
        <v>37.61031672</v>
      </c>
      <c r="AE211" s="72"/>
      <c r="AF211" s="71">
        <v>111603269.00766329</v>
      </c>
      <c r="AG211" s="71">
        <v>8896437.4702663161</v>
      </c>
      <c r="AH211" s="71">
        <v>1749553.4834980411</v>
      </c>
      <c r="AI211" s="71">
        <v>895182437.43519664</v>
      </c>
      <c r="AJ211" s="71">
        <v>872418683.09725642</v>
      </c>
      <c r="AK211" s="71">
        <v>0</v>
      </c>
      <c r="AL211" s="71">
        <v>0</v>
      </c>
      <c r="AM211" s="71">
        <v>49300424.545232803</v>
      </c>
      <c r="AN211" s="71">
        <v>0</v>
      </c>
      <c r="AO211" s="71">
        <v>0</v>
      </c>
      <c r="AP211" s="71">
        <v>1939150805.0391135</v>
      </c>
      <c r="AQ211" s="72"/>
      <c r="AR211" s="71">
        <v>6749</v>
      </c>
      <c r="AS211" s="71">
        <v>982</v>
      </c>
      <c r="AT211" s="71">
        <v>0</v>
      </c>
      <c r="AU211" s="71">
        <v>1</v>
      </c>
      <c r="AV211" s="71">
        <v>0</v>
      </c>
      <c r="AW211" s="71">
        <v>0</v>
      </c>
      <c r="AX211" s="71"/>
      <c r="AY211" s="72"/>
      <c r="AZ211" s="71">
        <v>26705.599999999999</v>
      </c>
      <c r="BA211" s="71">
        <v>53091.300000000017</v>
      </c>
      <c r="BB211" s="71">
        <v>0</v>
      </c>
      <c r="BC211" s="71">
        <v>990</v>
      </c>
      <c r="BD211" s="71">
        <v>0</v>
      </c>
      <c r="BE211" s="71">
        <v>0</v>
      </c>
      <c r="BF211" s="71"/>
      <c r="BG211" s="72"/>
      <c r="BH211" s="71">
        <v>0</v>
      </c>
      <c r="BI211" s="71">
        <v>0</v>
      </c>
      <c r="BJ211" s="71">
        <v>22.937999999999999</v>
      </c>
      <c r="BK211" s="71">
        <v>0.31900000000000001</v>
      </c>
      <c r="BL211" s="71">
        <v>49.111999999999995</v>
      </c>
      <c r="BM211" s="71">
        <v>0</v>
      </c>
      <c r="BN211" s="72"/>
      <c r="BO211" s="71">
        <v>0</v>
      </c>
      <c r="BP211" s="71">
        <v>0</v>
      </c>
      <c r="BQ211" s="71">
        <v>5</v>
      </c>
      <c r="BR211" s="71">
        <v>1</v>
      </c>
      <c r="BS211" s="71">
        <v>12</v>
      </c>
      <c r="BT211" s="71">
        <v>0</v>
      </c>
      <c r="BU211"/>
      <c r="BV211" s="70">
        <v>72.369</v>
      </c>
      <c r="BW211" s="70">
        <v>0</v>
      </c>
      <c r="BX211" s="70">
        <v>0</v>
      </c>
      <c r="BY211" s="70">
        <v>0</v>
      </c>
      <c r="BZ211" s="70">
        <v>0</v>
      </c>
      <c r="CA211" s="70">
        <v>0</v>
      </c>
      <c r="CB211" s="70">
        <v>0</v>
      </c>
      <c r="CC211" s="70">
        <v>0</v>
      </c>
      <c r="CD211" s="70">
        <v>0</v>
      </c>
    </row>
    <row r="212" spans="1:82">
      <c r="A212" s="70" t="s">
        <v>1855</v>
      </c>
      <c r="B212" s="70">
        <v>134</v>
      </c>
      <c r="C212" s="70">
        <v>15</v>
      </c>
      <c r="D212" s="70">
        <v>8</v>
      </c>
      <c r="E212" s="70">
        <v>2018</v>
      </c>
      <c r="F212" s="70" t="s">
        <v>183</v>
      </c>
      <c r="G212" s="70" t="s">
        <v>1840</v>
      </c>
      <c r="H212" s="70" t="s">
        <v>1841</v>
      </c>
      <c r="I212" s="148"/>
      <c r="J212" s="71">
        <v>64.181893735868854</v>
      </c>
      <c r="K212" s="71">
        <v>10.694116835146881</v>
      </c>
      <c r="L212" s="71">
        <v>6.9167902891843145</v>
      </c>
      <c r="M212" s="71">
        <v>459.35483575590177</v>
      </c>
      <c r="N212" s="71">
        <v>400.85443465301057</v>
      </c>
      <c r="O212" s="71">
        <v>261.41784204145102</v>
      </c>
      <c r="P212" s="71">
        <v>135.62446176824633</v>
      </c>
      <c r="Q212" s="71">
        <v>22.637795639239101</v>
      </c>
      <c r="R212" s="71">
        <v>0</v>
      </c>
      <c r="S212" s="71">
        <v>53.724827267639995</v>
      </c>
      <c r="T212" s="72"/>
      <c r="U212" s="71">
        <v>21524641</v>
      </c>
      <c r="V212" s="71">
        <v>5527</v>
      </c>
      <c r="W212" s="71">
        <v>186</v>
      </c>
      <c r="X212" s="71">
        <v>124440</v>
      </c>
      <c r="Y212" s="71">
        <v>162119</v>
      </c>
      <c r="Z212" s="71">
        <v>159292</v>
      </c>
      <c r="AA212" s="71">
        <v>28374</v>
      </c>
      <c r="AB212" s="71">
        <v>357171</v>
      </c>
      <c r="AC212" s="71">
        <v>0</v>
      </c>
      <c r="AD212" s="71">
        <v>53.724827267639988</v>
      </c>
      <c r="AE212" s="72"/>
      <c r="AF212" s="71">
        <v>112788141.0663843</v>
      </c>
      <c r="AG212" s="71">
        <v>7812249.810789017</v>
      </c>
      <c r="AH212" s="71">
        <v>1635292.408626732</v>
      </c>
      <c r="AI212" s="71">
        <v>879830200.74913943</v>
      </c>
      <c r="AJ212" s="71">
        <v>757177965.24891388</v>
      </c>
      <c r="AK212" s="71">
        <v>0</v>
      </c>
      <c r="AL212" s="71">
        <v>0</v>
      </c>
      <c r="AM212" s="71">
        <v>49164984.863990329</v>
      </c>
      <c r="AN212" s="71">
        <v>0</v>
      </c>
      <c r="AO212" s="71">
        <v>0</v>
      </c>
      <c r="AP212" s="71">
        <v>1808408834.1478438</v>
      </c>
      <c r="AQ212" s="72"/>
      <c r="AR212" s="71">
        <v>7141</v>
      </c>
      <c r="AS212" s="71">
        <v>1108</v>
      </c>
      <c r="AT212" s="71">
        <v>0</v>
      </c>
      <c r="AU212" s="71">
        <v>1</v>
      </c>
      <c r="AV212" s="71">
        <v>0</v>
      </c>
      <c r="AW212" s="71">
        <v>0</v>
      </c>
      <c r="AX212" s="71"/>
      <c r="AY212" s="72"/>
      <c r="AZ212" s="71">
        <v>28506.299999999992</v>
      </c>
      <c r="BA212" s="71">
        <v>59408.6</v>
      </c>
      <c r="BB212" s="71">
        <v>0</v>
      </c>
      <c r="BC212" s="71">
        <v>990</v>
      </c>
      <c r="BD212" s="71">
        <v>0</v>
      </c>
      <c r="BE212" s="71">
        <v>0</v>
      </c>
      <c r="BF212" s="71"/>
      <c r="BG212" s="72"/>
      <c r="BH212" s="71">
        <v>0</v>
      </c>
      <c r="BI212" s="71">
        <v>0</v>
      </c>
      <c r="BJ212" s="71">
        <v>16.387</v>
      </c>
      <c r="BK212" s="71">
        <v>0.315</v>
      </c>
      <c r="BL212" s="71">
        <v>62.195999999999998</v>
      </c>
      <c r="BM212" s="71">
        <v>0</v>
      </c>
      <c r="BN212" s="72"/>
      <c r="BO212" s="71">
        <v>0</v>
      </c>
      <c r="BP212" s="71">
        <v>0</v>
      </c>
      <c r="BQ212" s="71">
        <v>4</v>
      </c>
      <c r="BR212" s="71">
        <v>1</v>
      </c>
      <c r="BS212" s="71">
        <v>14</v>
      </c>
      <c r="BT212" s="71">
        <v>0</v>
      </c>
      <c r="BU212"/>
      <c r="BV212" s="70">
        <v>78.897999999999996</v>
      </c>
      <c r="BW212" s="70">
        <v>0</v>
      </c>
      <c r="BX212" s="70">
        <v>0</v>
      </c>
      <c r="BY212" s="70">
        <v>0</v>
      </c>
      <c r="BZ212" s="70">
        <v>0</v>
      </c>
      <c r="CA212" s="70">
        <v>0</v>
      </c>
      <c r="CB212" s="70">
        <v>0</v>
      </c>
      <c r="CC212" s="70">
        <v>0</v>
      </c>
      <c r="CD212" s="70">
        <v>0</v>
      </c>
    </row>
    <row r="213" spans="1:82">
      <c r="A213" s="70" t="s">
        <v>1856</v>
      </c>
      <c r="B213" s="70">
        <v>135</v>
      </c>
      <c r="C213" s="70">
        <v>16</v>
      </c>
      <c r="D213" s="70">
        <v>8</v>
      </c>
      <c r="E213" s="70">
        <v>2019</v>
      </c>
      <c r="F213" s="70" t="s">
        <v>158</v>
      </c>
      <c r="G213" s="70" t="s">
        <v>1840</v>
      </c>
      <c r="H213" s="70" t="s">
        <v>1841</v>
      </c>
      <c r="I213" s="148"/>
      <c r="J213" s="71">
        <v>61.048136968921277</v>
      </c>
      <c r="K213" s="71">
        <v>9.9241021344528679</v>
      </c>
      <c r="L213" s="71">
        <v>6.9743232793644134</v>
      </c>
      <c r="M213" s="71">
        <v>409.37399340342466</v>
      </c>
      <c r="N213" s="71">
        <v>426.19093731997623</v>
      </c>
      <c r="O213" s="71">
        <v>253.61342530777225</v>
      </c>
      <c r="P213" s="71">
        <v>135.84783136876993</v>
      </c>
      <c r="Q213" s="71">
        <v>21.9705043335825</v>
      </c>
      <c r="R213" s="71">
        <v>0</v>
      </c>
      <c r="S213" s="71">
        <v>105.050602356</v>
      </c>
      <c r="T213" s="72"/>
      <c r="U213" s="71">
        <v>21526660</v>
      </c>
      <c r="V213" s="71">
        <v>5527</v>
      </c>
      <c r="W213" s="71">
        <v>186</v>
      </c>
      <c r="X213" s="71">
        <v>124440</v>
      </c>
      <c r="Y213" s="71">
        <v>163545</v>
      </c>
      <c r="Z213" s="71">
        <v>158779</v>
      </c>
      <c r="AA213" s="71">
        <v>28208</v>
      </c>
      <c r="AB213" s="71">
        <v>356027</v>
      </c>
      <c r="AC213" s="71">
        <v>0</v>
      </c>
      <c r="AD213" s="71">
        <v>105.050602356</v>
      </c>
      <c r="AE213" s="72"/>
      <c r="AF213" s="71">
        <v>112724518.2354366</v>
      </c>
      <c r="AG213" s="71">
        <v>7622190.5109615028</v>
      </c>
      <c r="AH213" s="71">
        <v>1755146.1216008649</v>
      </c>
      <c r="AI213" s="71">
        <v>818458654.29436207</v>
      </c>
      <c r="AJ213" s="71">
        <v>841990864.67365754</v>
      </c>
      <c r="AK213" s="71">
        <v>0</v>
      </c>
      <c r="AL213" s="71">
        <v>0</v>
      </c>
      <c r="AM213" s="71">
        <v>48488197.230178952</v>
      </c>
      <c r="AN213" s="71">
        <v>0</v>
      </c>
      <c r="AO213" s="71">
        <v>0</v>
      </c>
      <c r="AP213" s="71">
        <v>1831039571.0661974</v>
      </c>
      <c r="AQ213" s="72"/>
      <c r="AR213" s="71">
        <v>7546</v>
      </c>
      <c r="AS213" s="71">
        <v>1201</v>
      </c>
      <c r="AT213" s="71">
        <v>0</v>
      </c>
      <c r="AU213" s="71">
        <v>1</v>
      </c>
      <c r="AV213" s="71">
        <v>0</v>
      </c>
      <c r="AW213" s="71">
        <v>0</v>
      </c>
      <c r="AX213" s="71"/>
      <c r="AY213" s="72"/>
      <c r="AZ213" s="71">
        <v>30369.100000000009</v>
      </c>
      <c r="BA213" s="71">
        <v>69700.600000000049</v>
      </c>
      <c r="BB213" s="71">
        <v>0</v>
      </c>
      <c r="BC213" s="71">
        <v>990</v>
      </c>
      <c r="BD213" s="71">
        <v>0</v>
      </c>
      <c r="BE213" s="71">
        <v>0</v>
      </c>
      <c r="BF213" s="71"/>
      <c r="BG213" s="72"/>
      <c r="BH213" s="71">
        <v>0</v>
      </c>
      <c r="BI213" s="71">
        <v>0</v>
      </c>
      <c r="BJ213" s="71">
        <v>14.170999999999999</v>
      </c>
      <c r="BK213" s="71">
        <v>0</v>
      </c>
      <c r="BL213" s="71">
        <v>54.018000000000001</v>
      </c>
      <c r="BM213" s="71">
        <v>0</v>
      </c>
      <c r="BN213" s="72"/>
      <c r="BO213" s="71">
        <v>0</v>
      </c>
      <c r="BP213" s="71">
        <v>0</v>
      </c>
      <c r="BQ213" s="71">
        <v>4</v>
      </c>
      <c r="BR213" s="71">
        <v>0</v>
      </c>
      <c r="BS213" s="71">
        <v>14</v>
      </c>
      <c r="BT213" s="71">
        <v>0</v>
      </c>
      <c r="BU213"/>
      <c r="BV213" s="70">
        <v>68.188999999999993</v>
      </c>
      <c r="BW213" s="70">
        <v>0</v>
      </c>
      <c r="BX213" s="70">
        <v>0</v>
      </c>
      <c r="BY213" s="70">
        <v>0</v>
      </c>
      <c r="BZ213" s="70">
        <v>0</v>
      </c>
      <c r="CA213" s="70">
        <v>0</v>
      </c>
      <c r="CB213" s="70">
        <v>0</v>
      </c>
      <c r="CC213" s="70">
        <v>0</v>
      </c>
      <c r="CD213" s="70">
        <v>0</v>
      </c>
    </row>
    <row r="214" spans="1:82">
      <c r="A214" s="70" t="s">
        <v>1857</v>
      </c>
      <c r="B214" s="70">
        <v>136</v>
      </c>
      <c r="C214" s="70">
        <v>17</v>
      </c>
      <c r="D214" s="70">
        <v>8</v>
      </c>
      <c r="E214" s="70">
        <v>2020</v>
      </c>
      <c r="F214" s="70" t="s">
        <v>159</v>
      </c>
      <c r="G214" s="70" t="s">
        <v>1840</v>
      </c>
      <c r="H214" s="70" t="s">
        <v>1841</v>
      </c>
      <c r="I214" s="148"/>
      <c r="J214" s="71">
        <v>87.397091378887353</v>
      </c>
      <c r="K214" s="71">
        <v>11.98269092037571</v>
      </c>
      <c r="L214" s="71">
        <v>7.2765927789656839</v>
      </c>
      <c r="M214" s="71">
        <v>374.6623387867395</v>
      </c>
      <c r="N214" s="71">
        <v>390.32394549270987</v>
      </c>
      <c r="O214" s="71">
        <v>221.74779958509504</v>
      </c>
      <c r="P214" s="71">
        <v>127.46948531366245</v>
      </c>
      <c r="Q214" s="71">
        <v>20.9146067647882</v>
      </c>
      <c r="R214" s="71">
        <v>0</v>
      </c>
      <c r="S214" s="71">
        <v>43.866310312790013</v>
      </c>
      <c r="T214" s="72"/>
      <c r="U214" s="71">
        <v>24070370</v>
      </c>
      <c r="V214" s="71">
        <v>5738</v>
      </c>
      <c r="W214" s="71">
        <v>282</v>
      </c>
      <c r="X214" s="71">
        <v>128231</v>
      </c>
      <c r="Y214" s="71">
        <v>164844</v>
      </c>
      <c r="Z214" s="71">
        <v>158455</v>
      </c>
      <c r="AA214" s="71">
        <v>28133</v>
      </c>
      <c r="AB214" s="71">
        <v>354721</v>
      </c>
      <c r="AC214" s="71">
        <v>0</v>
      </c>
      <c r="AD214" s="71">
        <v>43.866310312790013</v>
      </c>
      <c r="AE214" s="72"/>
      <c r="AF214" s="71">
        <v>149781206.44524619</v>
      </c>
      <c r="AG214" s="71">
        <v>8459949.014258014</v>
      </c>
      <c r="AH214" s="71">
        <v>2021832.2820256853</v>
      </c>
      <c r="AI214" s="71">
        <v>722272696.21223438</v>
      </c>
      <c r="AJ214" s="71">
        <v>746175634.70206559</v>
      </c>
      <c r="AK214" s="71"/>
      <c r="AL214" s="71"/>
      <c r="AM214" s="71">
        <v>46295031.532508299</v>
      </c>
      <c r="AN214" s="71"/>
      <c r="AO214" s="71"/>
      <c r="AP214" s="71">
        <v>1675006350.1883383</v>
      </c>
      <c r="AQ214" s="72"/>
      <c r="AR214" s="71">
        <v>7986</v>
      </c>
      <c r="AS214" s="71">
        <v>1269</v>
      </c>
      <c r="AT214" s="71">
        <v>0</v>
      </c>
      <c r="AU214" s="71">
        <v>1</v>
      </c>
      <c r="AV214" s="71">
        <v>0</v>
      </c>
      <c r="AW214" s="71">
        <v>0</v>
      </c>
      <c r="AX214" s="71"/>
      <c r="AY214" s="72"/>
      <c r="AZ214" s="71">
        <v>32579.799999999948</v>
      </c>
      <c r="BA214" s="71">
        <v>79483.199999999779</v>
      </c>
      <c r="BB214" s="71">
        <v>0</v>
      </c>
      <c r="BC214" s="71">
        <v>990</v>
      </c>
      <c r="BD214" s="71">
        <v>0</v>
      </c>
      <c r="BE214" s="71">
        <v>0</v>
      </c>
      <c r="BF214" s="71"/>
      <c r="BG214" s="72"/>
      <c r="BH214" s="71">
        <v>0</v>
      </c>
      <c r="BI214" s="71">
        <v>0</v>
      </c>
      <c r="BJ214" s="71">
        <v>13.83</v>
      </c>
      <c r="BK214" s="71">
        <v>0</v>
      </c>
      <c r="BL214" s="71">
        <v>50.436999999999998</v>
      </c>
      <c r="BM214" s="71">
        <v>0</v>
      </c>
      <c r="BN214" s="72"/>
      <c r="BO214" s="71">
        <v>0</v>
      </c>
      <c r="BP214" s="71">
        <v>0</v>
      </c>
      <c r="BQ214" s="71">
        <v>4</v>
      </c>
      <c r="BR214" s="71">
        <v>0</v>
      </c>
      <c r="BS214" s="71">
        <v>14</v>
      </c>
      <c r="BT214" s="71">
        <v>0</v>
      </c>
      <c r="BU214"/>
      <c r="BV214" s="70">
        <v>64.266999999999996</v>
      </c>
      <c r="BW214" s="70">
        <v>0</v>
      </c>
      <c r="BX214" s="70">
        <v>0</v>
      </c>
      <c r="BY214" s="70">
        <v>0</v>
      </c>
      <c r="BZ214" s="70">
        <v>0</v>
      </c>
      <c r="CA214" s="70">
        <v>0</v>
      </c>
      <c r="CB214" s="70">
        <v>0</v>
      </c>
      <c r="CC214" s="70">
        <v>0</v>
      </c>
      <c r="CD214" s="70">
        <v>0</v>
      </c>
    </row>
    <row r="215" spans="1:82">
      <c r="A215" s="70" t="s">
        <v>1858</v>
      </c>
      <c r="B215" s="70">
        <v>136</v>
      </c>
      <c r="C215" s="70">
        <v>18</v>
      </c>
      <c r="D215" s="70">
        <v>8</v>
      </c>
      <c r="E215" s="70">
        <v>2021</v>
      </c>
      <c r="F215" s="70" t="s">
        <v>160</v>
      </c>
      <c r="G215" s="70" t="s">
        <v>1840</v>
      </c>
      <c r="H215" s="70" t="s">
        <v>1841</v>
      </c>
      <c r="I215" s="148"/>
      <c r="J215" s="71">
        <v>63.839284840120051</v>
      </c>
      <c r="K215" s="71">
        <v>12.571361078476841</v>
      </c>
      <c r="L215" s="71">
        <v>8.1266783494755845</v>
      </c>
      <c r="M215" s="71">
        <v>377.7043403806324</v>
      </c>
      <c r="N215" s="71">
        <v>392.22377855468875</v>
      </c>
      <c r="O215" s="71">
        <v>215.26534352135147</v>
      </c>
      <c r="P215" s="71">
        <v>130.77418907141691</v>
      </c>
      <c r="Q215" s="71">
        <v>20.619874074263699</v>
      </c>
      <c r="R215" s="71">
        <v>0</v>
      </c>
      <c r="S215" s="71">
        <v>34.686292173430012</v>
      </c>
      <c r="T215" s="72"/>
      <c r="U215" s="71">
        <v>23110882</v>
      </c>
      <c r="V215" s="71">
        <v>5738</v>
      </c>
      <c r="W215" s="71">
        <v>282</v>
      </c>
      <c r="X215" s="71">
        <v>128231</v>
      </c>
      <c r="Y215" s="71">
        <v>165784</v>
      </c>
      <c r="Z215" s="71">
        <v>158384</v>
      </c>
      <c r="AA215" s="71">
        <v>28144</v>
      </c>
      <c r="AB215" s="71">
        <v>353158</v>
      </c>
      <c r="AC215" s="71">
        <v>0</v>
      </c>
      <c r="AD215" s="71">
        <v>34.686292173430012</v>
      </c>
      <c r="AE215" s="72"/>
      <c r="AF215" s="71">
        <v>134165108.40958284</v>
      </c>
      <c r="AG215" s="71">
        <v>9204713.7247719038</v>
      </c>
      <c r="AH215" s="71">
        <v>2180630.3018232533</v>
      </c>
      <c r="AI215" s="71">
        <v>837089865.86303735</v>
      </c>
      <c r="AJ215" s="71">
        <v>798036531.07942927</v>
      </c>
      <c r="AK215" s="71">
        <v>0</v>
      </c>
      <c r="AL215" s="71">
        <v>0</v>
      </c>
      <c r="AM215" s="71">
        <v>46356892.090428062</v>
      </c>
      <c r="AN215" s="71">
        <v>0</v>
      </c>
      <c r="AO215" s="71">
        <v>0</v>
      </c>
      <c r="AP215" s="71">
        <v>1827033741.4690726</v>
      </c>
      <c r="AQ215" s="72"/>
      <c r="AR215" s="71">
        <v>8472</v>
      </c>
      <c r="AS215" s="71">
        <v>1298</v>
      </c>
      <c r="AT215" s="71">
        <v>0</v>
      </c>
      <c r="AU215" s="71">
        <v>1</v>
      </c>
      <c r="AV215" s="71">
        <v>0</v>
      </c>
      <c r="AW215" s="71">
        <v>0</v>
      </c>
      <c r="AX215" s="71"/>
      <c r="AY215" s="72"/>
      <c r="AZ215" s="71">
        <v>35130.500000000073</v>
      </c>
      <c r="BA215" s="71">
        <v>82744.099999999773</v>
      </c>
      <c r="BB215" s="71">
        <v>0</v>
      </c>
      <c r="BC215" s="71">
        <v>990</v>
      </c>
      <c r="BD215" s="71">
        <v>0</v>
      </c>
      <c r="BE215" s="71">
        <v>0</v>
      </c>
      <c r="BF215" s="71"/>
      <c r="BG215" s="72"/>
      <c r="BH215" s="71">
        <v>0</v>
      </c>
      <c r="BI215" s="71">
        <v>0</v>
      </c>
      <c r="BJ215" s="71">
        <v>15.244999999999999</v>
      </c>
      <c r="BK215" s="71">
        <v>0</v>
      </c>
      <c r="BL215" s="71">
        <v>51.000999999999998</v>
      </c>
      <c r="BM215" s="71">
        <v>0</v>
      </c>
      <c r="BN215" s="72"/>
      <c r="BO215" s="71">
        <v>0</v>
      </c>
      <c r="BP215" s="71">
        <v>0</v>
      </c>
      <c r="BQ215" s="71">
        <v>4</v>
      </c>
      <c r="BR215" s="71">
        <v>0</v>
      </c>
      <c r="BS215" s="71">
        <v>14</v>
      </c>
      <c r="BT215" s="71">
        <v>0</v>
      </c>
      <c r="BU215"/>
      <c r="BV215" s="70">
        <v>66.245999999999995</v>
      </c>
      <c r="BW215" s="70">
        <v>0</v>
      </c>
      <c r="BX215" s="70">
        <v>0</v>
      </c>
      <c r="BY215" s="70">
        <v>0</v>
      </c>
      <c r="BZ215" s="70">
        <v>0</v>
      </c>
      <c r="CA215" s="70">
        <v>0</v>
      </c>
      <c r="CB215" s="70">
        <v>0</v>
      </c>
      <c r="CC215" s="70">
        <v>0</v>
      </c>
      <c r="CD215" s="70">
        <v>0</v>
      </c>
    </row>
    <row r="216" spans="1:82">
      <c r="A216" s="70" t="s">
        <v>1859</v>
      </c>
      <c r="B216" s="70">
        <v>136</v>
      </c>
      <c r="C216" s="70">
        <v>19</v>
      </c>
      <c r="D216" s="70">
        <v>8</v>
      </c>
      <c r="E216" s="70">
        <v>2022</v>
      </c>
      <c r="F216" s="70" t="s">
        <v>161</v>
      </c>
      <c r="G216" s="1064" t="s">
        <v>1840</v>
      </c>
      <c r="H216" s="70" t="s">
        <v>1841</v>
      </c>
      <c r="I216" s="148"/>
      <c r="J216" s="71">
        <v>69.345545221303269</v>
      </c>
      <c r="K216" s="71">
        <v>11.314995155978471</v>
      </c>
      <c r="L216" s="71">
        <v>6.918577623086545</v>
      </c>
      <c r="M216" s="71">
        <v>433.56573108533883</v>
      </c>
      <c r="N216" s="71">
        <v>424.29089363414209</v>
      </c>
      <c r="O216" s="71">
        <v>226.81256022093444</v>
      </c>
      <c r="P216" s="71">
        <v>129.10804134772081</v>
      </c>
      <c r="Q216" s="71">
        <v>20.687922314154541</v>
      </c>
      <c r="R216" s="71">
        <v>0</v>
      </c>
      <c r="S216" s="71">
        <v>33.056526887081091</v>
      </c>
      <c r="T216" s="72"/>
      <c r="U216" s="71">
        <v>23149103</v>
      </c>
      <c r="V216" s="71">
        <v>5738</v>
      </c>
      <c r="W216" s="71">
        <v>282</v>
      </c>
      <c r="X216" s="71">
        <v>128231</v>
      </c>
      <c r="Y216" s="71">
        <v>166772</v>
      </c>
      <c r="Z216" s="71">
        <v>158554</v>
      </c>
      <c r="AA216" s="71">
        <v>28209</v>
      </c>
      <c r="AB216" s="71">
        <v>351418</v>
      </c>
      <c r="AC216" s="71">
        <v>0</v>
      </c>
      <c r="AD216" s="71">
        <v>33.056526887081091</v>
      </c>
      <c r="AE216" s="72"/>
      <c r="AF216" s="71">
        <v>118111084.60610199</v>
      </c>
      <c r="AG216" s="71">
        <v>8884814.8844955228</v>
      </c>
      <c r="AH216" s="71">
        <v>2138050.3575661075</v>
      </c>
      <c r="AI216" s="71">
        <v>831674995.23923767</v>
      </c>
      <c r="AJ216" s="71">
        <v>822129415.67155802</v>
      </c>
      <c r="AK216" s="71">
        <v>0</v>
      </c>
      <c r="AL216" s="71">
        <v>0</v>
      </c>
      <c r="AM216" s="71">
        <v>45377655.545959733</v>
      </c>
      <c r="AN216" s="71">
        <v>0</v>
      </c>
      <c r="AO216" s="71">
        <v>0</v>
      </c>
      <c r="AP216" s="71">
        <v>1828316016.304919</v>
      </c>
      <c r="AQ216" s="72"/>
      <c r="AR216" s="71">
        <v>9036</v>
      </c>
      <c r="AS216" s="71">
        <v>1325</v>
      </c>
      <c r="AT216" s="71">
        <v>0</v>
      </c>
      <c r="AU216" s="71">
        <v>1</v>
      </c>
      <c r="AV216" s="71">
        <v>0</v>
      </c>
      <c r="AW216" s="71">
        <v>0</v>
      </c>
      <c r="AX216" s="71"/>
      <c r="AY216" s="72"/>
      <c r="AZ216" s="71">
        <v>38122.800000000185</v>
      </c>
      <c r="BA216" s="71">
        <v>86196.999999999753</v>
      </c>
      <c r="BB216" s="71">
        <v>0</v>
      </c>
      <c r="BC216" s="71">
        <v>990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1860</v>
      </c>
      <c r="B217" s="70">
        <v>136</v>
      </c>
      <c r="C217" s="70">
        <v>20</v>
      </c>
      <c r="D217" s="70">
        <v>8</v>
      </c>
      <c r="E217" s="70">
        <v>2023</v>
      </c>
      <c r="F217" s="70" t="s">
        <v>1539</v>
      </c>
      <c r="G217" s="1064" t="s">
        <v>1840</v>
      </c>
      <c r="H217" s="70" t="s">
        <v>1841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9800</v>
      </c>
      <c r="AS217" s="71">
        <v>1333</v>
      </c>
      <c r="AT217" s="71">
        <v>0</v>
      </c>
      <c r="AU217" s="71">
        <v>1</v>
      </c>
      <c r="AV217" s="71">
        <v>0</v>
      </c>
      <c r="AW217" s="71">
        <v>0</v>
      </c>
      <c r="AX217" s="71"/>
      <c r="AY217" s="72"/>
      <c r="AZ217" s="71">
        <v>41564.800000000439</v>
      </c>
      <c r="BA217" s="71">
        <v>88004.099999999758</v>
      </c>
      <c r="BB217" s="71">
        <v>0</v>
      </c>
      <c r="BC217" s="71">
        <v>990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1861</v>
      </c>
      <c r="B218" s="70">
        <v>136</v>
      </c>
      <c r="C218" s="70">
        <v>21</v>
      </c>
      <c r="D218" s="70">
        <v>8</v>
      </c>
      <c r="E218" s="70">
        <v>2024</v>
      </c>
      <c r="F218" s="70" t="s">
        <v>1554</v>
      </c>
      <c r="G218" s="70" t="s">
        <v>1840</v>
      </c>
      <c r="H218" s="70" t="s">
        <v>1841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1862</v>
      </c>
      <c r="B219" s="70">
        <v>188</v>
      </c>
      <c r="C219" s="70">
        <v>1</v>
      </c>
      <c r="D219" s="70">
        <v>12</v>
      </c>
      <c r="E219" s="70">
        <v>1990</v>
      </c>
      <c r="F219" s="70" t="s">
        <v>787</v>
      </c>
      <c r="G219" s="70" t="s">
        <v>1863</v>
      </c>
      <c r="H219" s="70" t="s">
        <v>1864</v>
      </c>
      <c r="I219" s="148"/>
      <c r="J219" s="71">
        <v>370.22017127924352</v>
      </c>
      <c r="K219" s="71">
        <v>110.1463678102748</v>
      </c>
      <c r="L219" s="71">
        <v>2.0799794597131922</v>
      </c>
      <c r="M219" s="71">
        <v>1207.7057826723669</v>
      </c>
      <c r="N219" s="71">
        <v>319.83465435657388</v>
      </c>
      <c r="O219" s="71">
        <v>141.33077392269249</v>
      </c>
      <c r="P219" s="71">
        <v>116.3002876133657</v>
      </c>
      <c r="Q219" s="71">
        <v>18.2790641768356</v>
      </c>
      <c r="R219" s="71">
        <v>0</v>
      </c>
      <c r="S219" s="71">
        <v>22.98681046532333</v>
      </c>
      <c r="T219" s="72"/>
      <c r="U219" s="71">
        <v>92349803</v>
      </c>
      <c r="V219" s="71">
        <v>42291</v>
      </c>
      <c r="W219" s="71">
        <v>19</v>
      </c>
      <c r="X219" s="71">
        <v>503756</v>
      </c>
      <c r="Y219" s="71">
        <v>140011</v>
      </c>
      <c r="Z219" s="71">
        <v>58131</v>
      </c>
      <c r="AA219" s="71">
        <v>28239</v>
      </c>
      <c r="AB219" s="71">
        <v>296790</v>
      </c>
      <c r="AC219" s="71">
        <v>0</v>
      </c>
      <c r="AD219" s="71">
        <v>22.98681046532333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1865</v>
      </c>
      <c r="B220" s="70">
        <v>189</v>
      </c>
      <c r="C220" s="70">
        <v>2</v>
      </c>
      <c r="D220" s="70">
        <v>12</v>
      </c>
      <c r="E220" s="70">
        <v>2005</v>
      </c>
      <c r="F220" s="70" t="s">
        <v>789</v>
      </c>
      <c r="G220" s="70" t="s">
        <v>1863</v>
      </c>
      <c r="H220" s="70" t="s">
        <v>1864</v>
      </c>
      <c r="I220" s="148"/>
      <c r="J220" s="71">
        <v>286.03586005486392</v>
      </c>
      <c r="K220" s="71">
        <v>61.514966106567343</v>
      </c>
      <c r="L220" s="71">
        <v>4.9118959077041309</v>
      </c>
      <c r="M220" s="71">
        <v>2019.860789612932</v>
      </c>
      <c r="N220" s="71">
        <v>426.00732210608362</v>
      </c>
      <c r="O220" s="71">
        <v>119.4644018354623</v>
      </c>
      <c r="P220" s="71">
        <v>87.151767257741085</v>
      </c>
      <c r="Q220" s="71">
        <v>16.253222843221799</v>
      </c>
      <c r="R220" s="71">
        <v>0</v>
      </c>
      <c r="S220" s="71">
        <v>18.592119971223951</v>
      </c>
      <c r="T220" s="72"/>
      <c r="U220" s="71">
        <v>36348436</v>
      </c>
      <c r="V220" s="71">
        <v>28828</v>
      </c>
      <c r="W220" s="71">
        <v>59</v>
      </c>
      <c r="X220" s="71">
        <v>481029</v>
      </c>
      <c r="Y220" s="71">
        <v>160954</v>
      </c>
      <c r="Z220" s="71">
        <v>56861</v>
      </c>
      <c r="AA220" s="71">
        <v>17331</v>
      </c>
      <c r="AB220" s="71">
        <v>275879</v>
      </c>
      <c r="AC220" s="71">
        <v>0</v>
      </c>
      <c r="AD220" s="71">
        <v>18.592119971223951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1866</v>
      </c>
      <c r="B221" s="70">
        <v>190</v>
      </c>
      <c r="C221" s="70">
        <v>3</v>
      </c>
      <c r="D221" s="70">
        <v>12</v>
      </c>
      <c r="E221" s="70">
        <v>2006</v>
      </c>
      <c r="F221" s="70" t="s">
        <v>790</v>
      </c>
      <c r="G221" s="70" t="s">
        <v>1863</v>
      </c>
      <c r="H221" s="70" t="s">
        <v>1864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1867</v>
      </c>
      <c r="B222" s="70">
        <v>191</v>
      </c>
      <c r="C222" s="70">
        <v>4</v>
      </c>
      <c r="D222" s="70">
        <v>12</v>
      </c>
      <c r="E222" s="70">
        <v>2007</v>
      </c>
      <c r="F222" s="70" t="s">
        <v>791</v>
      </c>
      <c r="G222" s="70" t="s">
        <v>1863</v>
      </c>
      <c r="H222" s="70" t="s">
        <v>1864</v>
      </c>
      <c r="I222" s="148"/>
      <c r="J222" s="71">
        <v>287.67428032767413</v>
      </c>
      <c r="K222" s="71">
        <v>63.608377219215747</v>
      </c>
      <c r="L222" s="71">
        <v>2.0091391024152689</v>
      </c>
      <c r="M222" s="71">
        <v>2139.333353013631</v>
      </c>
      <c r="N222" s="71">
        <v>461.43674566677868</v>
      </c>
      <c r="O222" s="71">
        <v>111.6672872821504</v>
      </c>
      <c r="P222" s="71">
        <v>83.772155637411601</v>
      </c>
      <c r="Q222" s="71">
        <v>17.389458972082</v>
      </c>
      <c r="R222" s="71">
        <v>0</v>
      </c>
      <c r="S222" s="71">
        <v>25.41435037559274</v>
      </c>
      <c r="T222" s="72"/>
      <c r="U222" s="71">
        <v>31640752</v>
      </c>
      <c r="V222" s="71">
        <v>26837</v>
      </c>
      <c r="W222" s="71">
        <v>18</v>
      </c>
      <c r="X222" s="71">
        <v>545727</v>
      </c>
      <c r="Y222" s="71">
        <v>166102</v>
      </c>
      <c r="Z222" s="71">
        <v>55252</v>
      </c>
      <c r="AA222" s="71">
        <v>16405</v>
      </c>
      <c r="AB222" s="71">
        <v>279557</v>
      </c>
      <c r="AC222" s="71">
        <v>0</v>
      </c>
      <c r="AD222" s="71">
        <v>25.41435037559274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1868</v>
      </c>
      <c r="B223" s="70">
        <v>192</v>
      </c>
      <c r="C223" s="70">
        <v>5</v>
      </c>
      <c r="D223" s="70">
        <v>12</v>
      </c>
      <c r="E223" s="70">
        <v>2008</v>
      </c>
      <c r="F223" s="70" t="s">
        <v>792</v>
      </c>
      <c r="G223" s="70" t="s">
        <v>1863</v>
      </c>
      <c r="H223" s="70" t="s">
        <v>1864</v>
      </c>
      <c r="I223" s="148"/>
      <c r="J223" s="71">
        <v>204.93899391497439</v>
      </c>
      <c r="K223" s="71">
        <v>50.458008841851687</v>
      </c>
      <c r="L223" s="71">
        <v>1.7979257737162599</v>
      </c>
      <c r="M223" s="71">
        <v>2134.8349187526851</v>
      </c>
      <c r="N223" s="71">
        <v>461.40298212763878</v>
      </c>
      <c r="O223" s="71">
        <v>104.82906314462819</v>
      </c>
      <c r="P223" s="71">
        <v>79.907281018667561</v>
      </c>
      <c r="Q223" s="71">
        <v>17.244292406948698</v>
      </c>
      <c r="R223" s="71">
        <v>0</v>
      </c>
      <c r="S223" s="71">
        <v>29.811766556243811</v>
      </c>
      <c r="T223" s="72"/>
      <c r="U223" s="71">
        <v>28745536</v>
      </c>
      <c r="V223" s="71">
        <v>26837</v>
      </c>
      <c r="W223" s="71">
        <v>18</v>
      </c>
      <c r="X223" s="71">
        <v>545727</v>
      </c>
      <c r="Y223" s="71">
        <v>168941</v>
      </c>
      <c r="Z223" s="71">
        <v>53689</v>
      </c>
      <c r="AA223" s="71">
        <v>15666</v>
      </c>
      <c r="AB223" s="71">
        <v>281783</v>
      </c>
      <c r="AC223" s="71">
        <v>0</v>
      </c>
      <c r="AD223" s="71">
        <v>29.811766556243811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1869</v>
      </c>
      <c r="B224" s="70">
        <v>193</v>
      </c>
      <c r="C224" s="70">
        <v>6</v>
      </c>
      <c r="D224" s="70">
        <v>12</v>
      </c>
      <c r="E224" s="70">
        <v>2009</v>
      </c>
      <c r="F224" s="70" t="s">
        <v>176</v>
      </c>
      <c r="G224" s="70" t="s">
        <v>1863</v>
      </c>
      <c r="H224" s="70" t="s">
        <v>1864</v>
      </c>
      <c r="I224" s="148"/>
      <c r="J224" s="71">
        <v>200.93229519818419</v>
      </c>
      <c r="K224" s="71">
        <v>51.194569995050308</v>
      </c>
      <c r="L224" s="71">
        <v>3.6288815665788028</v>
      </c>
      <c r="M224" s="71">
        <v>2064.5621207607028</v>
      </c>
      <c r="N224" s="71">
        <v>424.43995981094321</v>
      </c>
      <c r="O224" s="71">
        <v>103.99101901920631</v>
      </c>
      <c r="P224" s="71">
        <v>75.157847199238716</v>
      </c>
      <c r="Q224" s="71">
        <v>16.475533039873799</v>
      </c>
      <c r="R224" s="71">
        <v>0</v>
      </c>
      <c r="S224" s="71">
        <v>33.026728487456019</v>
      </c>
      <c r="T224" s="72"/>
      <c r="U224" s="71">
        <v>24821860</v>
      </c>
      <c r="V224" s="71">
        <v>31393</v>
      </c>
      <c r="W224" s="71">
        <v>35</v>
      </c>
      <c r="X224" s="71">
        <v>603050</v>
      </c>
      <c r="Y224" s="71">
        <v>170295</v>
      </c>
      <c r="Z224" s="71">
        <v>52570</v>
      </c>
      <c r="AA224" s="71">
        <v>15127</v>
      </c>
      <c r="AB224" s="71">
        <v>282612</v>
      </c>
      <c r="AC224" s="71">
        <v>0</v>
      </c>
      <c r="AD224" s="71">
        <v>33.026728487456019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5.38</v>
      </c>
      <c r="BJ224" s="71">
        <v>33.74</v>
      </c>
      <c r="BK224" s="71">
        <v>16.553000000000001</v>
      </c>
      <c r="BL224" s="71">
        <v>746.69399999999996</v>
      </c>
      <c r="BM224" s="71">
        <v>3.9</v>
      </c>
      <c r="BN224" s="72"/>
      <c r="BO224" s="71">
        <v>0</v>
      </c>
      <c r="BP224" s="71">
        <v>1</v>
      </c>
      <c r="BQ224" s="71">
        <v>3</v>
      </c>
      <c r="BR224" s="71">
        <v>5</v>
      </c>
      <c r="BS224" s="71">
        <v>75</v>
      </c>
      <c r="BT224" s="71">
        <v>1</v>
      </c>
      <c r="BU224"/>
      <c r="BV224" s="70">
        <v>799.71199999999999</v>
      </c>
      <c r="BW224" s="70">
        <v>0</v>
      </c>
      <c r="BX224" s="70">
        <v>0</v>
      </c>
      <c r="BY224" s="70">
        <v>0</v>
      </c>
      <c r="BZ224" s="70">
        <v>6.5549999999999997</v>
      </c>
      <c r="CA224" s="70">
        <v>0</v>
      </c>
      <c r="CB224" s="70">
        <v>0</v>
      </c>
      <c r="CC224" s="70">
        <v>0</v>
      </c>
      <c r="CD224" s="70">
        <v>0</v>
      </c>
    </row>
    <row r="225" spans="1:82">
      <c r="A225" s="70" t="s">
        <v>1870</v>
      </c>
      <c r="B225" s="70">
        <v>194</v>
      </c>
      <c r="C225" s="70">
        <v>7</v>
      </c>
      <c r="D225" s="70">
        <v>12</v>
      </c>
      <c r="E225" s="70">
        <v>2010</v>
      </c>
      <c r="F225" s="70" t="s">
        <v>177</v>
      </c>
      <c r="G225" s="70" t="s">
        <v>1863</v>
      </c>
      <c r="H225" s="70" t="s">
        <v>1864</v>
      </c>
      <c r="I225" s="148"/>
      <c r="J225" s="71">
        <v>180.9270375474338</v>
      </c>
      <c r="K225" s="71">
        <v>45.89392889964023</v>
      </c>
      <c r="L225" s="71">
        <v>3.3895670812579879</v>
      </c>
      <c r="M225" s="71">
        <v>2088.5785979018879</v>
      </c>
      <c r="N225" s="71">
        <v>434.79169806287689</v>
      </c>
      <c r="O225" s="71">
        <v>101.5626933353369</v>
      </c>
      <c r="P225" s="71">
        <v>76.400065491339333</v>
      </c>
      <c r="Q225" s="71">
        <v>17.291955168490201</v>
      </c>
      <c r="R225" s="71">
        <v>0</v>
      </c>
      <c r="S225" s="71">
        <v>45.211127305066412</v>
      </c>
      <c r="T225" s="72"/>
      <c r="U225" s="71">
        <v>23890730</v>
      </c>
      <c r="V225" s="71">
        <v>31393</v>
      </c>
      <c r="W225" s="71">
        <v>35</v>
      </c>
      <c r="X225" s="71">
        <v>603050</v>
      </c>
      <c r="Y225" s="71">
        <v>172077</v>
      </c>
      <c r="Z225" s="71">
        <v>51581</v>
      </c>
      <c r="AA225" s="71">
        <v>14993</v>
      </c>
      <c r="AB225" s="71">
        <v>284225</v>
      </c>
      <c r="AC225" s="71">
        <v>0</v>
      </c>
      <c r="AD225" s="71">
        <v>45.211127305066412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5.1459999999999999</v>
      </c>
      <c r="BJ225" s="71">
        <v>28.183</v>
      </c>
      <c r="BK225" s="71">
        <v>14.201000000000001</v>
      </c>
      <c r="BL225" s="71">
        <v>742.298</v>
      </c>
      <c r="BM225" s="71">
        <v>0</v>
      </c>
      <c r="BN225" s="72"/>
      <c r="BO225" s="71">
        <v>0</v>
      </c>
      <c r="BP225" s="71">
        <v>1</v>
      </c>
      <c r="BQ225" s="71">
        <v>3</v>
      </c>
      <c r="BR225" s="71">
        <v>5</v>
      </c>
      <c r="BS225" s="71">
        <v>84</v>
      </c>
      <c r="BT225" s="71">
        <v>0</v>
      </c>
      <c r="BU225"/>
      <c r="BV225" s="70">
        <v>783.45899999999995</v>
      </c>
      <c r="BW225" s="70">
        <v>0</v>
      </c>
      <c r="BX225" s="70">
        <v>0</v>
      </c>
      <c r="BY225" s="70">
        <v>0</v>
      </c>
      <c r="BZ225" s="70">
        <v>6.3689999999999998</v>
      </c>
      <c r="CA225" s="70">
        <v>0</v>
      </c>
      <c r="CB225" s="70">
        <v>0</v>
      </c>
      <c r="CC225" s="70">
        <v>0</v>
      </c>
      <c r="CD225" s="70">
        <v>0</v>
      </c>
    </row>
    <row r="226" spans="1:82">
      <c r="A226" s="70" t="s">
        <v>1871</v>
      </c>
      <c r="B226" s="70">
        <v>195</v>
      </c>
      <c r="C226" s="70">
        <v>8</v>
      </c>
      <c r="D226" s="70">
        <v>12</v>
      </c>
      <c r="E226" s="70">
        <v>2011</v>
      </c>
      <c r="F226" s="70" t="s">
        <v>178</v>
      </c>
      <c r="G226" s="70" t="s">
        <v>1863</v>
      </c>
      <c r="H226" s="70" t="s">
        <v>1864</v>
      </c>
      <c r="I226" s="148"/>
      <c r="J226" s="71">
        <v>256.80316330607559</v>
      </c>
      <c r="K226" s="71">
        <v>69.283829292435826</v>
      </c>
      <c r="L226" s="71">
        <v>1.4945566300829389</v>
      </c>
      <c r="M226" s="71">
        <v>2655.8804957494322</v>
      </c>
      <c r="N226" s="71">
        <v>506.22947550849511</v>
      </c>
      <c r="O226" s="71">
        <v>98.429960489702211</v>
      </c>
      <c r="P226" s="71">
        <v>72.168307653809464</v>
      </c>
      <c r="Q226" s="71">
        <v>20.030492687930799</v>
      </c>
      <c r="R226" s="71">
        <v>0</v>
      </c>
      <c r="S226" s="71">
        <v>44.010017669088171</v>
      </c>
      <c r="T226" s="72"/>
      <c r="U226" s="71">
        <v>31860478</v>
      </c>
      <c r="V226" s="71">
        <v>31393</v>
      </c>
      <c r="W226" s="71">
        <v>35</v>
      </c>
      <c r="X226" s="71">
        <v>603050</v>
      </c>
      <c r="Y226" s="71">
        <v>173449</v>
      </c>
      <c r="Z226" s="71">
        <v>51076</v>
      </c>
      <c r="AA226" s="71">
        <v>14584</v>
      </c>
      <c r="AB226" s="71">
        <v>285428</v>
      </c>
      <c r="AC226" s="71">
        <v>0</v>
      </c>
      <c r="AD226" s="71">
        <v>44.010017669088171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4.0460000000000003</v>
      </c>
      <c r="BJ226" s="71">
        <v>20.341999999999999</v>
      </c>
      <c r="BK226" s="71">
        <v>14.143000000000001</v>
      </c>
      <c r="BL226" s="71">
        <v>620.38800000000003</v>
      </c>
      <c r="BM226" s="71">
        <v>0</v>
      </c>
      <c r="BN226" s="72"/>
      <c r="BO226" s="71">
        <v>0</v>
      </c>
      <c r="BP226" s="71">
        <v>1</v>
      </c>
      <c r="BQ226" s="71">
        <v>3</v>
      </c>
      <c r="BR226" s="71">
        <v>5</v>
      </c>
      <c r="BS226" s="71">
        <v>80</v>
      </c>
      <c r="BT226" s="71">
        <v>0</v>
      </c>
      <c r="BU226"/>
      <c r="BV226" s="70">
        <v>658.91899999999998</v>
      </c>
      <c r="BW226" s="70">
        <v>0</v>
      </c>
      <c r="BX226" s="70">
        <v>0</v>
      </c>
      <c r="BY226" s="70">
        <v>0</v>
      </c>
      <c r="BZ226" s="70">
        <v>0</v>
      </c>
      <c r="CA226" s="70">
        <v>0</v>
      </c>
      <c r="CB226" s="70">
        <v>0</v>
      </c>
      <c r="CC226" s="70">
        <v>0</v>
      </c>
      <c r="CD226" s="70">
        <v>0</v>
      </c>
    </row>
    <row r="227" spans="1:82">
      <c r="A227" s="70" t="s">
        <v>1872</v>
      </c>
      <c r="B227" s="70">
        <v>196</v>
      </c>
      <c r="C227" s="70">
        <v>9</v>
      </c>
      <c r="D227" s="70">
        <v>12</v>
      </c>
      <c r="E227" s="70">
        <v>2012</v>
      </c>
      <c r="F227" s="70" t="s">
        <v>179</v>
      </c>
      <c r="G227" s="70" t="s">
        <v>1863</v>
      </c>
      <c r="H227" s="70" t="s">
        <v>1864</v>
      </c>
      <c r="I227" s="148"/>
      <c r="J227" s="71">
        <v>177.7297816597648</v>
      </c>
      <c r="K227" s="71">
        <v>68.343609040638356</v>
      </c>
      <c r="L227" s="71">
        <v>1.47968972656941</v>
      </c>
      <c r="M227" s="71">
        <v>2796.413604695982</v>
      </c>
      <c r="N227" s="71">
        <v>611.04868134298567</v>
      </c>
      <c r="O227" s="71">
        <v>97.848508270983686</v>
      </c>
      <c r="P227" s="71">
        <v>70.941604198904642</v>
      </c>
      <c r="Q227" s="71">
        <v>24.474642351048601</v>
      </c>
      <c r="R227" s="71">
        <v>0</v>
      </c>
      <c r="S227" s="71">
        <v>44.195128813157751</v>
      </c>
      <c r="T227" s="72"/>
      <c r="U227" s="71">
        <v>23776896</v>
      </c>
      <c r="V227" s="71">
        <v>31393</v>
      </c>
      <c r="W227" s="71">
        <v>35</v>
      </c>
      <c r="X227" s="71">
        <v>603050</v>
      </c>
      <c r="Y227" s="71">
        <v>198302</v>
      </c>
      <c r="Z227" s="71">
        <v>51177</v>
      </c>
      <c r="AA227" s="71">
        <v>14255</v>
      </c>
      <c r="AB227" s="71">
        <v>320996</v>
      </c>
      <c r="AC227" s="71">
        <v>0</v>
      </c>
      <c r="AD227" s="71">
        <v>44.195128813157751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19.547000000000001</v>
      </c>
      <c r="BK227" s="71">
        <v>19.331</v>
      </c>
      <c r="BL227" s="71">
        <v>780.07200000000012</v>
      </c>
      <c r="BM227" s="71">
        <v>0</v>
      </c>
      <c r="BN227" s="72"/>
      <c r="BO227" s="71">
        <v>0</v>
      </c>
      <c r="BP227" s="71">
        <v>0</v>
      </c>
      <c r="BQ227" s="71">
        <v>3</v>
      </c>
      <c r="BR227" s="71">
        <v>5</v>
      </c>
      <c r="BS227" s="71">
        <v>90</v>
      </c>
      <c r="BT227" s="71">
        <v>0</v>
      </c>
      <c r="BU227"/>
      <c r="BV227" s="70">
        <v>812.67499999999995</v>
      </c>
      <c r="BW227" s="70">
        <v>0</v>
      </c>
      <c r="BX227" s="70">
        <v>0</v>
      </c>
      <c r="BY227" s="70">
        <v>0</v>
      </c>
      <c r="BZ227" s="70">
        <v>6.2750000000000004</v>
      </c>
      <c r="CA227" s="70">
        <v>0</v>
      </c>
      <c r="CB227" s="70">
        <v>0</v>
      </c>
      <c r="CC227" s="70">
        <v>0</v>
      </c>
      <c r="CD227" s="70">
        <v>0</v>
      </c>
    </row>
    <row r="228" spans="1:82">
      <c r="A228" s="70" t="s">
        <v>1873</v>
      </c>
      <c r="B228" s="70">
        <v>197</v>
      </c>
      <c r="C228" s="70">
        <v>10</v>
      </c>
      <c r="D228" s="70">
        <v>12</v>
      </c>
      <c r="E228" s="70">
        <v>2013</v>
      </c>
      <c r="F228" s="70" t="s">
        <v>180</v>
      </c>
      <c r="G228" s="70" t="s">
        <v>1863</v>
      </c>
      <c r="H228" s="70" t="s">
        <v>1864</v>
      </c>
      <c r="I228" s="148"/>
      <c r="J228" s="71">
        <v>168.1414526678974</v>
      </c>
      <c r="K228" s="71">
        <v>58.934626436241551</v>
      </c>
      <c r="L228" s="71">
        <v>1.356172476530823</v>
      </c>
      <c r="M228" s="71">
        <v>2975.4382977826072</v>
      </c>
      <c r="N228" s="71">
        <v>595.62625643149295</v>
      </c>
      <c r="O228" s="71">
        <v>94.565123416711188</v>
      </c>
      <c r="P228" s="71">
        <v>70.374686903372705</v>
      </c>
      <c r="Q228" s="71">
        <v>25.0693286918439</v>
      </c>
      <c r="R228" s="71">
        <v>0</v>
      </c>
      <c r="S228" s="71">
        <v>46.294354173197732</v>
      </c>
      <c r="T228" s="72"/>
      <c r="U228" s="71">
        <v>21765745</v>
      </c>
      <c r="V228" s="71">
        <v>31393</v>
      </c>
      <c r="W228" s="71">
        <v>35</v>
      </c>
      <c r="X228" s="71">
        <v>603050</v>
      </c>
      <c r="Y228" s="71">
        <v>201060</v>
      </c>
      <c r="Z228" s="71">
        <v>51668</v>
      </c>
      <c r="AA228" s="71">
        <v>14088</v>
      </c>
      <c r="AB228" s="71">
        <v>324082</v>
      </c>
      <c r="AC228" s="71">
        <v>0</v>
      </c>
      <c r="AD228" s="71">
        <v>46.294354173197732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4.8979999999999997</v>
      </c>
      <c r="BJ228" s="71">
        <v>18.937000000000001</v>
      </c>
      <c r="BK228" s="71">
        <v>19.695</v>
      </c>
      <c r="BL228" s="71">
        <v>831.67200000000003</v>
      </c>
      <c r="BM228" s="71">
        <v>0</v>
      </c>
      <c r="BN228" s="72"/>
      <c r="BO228" s="71">
        <v>0</v>
      </c>
      <c r="BP228" s="71">
        <v>1</v>
      </c>
      <c r="BQ228" s="71">
        <v>3</v>
      </c>
      <c r="BR228" s="71">
        <v>5</v>
      </c>
      <c r="BS228" s="71">
        <v>86</v>
      </c>
      <c r="BT228" s="71">
        <v>0</v>
      </c>
      <c r="BU228"/>
      <c r="BV228" s="70">
        <v>869.07</v>
      </c>
      <c r="BW228" s="70">
        <v>0</v>
      </c>
      <c r="BX228" s="70">
        <v>0</v>
      </c>
      <c r="BY228" s="70">
        <v>0</v>
      </c>
      <c r="BZ228" s="70">
        <v>6.1319999999999997</v>
      </c>
      <c r="CA228" s="70">
        <v>0</v>
      </c>
      <c r="CB228" s="70">
        <v>0</v>
      </c>
      <c r="CC228" s="70">
        <v>0</v>
      </c>
      <c r="CD228" s="70">
        <v>0</v>
      </c>
    </row>
    <row r="229" spans="1:82">
      <c r="A229" s="70" t="s">
        <v>1874</v>
      </c>
      <c r="B229" s="70">
        <v>198</v>
      </c>
      <c r="C229" s="70">
        <v>11</v>
      </c>
      <c r="D229" s="70">
        <v>12</v>
      </c>
      <c r="E229" s="70">
        <v>2014</v>
      </c>
      <c r="F229" s="70" t="s">
        <v>181</v>
      </c>
      <c r="G229" s="70" t="s">
        <v>1863</v>
      </c>
      <c r="H229" s="70" t="s">
        <v>1864</v>
      </c>
      <c r="I229" s="148"/>
      <c r="J229" s="71">
        <v>141.42697795204549</v>
      </c>
      <c r="K229" s="71">
        <v>62.915210511342003</v>
      </c>
      <c r="L229" s="71">
        <v>22.388808134354669</v>
      </c>
      <c r="M229" s="71">
        <v>2828.240500173411</v>
      </c>
      <c r="N229" s="71">
        <v>543.45930695232573</v>
      </c>
      <c r="O229" s="71">
        <v>89.782983797731546</v>
      </c>
      <c r="P229" s="71">
        <v>69.992305747905007</v>
      </c>
      <c r="Q229" s="71">
        <v>24.3219368772682</v>
      </c>
      <c r="R229" s="71">
        <v>0</v>
      </c>
      <c r="S229" s="71">
        <v>44.172195576867182</v>
      </c>
      <c r="T229" s="72"/>
      <c r="U229" s="71">
        <v>20999351</v>
      </c>
      <c r="V229" s="71">
        <v>32044</v>
      </c>
      <c r="W229" s="71">
        <v>253</v>
      </c>
      <c r="X229" s="71">
        <v>633027</v>
      </c>
      <c r="Y229" s="71">
        <v>204483</v>
      </c>
      <c r="Z229" s="71">
        <v>51666</v>
      </c>
      <c r="AA229" s="71">
        <v>13939</v>
      </c>
      <c r="AB229" s="71">
        <v>327712</v>
      </c>
      <c r="AC229" s="71">
        <v>0</v>
      </c>
      <c r="AD229" s="71">
        <v>44.172195576867182</v>
      </c>
      <c r="AE229" s="72"/>
      <c r="AF229" s="71"/>
      <c r="AG229" s="71"/>
      <c r="AH229" s="71"/>
      <c r="AI229" s="71"/>
      <c r="AJ229" s="71"/>
      <c r="AK229" s="71"/>
      <c r="AL229" s="71"/>
      <c r="AM229" s="71"/>
      <c r="AN229" s="71"/>
      <c r="AO229" s="71"/>
      <c r="AP229" s="71"/>
      <c r="AQ229" s="72"/>
      <c r="AR229" s="71">
        <v>1010</v>
      </c>
      <c r="AS229" s="71">
        <v>37</v>
      </c>
      <c r="AT229" s="71">
        <v>0</v>
      </c>
      <c r="AU229" s="71">
        <v>0</v>
      </c>
      <c r="AV229" s="71">
        <v>0</v>
      </c>
      <c r="AW229" s="71">
        <v>0</v>
      </c>
      <c r="AX229" s="71"/>
      <c r="AY229" s="72"/>
      <c r="AZ229" s="71">
        <v>3765.9</v>
      </c>
      <c r="BA229" s="71">
        <v>502.5</v>
      </c>
      <c r="BB229" s="71">
        <v>0</v>
      </c>
      <c r="BC229" s="71">
        <v>0</v>
      </c>
      <c r="BD229" s="71">
        <v>0</v>
      </c>
      <c r="BE229" s="71">
        <v>0</v>
      </c>
      <c r="BF229" s="71"/>
      <c r="BG229" s="72"/>
      <c r="BH229" s="71">
        <v>0</v>
      </c>
      <c r="BI229" s="71">
        <v>4.6929999999999996</v>
      </c>
      <c r="BJ229" s="71">
        <v>14.941000000000001</v>
      </c>
      <c r="BK229" s="71">
        <v>13.036</v>
      </c>
      <c r="BL229" s="71">
        <v>807.86199999999997</v>
      </c>
      <c r="BM229" s="71">
        <v>0</v>
      </c>
      <c r="BN229" s="72"/>
      <c r="BO229" s="71">
        <v>0</v>
      </c>
      <c r="BP229" s="71">
        <v>1</v>
      </c>
      <c r="BQ229" s="71">
        <v>3</v>
      </c>
      <c r="BR229" s="71">
        <v>5</v>
      </c>
      <c r="BS229" s="71">
        <v>85</v>
      </c>
      <c r="BT229" s="71">
        <v>0</v>
      </c>
      <c r="BU229"/>
      <c r="BV229" s="70">
        <v>834.45</v>
      </c>
      <c r="BW229" s="70">
        <v>0</v>
      </c>
      <c r="BX229" s="70">
        <v>0</v>
      </c>
      <c r="BY229" s="70">
        <v>0</v>
      </c>
      <c r="BZ229" s="70">
        <v>6.0819999999999999</v>
      </c>
      <c r="CA229" s="70">
        <v>0</v>
      </c>
      <c r="CB229" s="70">
        <v>0</v>
      </c>
      <c r="CC229" s="70">
        <v>0</v>
      </c>
      <c r="CD229" s="70">
        <v>0</v>
      </c>
    </row>
    <row r="230" spans="1:82">
      <c r="A230" s="70" t="s">
        <v>1875</v>
      </c>
      <c r="B230" s="70">
        <v>199</v>
      </c>
      <c r="C230" s="70">
        <v>12</v>
      </c>
      <c r="D230" s="70">
        <v>12</v>
      </c>
      <c r="E230" s="70">
        <v>2015</v>
      </c>
      <c r="F230" s="70" t="s">
        <v>182</v>
      </c>
      <c r="G230" s="70" t="s">
        <v>1863</v>
      </c>
      <c r="H230" s="70" t="s">
        <v>1864</v>
      </c>
      <c r="I230" s="148"/>
      <c r="J230" s="71">
        <v>139.12075688533281</v>
      </c>
      <c r="K230" s="71">
        <v>66.911183781667432</v>
      </c>
      <c r="L230" s="71">
        <v>27.907055213900261</v>
      </c>
      <c r="M230" s="71">
        <v>3009.076527609709</v>
      </c>
      <c r="N230" s="71">
        <v>555.29920866830741</v>
      </c>
      <c r="O230" s="71">
        <v>89.099275573070912</v>
      </c>
      <c r="P230" s="71">
        <v>68.796305005233421</v>
      </c>
      <c r="Q230" s="71">
        <v>24.280479672574</v>
      </c>
      <c r="R230" s="71">
        <v>0</v>
      </c>
      <c r="S230" s="71">
        <v>46.458162581513108</v>
      </c>
      <c r="T230" s="72"/>
      <c r="U230" s="71">
        <v>18739501</v>
      </c>
      <c r="V230" s="71">
        <v>32044</v>
      </c>
      <c r="W230" s="71">
        <v>253</v>
      </c>
      <c r="X230" s="71">
        <v>633027</v>
      </c>
      <c r="Y230" s="71">
        <v>209872</v>
      </c>
      <c r="Z230" s="71">
        <v>51766</v>
      </c>
      <c r="AA230" s="71">
        <v>13690</v>
      </c>
      <c r="AB230" s="71">
        <v>334193</v>
      </c>
      <c r="AC230" s="71">
        <v>0</v>
      </c>
      <c r="AD230" s="71">
        <v>46.458162581513108</v>
      </c>
      <c r="AE230" s="72"/>
      <c r="AF230" s="71">
        <v>188443894.82435039</v>
      </c>
      <c r="AG230" s="71">
        <v>55460633.270200707</v>
      </c>
      <c r="AH230" s="71">
        <v>5687726.6528812926</v>
      </c>
      <c r="AI230" s="71">
        <v>3703841816.9017091</v>
      </c>
      <c r="AJ230" s="71">
        <v>819159722.87799466</v>
      </c>
      <c r="AK230" s="71">
        <v>0</v>
      </c>
      <c r="AL230" s="71">
        <v>0</v>
      </c>
      <c r="AM230" s="71">
        <v>45799748.763090983</v>
      </c>
      <c r="AN230" s="71">
        <v>0</v>
      </c>
      <c r="AO230" s="71">
        <v>0</v>
      </c>
      <c r="AP230" s="71">
        <v>4818393543.2902269</v>
      </c>
      <c r="AQ230" s="72"/>
      <c r="AR230" s="71">
        <v>1087</v>
      </c>
      <c r="AS230" s="71">
        <v>54</v>
      </c>
      <c r="AT230" s="71">
        <v>0</v>
      </c>
      <c r="AU230" s="71">
        <v>0</v>
      </c>
      <c r="AV230" s="71">
        <v>0</v>
      </c>
      <c r="AW230" s="71">
        <v>0</v>
      </c>
      <c r="AX230" s="71"/>
      <c r="AY230" s="72"/>
      <c r="AZ230" s="71">
        <v>4069</v>
      </c>
      <c r="BA230" s="71">
        <v>699</v>
      </c>
      <c r="BB230" s="71">
        <v>0</v>
      </c>
      <c r="BC230" s="71">
        <v>0</v>
      </c>
      <c r="BD230" s="71">
        <v>0</v>
      </c>
      <c r="BE230" s="71">
        <v>0</v>
      </c>
      <c r="BF230" s="71"/>
      <c r="BG230" s="72"/>
      <c r="BH230" s="71">
        <v>0</v>
      </c>
      <c r="BI230" s="71">
        <v>4.5970000000000004</v>
      </c>
      <c r="BJ230" s="71">
        <v>5.2050000000000001</v>
      </c>
      <c r="BK230" s="71">
        <v>10.361000000000001</v>
      </c>
      <c r="BL230" s="71">
        <v>770.2</v>
      </c>
      <c r="BM230" s="71">
        <v>0</v>
      </c>
      <c r="BN230" s="72"/>
      <c r="BO230" s="71">
        <v>0</v>
      </c>
      <c r="BP230" s="71">
        <v>1</v>
      </c>
      <c r="BQ230" s="71">
        <v>1</v>
      </c>
      <c r="BR230" s="71">
        <v>5</v>
      </c>
      <c r="BS230" s="71">
        <v>85</v>
      </c>
      <c r="BT230" s="71">
        <v>0</v>
      </c>
      <c r="BU230"/>
      <c r="BV230" s="70">
        <v>785.327</v>
      </c>
      <c r="BW230" s="70">
        <v>0</v>
      </c>
      <c r="BX230" s="70">
        <v>0</v>
      </c>
      <c r="BY230" s="70">
        <v>0</v>
      </c>
      <c r="BZ230" s="70">
        <v>5.0359999999999996</v>
      </c>
      <c r="CA230" s="70">
        <v>0</v>
      </c>
      <c r="CB230" s="70">
        <v>0</v>
      </c>
      <c r="CC230" s="70">
        <v>0</v>
      </c>
      <c r="CD230" s="70">
        <v>0</v>
      </c>
    </row>
    <row r="231" spans="1:82">
      <c r="A231" s="70" t="s">
        <v>1876</v>
      </c>
      <c r="B231" s="70">
        <v>200</v>
      </c>
      <c r="C231" s="70">
        <v>13</v>
      </c>
      <c r="D231" s="70">
        <v>12</v>
      </c>
      <c r="E231" s="70">
        <v>2016</v>
      </c>
      <c r="F231" s="70" t="s">
        <v>155</v>
      </c>
      <c r="G231" s="70" t="s">
        <v>1863</v>
      </c>
      <c r="H231" s="70" t="s">
        <v>1864</v>
      </c>
      <c r="I231" s="148"/>
      <c r="J231" s="71">
        <v>64.904796946854134</v>
      </c>
      <c r="K231" s="71">
        <v>68.917739268383286</v>
      </c>
      <c r="L231" s="71">
        <v>31.536177240911385</v>
      </c>
      <c r="M231" s="71">
        <v>2317.7647249741749</v>
      </c>
      <c r="N231" s="71">
        <v>536.58418726175307</v>
      </c>
      <c r="O231" s="71">
        <v>88.739924173054078</v>
      </c>
      <c r="P231" s="71">
        <v>66.345848009599109</v>
      </c>
      <c r="Q231" s="71">
        <v>23.908093843332892</v>
      </c>
      <c r="R231" s="71">
        <v>0</v>
      </c>
      <c r="S231" s="71">
        <v>57.889150582155118</v>
      </c>
      <c r="T231" s="72"/>
      <c r="U231" s="71">
        <v>10222786</v>
      </c>
      <c r="V231" s="71">
        <v>32044</v>
      </c>
      <c r="W231" s="71">
        <v>253</v>
      </c>
      <c r="X231" s="71">
        <v>633027</v>
      </c>
      <c r="Y231" s="71">
        <v>213800</v>
      </c>
      <c r="Z231" s="71">
        <v>52191</v>
      </c>
      <c r="AA231" s="71">
        <v>13655</v>
      </c>
      <c r="AB231" s="71">
        <v>338488</v>
      </c>
      <c r="AC231" s="71">
        <v>0</v>
      </c>
      <c r="AD231" s="71">
        <v>57.889150582155118</v>
      </c>
      <c r="AE231" s="72"/>
      <c r="AF231" s="71">
        <v>93390967.566340342</v>
      </c>
      <c r="AG231" s="71">
        <v>54519273.500549391</v>
      </c>
      <c r="AH231" s="71">
        <v>4891535.3439433156</v>
      </c>
      <c r="AI231" s="71">
        <v>3581113223.4856262</v>
      </c>
      <c r="AJ231" s="71">
        <v>753038166.72451174</v>
      </c>
      <c r="AK231" s="71">
        <v>0</v>
      </c>
      <c r="AL231" s="71">
        <v>0</v>
      </c>
      <c r="AM231" s="71">
        <v>46424399.70076406</v>
      </c>
      <c r="AN231" s="71">
        <v>0</v>
      </c>
      <c r="AO231" s="71">
        <v>0</v>
      </c>
      <c r="AP231" s="71">
        <v>4533377566.3217344</v>
      </c>
      <c r="AQ231" s="72"/>
      <c r="AR231" s="71">
        <v>1145</v>
      </c>
      <c r="AS231" s="71">
        <v>62</v>
      </c>
      <c r="AT231" s="71">
        <v>0</v>
      </c>
      <c r="AU231" s="71">
        <v>0</v>
      </c>
      <c r="AV231" s="71">
        <v>0</v>
      </c>
      <c r="AW231" s="71">
        <v>0</v>
      </c>
      <c r="AX231" s="71"/>
      <c r="AY231" s="72"/>
      <c r="AZ231" s="71">
        <v>4301.2</v>
      </c>
      <c r="BA231" s="71">
        <v>827.3</v>
      </c>
      <c r="BB231" s="71">
        <v>0</v>
      </c>
      <c r="BC231" s="71">
        <v>0</v>
      </c>
      <c r="BD231" s="71">
        <v>0</v>
      </c>
      <c r="BE231" s="71">
        <v>0</v>
      </c>
      <c r="BF231" s="71"/>
      <c r="BG231" s="72"/>
      <c r="BH231" s="71">
        <v>0</v>
      </c>
      <c r="BI231" s="71">
        <v>4.532</v>
      </c>
      <c r="BJ231" s="71">
        <v>15.629</v>
      </c>
      <c r="BK231" s="71">
        <v>25.23</v>
      </c>
      <c r="BL231" s="71">
        <v>809.803</v>
      </c>
      <c r="BM231" s="71">
        <v>0</v>
      </c>
      <c r="BN231" s="72"/>
      <c r="BO231" s="71">
        <v>0</v>
      </c>
      <c r="BP231" s="71">
        <v>1</v>
      </c>
      <c r="BQ231" s="71">
        <v>3</v>
      </c>
      <c r="BR231" s="71">
        <v>5</v>
      </c>
      <c r="BS231" s="71">
        <v>92</v>
      </c>
      <c r="BT231" s="71">
        <v>0</v>
      </c>
      <c r="BU231"/>
      <c r="BV231" s="70">
        <v>855.19399999999996</v>
      </c>
      <c r="BW231" s="70">
        <v>0</v>
      </c>
      <c r="BX231" s="70">
        <v>0</v>
      </c>
      <c r="BY231" s="70">
        <v>0</v>
      </c>
      <c r="BZ231" s="70">
        <v>0</v>
      </c>
      <c r="CA231" s="70">
        <v>0</v>
      </c>
      <c r="CB231" s="70">
        <v>0</v>
      </c>
      <c r="CC231" s="70">
        <v>0</v>
      </c>
      <c r="CD231" s="70">
        <v>0</v>
      </c>
    </row>
    <row r="232" spans="1:82">
      <c r="A232" s="70" t="s">
        <v>1877</v>
      </c>
      <c r="B232" s="70">
        <v>201</v>
      </c>
      <c r="C232" s="70">
        <v>14</v>
      </c>
      <c r="D232" s="70">
        <v>12</v>
      </c>
      <c r="E232" s="70">
        <v>2017</v>
      </c>
      <c r="F232" s="70" t="s">
        <v>156</v>
      </c>
      <c r="G232" s="70" t="s">
        <v>1863</v>
      </c>
      <c r="H232" s="70" t="s">
        <v>1864</v>
      </c>
      <c r="I232" s="148"/>
      <c r="J232" s="71">
        <v>61.703640345651742</v>
      </c>
      <c r="K232" s="71">
        <v>70.504057327309738</v>
      </c>
      <c r="L232" s="71">
        <v>25.973138381331236</v>
      </c>
      <c r="M232" s="71">
        <v>2325.3038954683361</v>
      </c>
      <c r="N232" s="71">
        <v>554.40698965844001</v>
      </c>
      <c r="O232" s="71">
        <v>87.705019162059074</v>
      </c>
      <c r="P232" s="71">
        <v>65.370357232160984</v>
      </c>
      <c r="Q232" s="71">
        <v>23.379824065246201</v>
      </c>
      <c r="R232" s="71">
        <v>0</v>
      </c>
      <c r="S232" s="71">
        <v>62.177337523312751</v>
      </c>
      <c r="T232" s="72"/>
      <c r="U232" s="71">
        <v>10497973</v>
      </c>
      <c r="V232" s="71">
        <v>32044</v>
      </c>
      <c r="W232" s="71">
        <v>253</v>
      </c>
      <c r="X232" s="71">
        <v>633027</v>
      </c>
      <c r="Y232" s="71">
        <v>216529</v>
      </c>
      <c r="Z232" s="71">
        <v>52438</v>
      </c>
      <c r="AA232" s="71">
        <v>13540</v>
      </c>
      <c r="AB232" s="71">
        <v>342297</v>
      </c>
      <c r="AC232" s="71">
        <v>0</v>
      </c>
      <c r="AD232" s="71">
        <v>62.177337523312751</v>
      </c>
      <c r="AE232" s="72"/>
      <c r="AF232" s="71">
        <v>91235603.707245886</v>
      </c>
      <c r="AG232" s="71">
        <v>57017778.879299171</v>
      </c>
      <c r="AH232" s="71">
        <v>5474155.3516761959</v>
      </c>
      <c r="AI232" s="71">
        <v>3748019516.1633921</v>
      </c>
      <c r="AJ232" s="71">
        <v>822200877.20540023</v>
      </c>
      <c r="AK232" s="71">
        <v>0</v>
      </c>
      <c r="AL232" s="71">
        <v>0</v>
      </c>
      <c r="AM232" s="71">
        <v>47020271.668002851</v>
      </c>
      <c r="AN232" s="71">
        <v>0</v>
      </c>
      <c r="AO232" s="71">
        <v>0</v>
      </c>
      <c r="AP232" s="71">
        <v>4770968202.9750166</v>
      </c>
      <c r="AQ232" s="72"/>
      <c r="AR232" s="71">
        <v>1178</v>
      </c>
      <c r="AS232" s="71">
        <v>66</v>
      </c>
      <c r="AT232" s="71">
        <v>0</v>
      </c>
      <c r="AU232" s="71">
        <v>0</v>
      </c>
      <c r="AV232" s="71">
        <v>0</v>
      </c>
      <c r="AW232" s="71">
        <v>0</v>
      </c>
      <c r="AX232" s="71"/>
      <c r="AY232" s="72"/>
      <c r="AZ232" s="71">
        <v>4456</v>
      </c>
      <c r="BA232" s="71">
        <v>879.59999999999991</v>
      </c>
      <c r="BB232" s="71">
        <v>0</v>
      </c>
      <c r="BC232" s="71">
        <v>0</v>
      </c>
      <c r="BD232" s="71">
        <v>0</v>
      </c>
      <c r="BE232" s="71">
        <v>0</v>
      </c>
      <c r="BF232" s="71"/>
      <c r="BG232" s="72"/>
      <c r="BH232" s="71">
        <v>0</v>
      </c>
      <c r="BI232" s="71">
        <v>4.4509999999999996</v>
      </c>
      <c r="BJ232" s="71">
        <v>16.652999999999999</v>
      </c>
      <c r="BK232" s="71">
        <v>10.545</v>
      </c>
      <c r="BL232" s="71">
        <v>788.13900000000001</v>
      </c>
      <c r="BM232" s="71">
        <v>0</v>
      </c>
      <c r="BN232" s="72"/>
      <c r="BO232" s="71">
        <v>0</v>
      </c>
      <c r="BP232" s="71">
        <v>1</v>
      </c>
      <c r="BQ232" s="71">
        <v>3</v>
      </c>
      <c r="BR232" s="71">
        <v>5</v>
      </c>
      <c r="BS232" s="71">
        <v>90</v>
      </c>
      <c r="BT232" s="71">
        <v>0</v>
      </c>
      <c r="BU232"/>
      <c r="BV232" s="70">
        <v>814.971</v>
      </c>
      <c r="BW232" s="70">
        <v>0</v>
      </c>
      <c r="BX232" s="70">
        <v>0</v>
      </c>
      <c r="BY232" s="70">
        <v>0</v>
      </c>
      <c r="BZ232" s="70">
        <v>4.8170000000000002</v>
      </c>
      <c r="CA232" s="70">
        <v>0</v>
      </c>
      <c r="CB232" s="70">
        <v>0</v>
      </c>
      <c r="CC232" s="70">
        <v>0</v>
      </c>
      <c r="CD232" s="70">
        <v>0</v>
      </c>
    </row>
    <row r="233" spans="1:82">
      <c r="A233" s="70" t="s">
        <v>1878</v>
      </c>
      <c r="B233" s="70">
        <v>202</v>
      </c>
      <c r="C233" s="70">
        <v>15</v>
      </c>
      <c r="D233" s="70">
        <v>12</v>
      </c>
      <c r="E233" s="70">
        <v>2018</v>
      </c>
      <c r="F233" s="70" t="s">
        <v>183</v>
      </c>
      <c r="G233" s="70" t="s">
        <v>1863</v>
      </c>
      <c r="H233" s="70" t="s">
        <v>1864</v>
      </c>
      <c r="I233" s="148"/>
      <c r="J233" s="71">
        <v>61.027287652157462</v>
      </c>
      <c r="K233" s="71">
        <v>66.282435934123029</v>
      </c>
      <c r="L233" s="71">
        <v>24.272678032410656</v>
      </c>
      <c r="M233" s="71">
        <v>2307.5734902233371</v>
      </c>
      <c r="N233" s="71">
        <v>535.03735045781787</v>
      </c>
      <c r="O233" s="71">
        <v>85.878350803474703</v>
      </c>
      <c r="P233" s="71">
        <v>64.169958385800626</v>
      </c>
      <c r="Q233" s="71">
        <v>21.9400360445565</v>
      </c>
      <c r="R233" s="71">
        <v>0</v>
      </c>
      <c r="S233" s="71">
        <v>61.41670804352114</v>
      </c>
      <c r="T233" s="72"/>
      <c r="U233" s="71">
        <v>10489978</v>
      </c>
      <c r="V233" s="71">
        <v>32044</v>
      </c>
      <c r="W233" s="71">
        <v>253</v>
      </c>
      <c r="X233" s="71">
        <v>633027</v>
      </c>
      <c r="Y233" s="71">
        <v>219639</v>
      </c>
      <c r="Z233" s="71">
        <v>52329</v>
      </c>
      <c r="AA233" s="71">
        <v>13425</v>
      </c>
      <c r="AB233" s="71">
        <v>346162</v>
      </c>
      <c r="AC233" s="71">
        <v>0</v>
      </c>
      <c r="AD233" s="71">
        <v>61.41670804352114</v>
      </c>
      <c r="AE233" s="72"/>
      <c r="AF233" s="71">
        <v>88671266.709561363</v>
      </c>
      <c r="AG233" s="71">
        <v>50570670.507798873</v>
      </c>
      <c r="AH233" s="71">
        <v>5214227.2057594843</v>
      </c>
      <c r="AI233" s="71">
        <v>3589126953.6333308</v>
      </c>
      <c r="AJ233" s="71">
        <v>778130750.57336736</v>
      </c>
      <c r="AK233" s="71">
        <v>0</v>
      </c>
      <c r="AL233" s="71">
        <v>0</v>
      </c>
      <c r="AM233" s="71">
        <v>47649583.786165804</v>
      </c>
      <c r="AN233" s="71">
        <v>0</v>
      </c>
      <c r="AO233" s="71">
        <v>0</v>
      </c>
      <c r="AP233" s="71">
        <v>4559363452.4159842</v>
      </c>
      <c r="AQ233" s="72"/>
      <c r="AR233" s="71">
        <v>1222</v>
      </c>
      <c r="AS233" s="71">
        <v>69</v>
      </c>
      <c r="AT233" s="71">
        <v>0</v>
      </c>
      <c r="AU233" s="71">
        <v>0</v>
      </c>
      <c r="AV233" s="71">
        <v>0</v>
      </c>
      <c r="AW233" s="71">
        <v>0</v>
      </c>
      <c r="AX233" s="71"/>
      <c r="AY233" s="72"/>
      <c r="AZ233" s="71">
        <v>4640.4000000000015</v>
      </c>
      <c r="BA233" s="71">
        <v>918</v>
      </c>
      <c r="BB233" s="71">
        <v>0</v>
      </c>
      <c r="BC233" s="71">
        <v>0</v>
      </c>
      <c r="BD233" s="71">
        <v>0</v>
      </c>
      <c r="BE233" s="71">
        <v>0</v>
      </c>
      <c r="BF233" s="71"/>
      <c r="BG233" s="72"/>
      <c r="BH233" s="71">
        <v>0</v>
      </c>
      <c r="BI233" s="71">
        <v>4.2610000000000001</v>
      </c>
      <c r="BJ233" s="71">
        <v>16.52</v>
      </c>
      <c r="BK233" s="71">
        <v>12.576000000000001</v>
      </c>
      <c r="BL233" s="71">
        <v>798.88200000000006</v>
      </c>
      <c r="BM233" s="71">
        <v>0</v>
      </c>
      <c r="BN233" s="72"/>
      <c r="BO233" s="71">
        <v>0</v>
      </c>
      <c r="BP233" s="71">
        <v>1</v>
      </c>
      <c r="BQ233" s="71">
        <v>3</v>
      </c>
      <c r="BR233" s="71">
        <v>5</v>
      </c>
      <c r="BS233" s="71">
        <v>92</v>
      </c>
      <c r="BT233" s="71">
        <v>0</v>
      </c>
      <c r="BU233"/>
      <c r="BV233" s="70">
        <v>827.82299999999998</v>
      </c>
      <c r="BW233" s="70">
        <v>0</v>
      </c>
      <c r="BX233" s="70">
        <v>0</v>
      </c>
      <c r="BY233" s="70">
        <v>0</v>
      </c>
      <c r="BZ233" s="70">
        <v>4.4160000000000004</v>
      </c>
      <c r="CA233" s="70">
        <v>0</v>
      </c>
      <c r="CB233" s="70">
        <v>0</v>
      </c>
      <c r="CC233" s="70">
        <v>0</v>
      </c>
      <c r="CD233" s="70">
        <v>0</v>
      </c>
    </row>
    <row r="234" spans="1:82">
      <c r="A234" s="70" t="s">
        <v>1879</v>
      </c>
      <c r="B234" s="70">
        <v>203</v>
      </c>
      <c r="C234" s="70">
        <v>16</v>
      </c>
      <c r="D234" s="70">
        <v>12</v>
      </c>
      <c r="E234" s="70">
        <v>2019</v>
      </c>
      <c r="F234" s="70" t="s">
        <v>158</v>
      </c>
      <c r="G234" s="70" t="s">
        <v>1863</v>
      </c>
      <c r="H234" s="70" t="s">
        <v>1864</v>
      </c>
      <c r="I234" s="148"/>
      <c r="J234" s="71">
        <v>56.334487092237929</v>
      </c>
      <c r="K234" s="71">
        <v>60.022817528319756</v>
      </c>
      <c r="L234" s="71">
        <v>24.610978994360543</v>
      </c>
      <c r="M234" s="71">
        <v>2232.6802165196568</v>
      </c>
      <c r="N234" s="71">
        <v>505.8775859555945</v>
      </c>
      <c r="O234" s="71">
        <v>82.794651061087251</v>
      </c>
      <c r="P234" s="71">
        <v>64.345677641737623</v>
      </c>
      <c r="Q234" s="71">
        <v>21.5030494205369</v>
      </c>
      <c r="R234" s="71">
        <v>0</v>
      </c>
      <c r="S234" s="71">
        <v>69.140191099217034</v>
      </c>
      <c r="T234" s="72"/>
      <c r="U234" s="71">
        <v>10125240</v>
      </c>
      <c r="V234" s="71">
        <v>32044</v>
      </c>
      <c r="W234" s="71">
        <v>253</v>
      </c>
      <c r="X234" s="71">
        <v>633027</v>
      </c>
      <c r="Y234" s="71">
        <v>221720</v>
      </c>
      <c r="Z234" s="71">
        <v>51835</v>
      </c>
      <c r="AA234" s="71">
        <v>13361</v>
      </c>
      <c r="AB234" s="71">
        <v>348452</v>
      </c>
      <c r="AC234" s="71">
        <v>0</v>
      </c>
      <c r="AD234" s="71">
        <v>69.140191099217034</v>
      </c>
      <c r="AE234" s="72"/>
      <c r="AF234" s="71">
        <v>86110573.093153626</v>
      </c>
      <c r="AG234" s="71">
        <v>48777062.833451249</v>
      </c>
      <c r="AH234" s="71">
        <v>5542596.3031386351</v>
      </c>
      <c r="AI234" s="71">
        <v>3623849416.2979441</v>
      </c>
      <c r="AJ234" s="71">
        <v>763143702.27161407</v>
      </c>
      <c r="AK234" s="71">
        <v>0</v>
      </c>
      <c r="AL234" s="71">
        <v>0</v>
      </c>
      <c r="AM234" s="71">
        <v>47456539.254748419</v>
      </c>
      <c r="AN234" s="71">
        <v>0</v>
      </c>
      <c r="AO234" s="71">
        <v>0</v>
      </c>
      <c r="AP234" s="71">
        <v>4574879890.0540495</v>
      </c>
      <c r="AQ234" s="72"/>
      <c r="AR234" s="71">
        <v>1272</v>
      </c>
      <c r="AS234" s="71">
        <v>77</v>
      </c>
      <c r="AT234" s="71">
        <v>0</v>
      </c>
      <c r="AU234" s="71">
        <v>0</v>
      </c>
      <c r="AV234" s="71">
        <v>0</v>
      </c>
      <c r="AW234" s="71">
        <v>0</v>
      </c>
      <c r="AX234" s="71"/>
      <c r="AY234" s="72"/>
      <c r="AZ234" s="71">
        <v>4873.6000000000004</v>
      </c>
      <c r="BA234" s="71">
        <v>1022.3</v>
      </c>
      <c r="BB234" s="71">
        <v>0</v>
      </c>
      <c r="BC234" s="71">
        <v>0</v>
      </c>
      <c r="BD234" s="71">
        <v>0</v>
      </c>
      <c r="BE234" s="71">
        <v>0</v>
      </c>
      <c r="BF234" s="71"/>
      <c r="BG234" s="72"/>
      <c r="BH234" s="71">
        <v>0</v>
      </c>
      <c r="BI234" s="71">
        <v>3.9990000000000001</v>
      </c>
      <c r="BJ234" s="71">
        <v>16.416</v>
      </c>
      <c r="BK234" s="71">
        <v>11.394</v>
      </c>
      <c r="BL234" s="71">
        <v>759.99400000000003</v>
      </c>
      <c r="BM234" s="71">
        <v>0</v>
      </c>
      <c r="BN234" s="72"/>
      <c r="BO234" s="71">
        <v>0</v>
      </c>
      <c r="BP234" s="71">
        <v>1</v>
      </c>
      <c r="BQ234" s="71">
        <v>3</v>
      </c>
      <c r="BR234" s="71">
        <v>5</v>
      </c>
      <c r="BS234" s="71">
        <v>91</v>
      </c>
      <c r="BT234" s="71">
        <v>0</v>
      </c>
      <c r="BU234"/>
      <c r="BV234" s="70">
        <v>787.16700000000003</v>
      </c>
      <c r="BW234" s="70">
        <v>0</v>
      </c>
      <c r="BX234" s="70">
        <v>0</v>
      </c>
      <c r="BY234" s="70">
        <v>0</v>
      </c>
      <c r="BZ234" s="70">
        <v>4.6360000000000001</v>
      </c>
      <c r="CA234" s="70">
        <v>0</v>
      </c>
      <c r="CB234" s="70">
        <v>0</v>
      </c>
      <c r="CC234" s="70">
        <v>0</v>
      </c>
      <c r="CD234" s="70">
        <v>0</v>
      </c>
    </row>
    <row r="235" spans="1:82">
      <c r="A235" s="70" t="s">
        <v>1880</v>
      </c>
      <c r="B235" s="70">
        <v>204</v>
      </c>
      <c r="C235" s="70">
        <v>17</v>
      </c>
      <c r="D235" s="70">
        <v>12</v>
      </c>
      <c r="E235" s="70">
        <v>2020</v>
      </c>
      <c r="F235" s="70" t="s">
        <v>159</v>
      </c>
      <c r="G235" s="1064" t="s">
        <v>1863</v>
      </c>
      <c r="H235" s="70" t="s">
        <v>1864</v>
      </c>
      <c r="I235" s="148"/>
      <c r="J235" s="71">
        <v>54.030063120528673</v>
      </c>
      <c r="K235" s="71">
        <v>58.929557488191143</v>
      </c>
      <c r="L235" s="71">
        <v>7.1313550959172973</v>
      </c>
      <c r="M235" s="71">
        <v>2055.6582752009144</v>
      </c>
      <c r="N235" s="71">
        <v>503.23816881713384</v>
      </c>
      <c r="O235" s="71">
        <v>72.451655549648422</v>
      </c>
      <c r="P235" s="71">
        <v>59.391817918156164</v>
      </c>
      <c r="Q235" s="71">
        <v>20.355069499732501</v>
      </c>
      <c r="R235" s="71">
        <v>0</v>
      </c>
      <c r="S235" s="71">
        <v>66.217503091894102</v>
      </c>
      <c r="T235" s="72"/>
      <c r="U235" s="71">
        <v>10665598</v>
      </c>
      <c r="V235" s="71">
        <v>31185</v>
      </c>
      <c r="W235" s="71">
        <v>90</v>
      </c>
      <c r="X235" s="71">
        <v>667830</v>
      </c>
      <c r="Y235" s="71">
        <v>219464</v>
      </c>
      <c r="Z235" s="71">
        <v>51772</v>
      </c>
      <c r="AA235" s="71">
        <v>13108</v>
      </c>
      <c r="AB235" s="71">
        <v>345231</v>
      </c>
      <c r="AC235" s="71">
        <v>0</v>
      </c>
      <c r="AD235" s="71">
        <v>66.217503091894102</v>
      </c>
      <c r="AE235" s="72"/>
      <c r="AF235" s="71">
        <v>84971725.79199715</v>
      </c>
      <c r="AG235" s="71">
        <v>45084952.28290832</v>
      </c>
      <c r="AH235" s="71">
        <v>1668232.9148625256</v>
      </c>
      <c r="AI235" s="71">
        <v>3388299872.746716</v>
      </c>
      <c r="AJ235" s="71">
        <v>779185455.7202127</v>
      </c>
      <c r="AK235" s="71"/>
      <c r="AL235" s="71"/>
      <c r="AM235" s="71">
        <v>45056481.096409217</v>
      </c>
      <c r="AN235" s="71"/>
      <c r="AO235" s="71"/>
      <c r="AP235" s="71">
        <v>4344266720.5531054</v>
      </c>
      <c r="AQ235" s="72"/>
      <c r="AR235" s="71">
        <v>1311</v>
      </c>
      <c r="AS235" s="71">
        <v>78</v>
      </c>
      <c r="AT235" s="71">
        <v>0</v>
      </c>
      <c r="AU235" s="71">
        <v>0</v>
      </c>
      <c r="AV235" s="71">
        <v>0</v>
      </c>
      <c r="AW235" s="71">
        <v>0</v>
      </c>
      <c r="AX235" s="71"/>
      <c r="AY235" s="72"/>
      <c r="AZ235" s="71">
        <v>5042.9000000000005</v>
      </c>
      <c r="BA235" s="71">
        <v>1035.5</v>
      </c>
      <c r="BB235" s="71">
        <v>0</v>
      </c>
      <c r="BC235" s="71">
        <v>0</v>
      </c>
      <c r="BD235" s="71">
        <v>0</v>
      </c>
      <c r="BE235" s="71">
        <v>0</v>
      </c>
      <c r="BF235" s="71"/>
      <c r="BG235" s="72"/>
      <c r="BH235" s="71">
        <v>0</v>
      </c>
      <c r="BI235" s="71">
        <v>4.1589999999999998</v>
      </c>
      <c r="BJ235" s="71">
        <v>15.996</v>
      </c>
      <c r="BK235" s="71">
        <v>14.598000000000001</v>
      </c>
      <c r="BL235" s="71">
        <v>671.80899999999997</v>
      </c>
      <c r="BM235" s="71">
        <v>0</v>
      </c>
      <c r="BN235" s="72"/>
      <c r="BO235" s="71">
        <v>0</v>
      </c>
      <c r="BP235" s="71">
        <v>1</v>
      </c>
      <c r="BQ235" s="71">
        <v>3</v>
      </c>
      <c r="BR235" s="71">
        <v>5</v>
      </c>
      <c r="BS235" s="71">
        <v>93</v>
      </c>
      <c r="BT235" s="71">
        <v>0</v>
      </c>
      <c r="BU235"/>
      <c r="BV235" s="70">
        <v>701.92600000000004</v>
      </c>
      <c r="BW235" s="70">
        <v>0</v>
      </c>
      <c r="BX235" s="70">
        <v>0</v>
      </c>
      <c r="BY235" s="70">
        <v>0</v>
      </c>
      <c r="BZ235" s="70">
        <v>4.6360000000000001</v>
      </c>
      <c r="CA235" s="70">
        <v>0</v>
      </c>
      <c r="CB235" s="70">
        <v>0</v>
      </c>
      <c r="CC235" s="70">
        <v>0</v>
      </c>
      <c r="CD235" s="70">
        <v>0</v>
      </c>
    </row>
    <row r="236" spans="1:82">
      <c r="A236" s="70" t="s">
        <v>1881</v>
      </c>
      <c r="B236" s="70">
        <v>204</v>
      </c>
      <c r="C236" s="70">
        <v>18</v>
      </c>
      <c r="D236" s="70">
        <v>12</v>
      </c>
      <c r="E236" s="70">
        <v>2021</v>
      </c>
      <c r="F236" s="70" t="s">
        <v>160</v>
      </c>
      <c r="G236" s="1064" t="s">
        <v>1863</v>
      </c>
      <c r="H236" s="70" t="s">
        <v>1864</v>
      </c>
      <c r="I236" s="148"/>
      <c r="J236" s="71">
        <v>55.85399859195357</v>
      </c>
      <c r="K236" s="71">
        <v>67.494740006775288</v>
      </c>
      <c r="L236" s="71">
        <v>7.66521863656323</v>
      </c>
      <c r="M236" s="71">
        <v>2248.4215392493193</v>
      </c>
      <c r="N236" s="71">
        <v>501.34166110794376</v>
      </c>
      <c r="O236" s="71">
        <v>70.62612581285677</v>
      </c>
      <c r="P236" s="71">
        <v>59.722877065623997</v>
      </c>
      <c r="Q236" s="71">
        <v>19.922965560367899</v>
      </c>
      <c r="R236" s="71">
        <v>0</v>
      </c>
      <c r="S236" s="71">
        <v>67.122895337190783</v>
      </c>
      <c r="T236" s="72"/>
      <c r="U236" s="71">
        <v>10876994</v>
      </c>
      <c r="V236" s="71">
        <v>31185</v>
      </c>
      <c r="W236" s="71">
        <v>90</v>
      </c>
      <c r="X236" s="71">
        <v>667830</v>
      </c>
      <c r="Y236" s="71">
        <v>216903</v>
      </c>
      <c r="Z236" s="71">
        <v>51964</v>
      </c>
      <c r="AA236" s="71">
        <v>12853</v>
      </c>
      <c r="AB236" s="71">
        <v>341222</v>
      </c>
      <c r="AC236" s="71">
        <v>0</v>
      </c>
      <c r="AD236" s="71">
        <v>67.122895337190783</v>
      </c>
      <c r="AE236" s="72"/>
      <c r="AF236" s="71">
        <v>86408829.551849172</v>
      </c>
      <c r="AG236" s="71">
        <v>51748009.965059504</v>
      </c>
      <c r="AH236" s="71">
        <v>1706117.3457940698</v>
      </c>
      <c r="AI236" s="71">
        <v>3663074809.799984</v>
      </c>
      <c r="AJ236" s="71">
        <v>742223782.84761667</v>
      </c>
      <c r="AK236" s="71">
        <v>0</v>
      </c>
      <c r="AL236" s="71">
        <v>0</v>
      </c>
      <c r="AM236" s="71">
        <v>44790126.325554125</v>
      </c>
      <c r="AN236" s="71">
        <v>0</v>
      </c>
      <c r="AO236" s="71">
        <v>0</v>
      </c>
      <c r="AP236" s="71">
        <v>4589951675.8358574</v>
      </c>
      <c r="AQ236" s="72"/>
      <c r="AR236" s="71">
        <v>1372</v>
      </c>
      <c r="AS236" s="71">
        <v>78</v>
      </c>
      <c r="AT236" s="71">
        <v>0</v>
      </c>
      <c r="AU236" s="71">
        <v>0</v>
      </c>
      <c r="AV236" s="71">
        <v>0</v>
      </c>
      <c r="AW236" s="71">
        <v>0</v>
      </c>
      <c r="AX236" s="71"/>
      <c r="AY236" s="72"/>
      <c r="AZ236" s="71">
        <v>5289</v>
      </c>
      <c r="BA236" s="71">
        <v>1035.5</v>
      </c>
      <c r="BB236" s="71">
        <v>0</v>
      </c>
      <c r="BC236" s="71">
        <v>0</v>
      </c>
      <c r="BD236" s="71">
        <v>0</v>
      </c>
      <c r="BE236" s="71">
        <v>0</v>
      </c>
      <c r="BF236" s="71"/>
      <c r="BG236" s="72"/>
      <c r="BH236" s="71">
        <v>0</v>
      </c>
      <c r="BI236" s="71">
        <v>4.101</v>
      </c>
      <c r="BJ236" s="71">
        <v>15.595000000000001</v>
      </c>
      <c r="BK236" s="71">
        <v>7.26</v>
      </c>
      <c r="BL236" s="71">
        <v>615.63499999999988</v>
      </c>
      <c r="BM236" s="71">
        <v>0</v>
      </c>
      <c r="BN236" s="72"/>
      <c r="BO236" s="71">
        <v>0</v>
      </c>
      <c r="BP236" s="71">
        <v>1</v>
      </c>
      <c r="BQ236" s="71">
        <v>3</v>
      </c>
      <c r="BR236" s="71">
        <v>5</v>
      </c>
      <c r="BS236" s="71">
        <v>88</v>
      </c>
      <c r="BT236" s="71">
        <v>0</v>
      </c>
      <c r="BU236"/>
      <c r="BV236" s="70">
        <v>638.08799999999997</v>
      </c>
      <c r="BW236" s="70">
        <v>0</v>
      </c>
      <c r="BX236" s="70">
        <v>0</v>
      </c>
      <c r="BY236" s="70">
        <v>0</v>
      </c>
      <c r="BZ236" s="70">
        <v>4.5030000000000001</v>
      </c>
      <c r="CA236" s="70">
        <v>0</v>
      </c>
      <c r="CB236" s="70">
        <v>0</v>
      </c>
      <c r="CC236" s="70">
        <v>0</v>
      </c>
      <c r="CD236" s="70">
        <v>0</v>
      </c>
    </row>
    <row r="237" spans="1:82">
      <c r="A237" s="70" t="s">
        <v>1882</v>
      </c>
      <c r="B237" s="70">
        <v>204</v>
      </c>
      <c r="C237" s="70">
        <v>19</v>
      </c>
      <c r="D237" s="70">
        <v>12</v>
      </c>
      <c r="E237" s="70">
        <v>2022</v>
      </c>
      <c r="F237" s="70" t="s">
        <v>161</v>
      </c>
      <c r="G237" s="70" t="s">
        <v>1863</v>
      </c>
      <c r="H237" s="70" t="s">
        <v>1864</v>
      </c>
      <c r="I237" s="148"/>
      <c r="J237" s="71">
        <v>44.396939900120302</v>
      </c>
      <c r="K237" s="71">
        <v>63.708535828017169</v>
      </c>
      <c r="L237" s="71">
        <v>6.7193620117033639</v>
      </c>
      <c r="M237" s="71">
        <v>2213.4490031869491</v>
      </c>
      <c r="N237" s="71">
        <v>525.0305918099989</v>
      </c>
      <c r="O237" s="71">
        <v>74.231853973944084</v>
      </c>
      <c r="P237" s="71">
        <v>58.226541246612925</v>
      </c>
      <c r="Q237" s="71">
        <v>20.385390193510631</v>
      </c>
      <c r="R237" s="71">
        <v>0</v>
      </c>
      <c r="S237" s="71">
        <v>57.999472060767729</v>
      </c>
      <c r="T237" s="72"/>
      <c r="U237" s="71">
        <v>10395120</v>
      </c>
      <c r="V237" s="71">
        <v>31185</v>
      </c>
      <c r="W237" s="71">
        <v>90</v>
      </c>
      <c r="X237" s="71">
        <v>667830</v>
      </c>
      <c r="Y237" s="71">
        <v>223207</v>
      </c>
      <c r="Z237" s="71">
        <v>51892</v>
      </c>
      <c r="AA237" s="71">
        <v>12722</v>
      </c>
      <c r="AB237" s="71">
        <v>346279</v>
      </c>
      <c r="AC237" s="71">
        <v>0</v>
      </c>
      <c r="AD237" s="71">
        <v>57.999472060767729</v>
      </c>
      <c r="AE237" s="72"/>
      <c r="AF237" s="71">
        <v>67109335.021079928</v>
      </c>
      <c r="AG237" s="71">
        <v>52292870.285016969</v>
      </c>
      <c r="AH237" s="71">
        <v>1700290.2525688931</v>
      </c>
      <c r="AI237" s="71">
        <v>3563275795.8626971</v>
      </c>
      <c r="AJ237" s="71">
        <v>815513194.27865374</v>
      </c>
      <c r="AK237" s="71">
        <v>0</v>
      </c>
      <c r="AL237" s="71">
        <v>0</v>
      </c>
      <c r="AM237" s="71">
        <v>44714070.380001567</v>
      </c>
      <c r="AN237" s="71">
        <v>0</v>
      </c>
      <c r="AO237" s="71">
        <v>0</v>
      </c>
      <c r="AP237" s="71">
        <v>4544605556.080019</v>
      </c>
      <c r="AQ237" s="72"/>
      <c r="AR237" s="71">
        <v>1447</v>
      </c>
      <c r="AS237" s="71">
        <v>78</v>
      </c>
      <c r="AT237" s="71">
        <v>0</v>
      </c>
      <c r="AU237" s="71">
        <v>0</v>
      </c>
      <c r="AV237" s="71">
        <v>0</v>
      </c>
      <c r="AW237" s="71">
        <v>0</v>
      </c>
      <c r="AX237" s="71"/>
      <c r="AY237" s="72"/>
      <c r="AZ237" s="71">
        <v>5598.3000000000011</v>
      </c>
      <c r="BA237" s="71">
        <v>1035.5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1883</v>
      </c>
      <c r="B238" s="70">
        <v>204</v>
      </c>
      <c r="C238" s="70">
        <v>20</v>
      </c>
      <c r="D238" s="70">
        <v>12</v>
      </c>
      <c r="E238" s="70">
        <v>2023</v>
      </c>
      <c r="F238" s="70" t="s">
        <v>1539</v>
      </c>
      <c r="G238" s="70" t="s">
        <v>1863</v>
      </c>
      <c r="H238" s="70" t="s">
        <v>1864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1544</v>
      </c>
      <c r="AS238" s="71">
        <v>80</v>
      </c>
      <c r="AT238" s="71">
        <v>0</v>
      </c>
      <c r="AU238" s="71">
        <v>0</v>
      </c>
      <c r="AV238" s="71">
        <v>0</v>
      </c>
      <c r="AW238" s="71">
        <v>0</v>
      </c>
      <c r="AX238" s="71"/>
      <c r="AY238" s="72"/>
      <c r="AZ238" s="71">
        <v>5962.3000000000011</v>
      </c>
      <c r="BA238" s="71">
        <v>1062.7000000000003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1884</v>
      </c>
      <c r="B239" s="70">
        <v>204</v>
      </c>
      <c r="C239" s="70">
        <v>21</v>
      </c>
      <c r="D239" s="70">
        <v>12</v>
      </c>
      <c r="E239" s="70">
        <v>2024</v>
      </c>
      <c r="F239" s="70" t="s">
        <v>1554</v>
      </c>
      <c r="G239" s="70" t="s">
        <v>1863</v>
      </c>
      <c r="H239" s="70" t="s">
        <v>1864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1885</v>
      </c>
      <c r="B240" s="70">
        <v>154</v>
      </c>
      <c r="C240" s="70">
        <v>1</v>
      </c>
      <c r="D240" s="70">
        <v>10</v>
      </c>
      <c r="E240" s="70">
        <v>1990</v>
      </c>
      <c r="F240" s="70" t="s">
        <v>787</v>
      </c>
      <c r="G240" s="70" t="s">
        <v>1886</v>
      </c>
      <c r="H240" s="70" t="s">
        <v>1887</v>
      </c>
      <c r="I240" s="148"/>
      <c r="J240" s="71">
        <v>520.38616064023745</v>
      </c>
      <c r="K240" s="71">
        <v>14.56923220137864</v>
      </c>
      <c r="L240" s="71">
        <v>2.3006084982069508</v>
      </c>
      <c r="M240" s="71">
        <v>163.0257563277342</v>
      </c>
      <c r="N240" s="71">
        <v>293.29418715431183</v>
      </c>
      <c r="O240" s="71">
        <v>203.78462678134159</v>
      </c>
      <c r="P240" s="71">
        <v>133.2105528826911</v>
      </c>
      <c r="Q240" s="71">
        <v>22.163927316032598</v>
      </c>
      <c r="R240" s="71">
        <v>0</v>
      </c>
      <c r="S240" s="71">
        <v>38.205995249851277</v>
      </c>
      <c r="T240" s="72"/>
      <c r="U240" s="71">
        <v>76004226</v>
      </c>
      <c r="V240" s="71">
        <v>7106</v>
      </c>
      <c r="W240" s="71">
        <v>29</v>
      </c>
      <c r="X240" s="71">
        <v>73421</v>
      </c>
      <c r="Y240" s="71">
        <v>118775</v>
      </c>
      <c r="Z240" s="71">
        <v>83819</v>
      </c>
      <c r="AA240" s="71">
        <v>32345</v>
      </c>
      <c r="AB240" s="71">
        <v>359867</v>
      </c>
      <c r="AC240" s="71">
        <v>0</v>
      </c>
      <c r="AD240" s="71">
        <v>38.205995249851277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1888</v>
      </c>
      <c r="B241" s="70">
        <v>155</v>
      </c>
      <c r="C241" s="70">
        <v>2</v>
      </c>
      <c r="D241" s="70">
        <v>10</v>
      </c>
      <c r="E241" s="70">
        <v>2005</v>
      </c>
      <c r="F241" s="70" t="s">
        <v>789</v>
      </c>
      <c r="G241" s="70" t="s">
        <v>1886</v>
      </c>
      <c r="H241" s="70" t="s">
        <v>1887</v>
      </c>
      <c r="I241" s="148"/>
      <c r="J241" s="71">
        <v>365.09522689097838</v>
      </c>
      <c r="K241" s="71">
        <v>10.563103354192</v>
      </c>
      <c r="L241" s="71">
        <v>1.9823579572928061</v>
      </c>
      <c r="M241" s="71">
        <v>306.16492182355148</v>
      </c>
      <c r="N241" s="71">
        <v>402.46262863131102</v>
      </c>
      <c r="O241" s="71">
        <v>242.9374929078719</v>
      </c>
      <c r="P241" s="71">
        <v>103.5753822749808</v>
      </c>
      <c r="Q241" s="71">
        <v>20.912873998677998</v>
      </c>
      <c r="R241" s="71">
        <v>0</v>
      </c>
      <c r="S241" s="71">
        <v>69.804657999999989</v>
      </c>
      <c r="T241" s="72"/>
      <c r="U241" s="71">
        <v>38430008</v>
      </c>
      <c r="V241" s="71">
        <v>5810</v>
      </c>
      <c r="W241" s="71">
        <v>22</v>
      </c>
      <c r="X241" s="71">
        <v>72836</v>
      </c>
      <c r="Y241" s="71">
        <v>146380</v>
      </c>
      <c r="Z241" s="71">
        <v>115630</v>
      </c>
      <c r="AA241" s="71">
        <v>20597</v>
      </c>
      <c r="AB241" s="71">
        <v>354971</v>
      </c>
      <c r="AC241" s="71">
        <v>0</v>
      </c>
      <c r="AD241" s="71">
        <v>69.804657999999989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1889</v>
      </c>
      <c r="B242" s="70">
        <v>156</v>
      </c>
      <c r="C242" s="70">
        <v>3</v>
      </c>
      <c r="D242" s="70">
        <v>10</v>
      </c>
      <c r="E242" s="70">
        <v>2006</v>
      </c>
      <c r="F242" s="70" t="s">
        <v>790</v>
      </c>
      <c r="G242" s="70" t="s">
        <v>1886</v>
      </c>
      <c r="H242" s="70" t="s">
        <v>1887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1890</v>
      </c>
      <c r="B243" s="70">
        <v>157</v>
      </c>
      <c r="C243" s="70">
        <v>4</v>
      </c>
      <c r="D243" s="70">
        <v>10</v>
      </c>
      <c r="E243" s="70">
        <v>2007</v>
      </c>
      <c r="F243" s="70" t="s">
        <v>791</v>
      </c>
      <c r="G243" s="70" t="s">
        <v>1886</v>
      </c>
      <c r="H243" s="70" t="s">
        <v>1887</v>
      </c>
      <c r="I243" s="148"/>
      <c r="J243" s="71">
        <v>341.21821672530223</v>
      </c>
      <c r="K243" s="71">
        <v>10.06560690368938</v>
      </c>
      <c r="L243" s="71">
        <v>5.8014706484248233</v>
      </c>
      <c r="M243" s="71">
        <v>300.58558780259119</v>
      </c>
      <c r="N243" s="71">
        <v>427.37264991375548</v>
      </c>
      <c r="O243" s="71">
        <v>233.0235084532211</v>
      </c>
      <c r="P243" s="71">
        <v>101.3793725004287</v>
      </c>
      <c r="Q243" s="71">
        <v>22.140260880074901</v>
      </c>
      <c r="R243" s="71">
        <v>0</v>
      </c>
      <c r="S243" s="71">
        <v>56.398569858999998</v>
      </c>
      <c r="T243" s="72"/>
      <c r="U243" s="71">
        <v>40492743</v>
      </c>
      <c r="V243" s="71">
        <v>5390</v>
      </c>
      <c r="W243" s="71">
        <v>65</v>
      </c>
      <c r="X243" s="71">
        <v>82625</v>
      </c>
      <c r="Y243" s="71">
        <v>149646</v>
      </c>
      <c r="Z243" s="71">
        <v>115298</v>
      </c>
      <c r="AA243" s="71">
        <v>19853</v>
      </c>
      <c r="AB243" s="71">
        <v>355932</v>
      </c>
      <c r="AC243" s="71">
        <v>0</v>
      </c>
      <c r="AD243" s="71">
        <v>56.398569858999998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1891</v>
      </c>
      <c r="B244" s="70">
        <v>158</v>
      </c>
      <c r="C244" s="70">
        <v>5</v>
      </c>
      <c r="D244" s="70">
        <v>10</v>
      </c>
      <c r="E244" s="70">
        <v>2008</v>
      </c>
      <c r="F244" s="70" t="s">
        <v>792</v>
      </c>
      <c r="G244" s="70" t="s">
        <v>1886</v>
      </c>
      <c r="H244" s="70" t="s">
        <v>1887</v>
      </c>
      <c r="I244" s="148"/>
      <c r="J244" s="71">
        <v>318.41628637552901</v>
      </c>
      <c r="K244" s="71">
        <v>7.5517118118103719</v>
      </c>
      <c r="L244" s="71">
        <v>5.1391140795615744</v>
      </c>
      <c r="M244" s="71">
        <v>315.50448154828558</v>
      </c>
      <c r="N244" s="71">
        <v>413.22073418663712</v>
      </c>
      <c r="O244" s="71">
        <v>223.0953967275461</v>
      </c>
      <c r="P244" s="71">
        <v>100.1926925220022</v>
      </c>
      <c r="Q244" s="71">
        <v>21.7545160556149</v>
      </c>
      <c r="R244" s="71">
        <v>0</v>
      </c>
      <c r="S244" s="71">
        <v>69.909802313599997</v>
      </c>
      <c r="T244" s="72"/>
      <c r="U244" s="71">
        <v>40125082</v>
      </c>
      <c r="V244" s="71">
        <v>5390</v>
      </c>
      <c r="W244" s="71">
        <v>65</v>
      </c>
      <c r="X244" s="71">
        <v>82625</v>
      </c>
      <c r="Y244" s="71">
        <v>150678</v>
      </c>
      <c r="Z244" s="71">
        <v>114260</v>
      </c>
      <c r="AA244" s="71">
        <v>19643</v>
      </c>
      <c r="AB244" s="71">
        <v>355483</v>
      </c>
      <c r="AC244" s="71">
        <v>0</v>
      </c>
      <c r="AD244" s="71">
        <v>69.909802313599997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1892</v>
      </c>
      <c r="B245" s="70">
        <v>159</v>
      </c>
      <c r="C245" s="70">
        <v>6</v>
      </c>
      <c r="D245" s="70">
        <v>10</v>
      </c>
      <c r="E245" s="70">
        <v>2009</v>
      </c>
      <c r="F245" s="70" t="s">
        <v>176</v>
      </c>
      <c r="G245" s="70" t="s">
        <v>1886</v>
      </c>
      <c r="H245" s="70" t="s">
        <v>1887</v>
      </c>
      <c r="I245" s="148"/>
      <c r="J245" s="71">
        <v>270.02735296441608</v>
      </c>
      <c r="K245" s="71">
        <v>7.2758580087686706</v>
      </c>
      <c r="L245" s="71">
        <v>5.7675053230056754</v>
      </c>
      <c r="M245" s="71">
        <v>282.82091677812991</v>
      </c>
      <c r="N245" s="71">
        <v>338.74149781277202</v>
      </c>
      <c r="O245" s="71">
        <v>225.1503479883402</v>
      </c>
      <c r="P245" s="71">
        <v>95.74713250324119</v>
      </c>
      <c r="Q245" s="71">
        <v>20.732639336505802</v>
      </c>
      <c r="R245" s="71">
        <v>0</v>
      </c>
      <c r="S245" s="71">
        <v>59.795978938380003</v>
      </c>
      <c r="T245" s="72"/>
      <c r="U245" s="71">
        <v>35369745</v>
      </c>
      <c r="V245" s="71">
        <v>6280</v>
      </c>
      <c r="W245" s="71">
        <v>123</v>
      </c>
      <c r="X245" s="71">
        <v>92204</v>
      </c>
      <c r="Y245" s="71">
        <v>151850</v>
      </c>
      <c r="Z245" s="71">
        <v>113819</v>
      </c>
      <c r="AA245" s="71">
        <v>19271</v>
      </c>
      <c r="AB245" s="71">
        <v>355636</v>
      </c>
      <c r="AC245" s="71">
        <v>0</v>
      </c>
      <c r="AD245" s="71">
        <v>59.795978938380003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167.958</v>
      </c>
      <c r="BK245" s="71">
        <v>0</v>
      </c>
      <c r="BL245" s="71">
        <v>88.244000000000014</v>
      </c>
      <c r="BM245" s="71">
        <v>0</v>
      </c>
      <c r="BN245" s="72"/>
      <c r="BO245" s="71">
        <v>0</v>
      </c>
      <c r="BP245" s="71">
        <v>0</v>
      </c>
      <c r="BQ245" s="71">
        <v>11</v>
      </c>
      <c r="BR245" s="71">
        <v>0</v>
      </c>
      <c r="BS245" s="71">
        <v>12</v>
      </c>
      <c r="BT245" s="71">
        <v>0</v>
      </c>
      <c r="BU245"/>
      <c r="BV245" s="70">
        <v>234.23099999999999</v>
      </c>
      <c r="BW245" s="70">
        <v>0</v>
      </c>
      <c r="BX245" s="70">
        <v>3.8580000000000001</v>
      </c>
      <c r="BY245" s="70">
        <v>0</v>
      </c>
      <c r="BZ245" s="70">
        <v>18.113</v>
      </c>
      <c r="CA245" s="70">
        <v>0</v>
      </c>
      <c r="CB245" s="70">
        <v>0</v>
      </c>
      <c r="CC245" s="70">
        <v>0</v>
      </c>
      <c r="CD245" s="70">
        <v>0</v>
      </c>
    </row>
    <row r="246" spans="1:82">
      <c r="A246" s="70" t="s">
        <v>1893</v>
      </c>
      <c r="B246" s="70">
        <v>160</v>
      </c>
      <c r="C246" s="70">
        <v>7</v>
      </c>
      <c r="D246" s="70">
        <v>10</v>
      </c>
      <c r="E246" s="70">
        <v>2010</v>
      </c>
      <c r="F246" s="70" t="s">
        <v>177</v>
      </c>
      <c r="G246" s="70" t="s">
        <v>1886</v>
      </c>
      <c r="H246" s="70" t="s">
        <v>1887</v>
      </c>
      <c r="I246" s="148"/>
      <c r="J246" s="71">
        <v>272.9214503171296</v>
      </c>
      <c r="K246" s="71">
        <v>7.9280661086203787</v>
      </c>
      <c r="L246" s="71">
        <v>5.4709797546683818</v>
      </c>
      <c r="M246" s="71">
        <v>305.29724149629902</v>
      </c>
      <c r="N246" s="71">
        <v>393.54443805351713</v>
      </c>
      <c r="O246" s="71">
        <v>223.31939188281041</v>
      </c>
      <c r="P246" s="71">
        <v>97.149819822075926</v>
      </c>
      <c r="Q246" s="71">
        <v>21.614563717073999</v>
      </c>
      <c r="R246" s="71">
        <v>0</v>
      </c>
      <c r="S246" s="71">
        <v>58.481771949300011</v>
      </c>
      <c r="T246" s="72"/>
      <c r="U246" s="71">
        <v>36042542</v>
      </c>
      <c r="V246" s="71">
        <v>6280</v>
      </c>
      <c r="W246" s="71">
        <v>123</v>
      </c>
      <c r="X246" s="71">
        <v>92204</v>
      </c>
      <c r="Y246" s="71">
        <v>152754</v>
      </c>
      <c r="Z246" s="71">
        <v>113418</v>
      </c>
      <c r="AA246" s="71">
        <v>19065</v>
      </c>
      <c r="AB246" s="71">
        <v>355275</v>
      </c>
      <c r="AC246" s="71">
        <v>0</v>
      </c>
      <c r="AD246" s="71">
        <v>58.481771949300011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153.40100000000001</v>
      </c>
      <c r="BK246" s="71">
        <v>0</v>
      </c>
      <c r="BL246" s="71">
        <v>131.37799999999999</v>
      </c>
      <c r="BM246" s="71">
        <v>0</v>
      </c>
      <c r="BN246" s="72"/>
      <c r="BO246" s="71">
        <v>0</v>
      </c>
      <c r="BP246" s="71">
        <v>0</v>
      </c>
      <c r="BQ246" s="71">
        <v>11</v>
      </c>
      <c r="BR246" s="71">
        <v>0</v>
      </c>
      <c r="BS246" s="71">
        <v>12</v>
      </c>
      <c r="BT246" s="71">
        <v>0</v>
      </c>
      <c r="BU246"/>
      <c r="BV246" s="70">
        <v>210.779</v>
      </c>
      <c r="BW246" s="70">
        <v>0</v>
      </c>
      <c r="BX246" s="70">
        <v>55.456000000000003</v>
      </c>
      <c r="BY246" s="70">
        <v>0</v>
      </c>
      <c r="BZ246" s="70">
        <v>18.544</v>
      </c>
      <c r="CA246" s="70">
        <v>0</v>
      </c>
      <c r="CB246" s="70">
        <v>0</v>
      </c>
      <c r="CC246" s="70">
        <v>0</v>
      </c>
      <c r="CD246" s="70">
        <v>0</v>
      </c>
    </row>
    <row r="247" spans="1:82">
      <c r="A247" s="70" t="s">
        <v>1894</v>
      </c>
      <c r="B247" s="70">
        <v>161</v>
      </c>
      <c r="C247" s="70">
        <v>8</v>
      </c>
      <c r="D247" s="70">
        <v>10</v>
      </c>
      <c r="E247" s="70">
        <v>2011</v>
      </c>
      <c r="F247" s="70" t="s">
        <v>178</v>
      </c>
      <c r="G247" s="70" t="s">
        <v>1886</v>
      </c>
      <c r="H247" s="70" t="s">
        <v>1887</v>
      </c>
      <c r="I247" s="148"/>
      <c r="J247" s="71">
        <v>271.55238592306978</v>
      </c>
      <c r="K247" s="71">
        <v>12.617185320807531</v>
      </c>
      <c r="L247" s="71">
        <v>4.8133477066975487</v>
      </c>
      <c r="M247" s="71">
        <v>389.36200425952381</v>
      </c>
      <c r="N247" s="71">
        <v>485.26827560911107</v>
      </c>
      <c r="O247" s="71">
        <v>219.27048583441945</v>
      </c>
      <c r="P247" s="71">
        <v>95.079666981643925</v>
      </c>
      <c r="Q247" s="71">
        <v>24.8626030783626</v>
      </c>
      <c r="R247" s="71">
        <v>0</v>
      </c>
      <c r="S247" s="71">
        <v>49.170685736480003</v>
      </c>
      <c r="T247" s="72"/>
      <c r="U247" s="71">
        <v>32463869</v>
      </c>
      <c r="V247" s="71">
        <v>6280</v>
      </c>
      <c r="W247" s="71">
        <v>123</v>
      </c>
      <c r="X247" s="71">
        <v>92204</v>
      </c>
      <c r="Y247" s="71">
        <v>153571</v>
      </c>
      <c r="Z247" s="71">
        <v>113781</v>
      </c>
      <c r="AA247" s="71">
        <v>19214</v>
      </c>
      <c r="AB247" s="71">
        <v>354284</v>
      </c>
      <c r="AC247" s="71">
        <v>0</v>
      </c>
      <c r="AD247" s="71">
        <v>49.170685736480003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152.499</v>
      </c>
      <c r="BK247" s="71">
        <v>0</v>
      </c>
      <c r="BL247" s="71">
        <v>117.98700000000001</v>
      </c>
      <c r="BM247" s="71">
        <v>0</v>
      </c>
      <c r="BN247" s="72"/>
      <c r="BO247" s="71">
        <v>0</v>
      </c>
      <c r="BP247" s="71">
        <v>0</v>
      </c>
      <c r="BQ247" s="71">
        <v>11</v>
      </c>
      <c r="BR247" s="71">
        <v>0</v>
      </c>
      <c r="BS247" s="71">
        <v>13</v>
      </c>
      <c r="BT247" s="71">
        <v>0</v>
      </c>
      <c r="BU247"/>
      <c r="BV247" s="70">
        <v>206.345</v>
      </c>
      <c r="BW247" s="70">
        <v>0</v>
      </c>
      <c r="BX247" s="70">
        <v>45.128999999999998</v>
      </c>
      <c r="BY247" s="70">
        <v>0</v>
      </c>
      <c r="BZ247" s="70">
        <v>19.012</v>
      </c>
      <c r="CA247" s="70">
        <v>0</v>
      </c>
      <c r="CB247" s="70">
        <v>0</v>
      </c>
      <c r="CC247" s="70">
        <v>0</v>
      </c>
      <c r="CD247" s="70">
        <v>0</v>
      </c>
    </row>
    <row r="248" spans="1:82">
      <c r="A248" s="70" t="s">
        <v>1895</v>
      </c>
      <c r="B248" s="70">
        <v>162</v>
      </c>
      <c r="C248" s="70">
        <v>9</v>
      </c>
      <c r="D248" s="70">
        <v>10</v>
      </c>
      <c r="E248" s="70">
        <v>2012</v>
      </c>
      <c r="F248" s="70" t="s">
        <v>179</v>
      </c>
      <c r="G248" s="70" t="s">
        <v>1886</v>
      </c>
      <c r="H248" s="70" t="s">
        <v>1887</v>
      </c>
      <c r="I248" s="148"/>
      <c r="J248" s="71">
        <v>327.62885220893838</v>
      </c>
      <c r="K248" s="71">
        <v>12.26948327167665</v>
      </c>
      <c r="L248" s="71">
        <v>4.7940301496627749</v>
      </c>
      <c r="M248" s="71">
        <v>435.49900414890408</v>
      </c>
      <c r="N248" s="71">
        <v>516.70387571061258</v>
      </c>
      <c r="O248" s="71">
        <v>217.52206923972764</v>
      </c>
      <c r="P248" s="71">
        <v>95.605693319197272</v>
      </c>
      <c r="Q248" s="71">
        <v>27.168640214541</v>
      </c>
      <c r="R248" s="71">
        <v>0</v>
      </c>
      <c r="S248" s="71">
        <v>50.095433972499997</v>
      </c>
      <c r="T248" s="72"/>
      <c r="U248" s="71">
        <v>38081910</v>
      </c>
      <c r="V248" s="71">
        <v>6280</v>
      </c>
      <c r="W248" s="71">
        <v>123</v>
      </c>
      <c r="X248" s="71">
        <v>92204</v>
      </c>
      <c r="Y248" s="71">
        <v>155749</v>
      </c>
      <c r="Z248" s="71">
        <v>113769</v>
      </c>
      <c r="AA248" s="71">
        <v>19211</v>
      </c>
      <c r="AB248" s="71">
        <v>356329</v>
      </c>
      <c r="AC248" s="71">
        <v>0</v>
      </c>
      <c r="AD248" s="71">
        <v>50.095433972499997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170.19900000000001</v>
      </c>
      <c r="BK248" s="71">
        <v>0</v>
      </c>
      <c r="BL248" s="71">
        <v>129.93799999999999</v>
      </c>
      <c r="BM248" s="71">
        <v>0</v>
      </c>
      <c r="BN248" s="72"/>
      <c r="BO248" s="71">
        <v>0</v>
      </c>
      <c r="BP248" s="71">
        <v>0</v>
      </c>
      <c r="BQ248" s="71">
        <v>10</v>
      </c>
      <c r="BR248" s="71">
        <v>0</v>
      </c>
      <c r="BS248" s="71">
        <v>13</v>
      </c>
      <c r="BT248" s="71">
        <v>0</v>
      </c>
      <c r="BU248"/>
      <c r="BV248" s="70">
        <v>238.09800000000001</v>
      </c>
      <c r="BW248" s="70">
        <v>0</v>
      </c>
      <c r="BX248" s="70">
        <v>43.136000000000003</v>
      </c>
      <c r="BY248" s="70">
        <v>0</v>
      </c>
      <c r="BZ248" s="70">
        <v>18.902999999999999</v>
      </c>
      <c r="CA248" s="70">
        <v>0</v>
      </c>
      <c r="CB248" s="70">
        <v>0</v>
      </c>
      <c r="CC248" s="70">
        <v>0</v>
      </c>
      <c r="CD248" s="70">
        <v>0</v>
      </c>
    </row>
    <row r="249" spans="1:82">
      <c r="A249" s="70" t="s">
        <v>1896</v>
      </c>
      <c r="B249" s="70">
        <v>163</v>
      </c>
      <c r="C249" s="70">
        <v>10</v>
      </c>
      <c r="D249" s="70">
        <v>10</v>
      </c>
      <c r="E249" s="70">
        <v>2013</v>
      </c>
      <c r="F249" s="70" t="s">
        <v>180</v>
      </c>
      <c r="G249" s="70" t="s">
        <v>1886</v>
      </c>
      <c r="H249" s="70" t="s">
        <v>1887</v>
      </c>
      <c r="I249" s="148"/>
      <c r="J249" s="71">
        <v>329.38953859508268</v>
      </c>
      <c r="K249" s="71">
        <v>10.40334780506082</v>
      </c>
      <c r="L249" s="71">
        <v>4.2533174526524986</v>
      </c>
      <c r="M249" s="71">
        <v>438.64532828141728</v>
      </c>
      <c r="N249" s="71">
        <v>517.82716603582799</v>
      </c>
      <c r="O249" s="71">
        <v>208.44848786584836</v>
      </c>
      <c r="P249" s="71">
        <v>95.676205157602055</v>
      </c>
      <c r="Q249" s="71">
        <v>27.568355890882099</v>
      </c>
      <c r="R249" s="71">
        <v>0</v>
      </c>
      <c r="S249" s="71">
        <v>48.712610919107497</v>
      </c>
      <c r="T249" s="72"/>
      <c r="U249" s="71">
        <v>37861059</v>
      </c>
      <c r="V249" s="71">
        <v>6280</v>
      </c>
      <c r="W249" s="71">
        <v>123</v>
      </c>
      <c r="X249" s="71">
        <v>92204</v>
      </c>
      <c r="Y249" s="71">
        <v>156382</v>
      </c>
      <c r="Z249" s="71">
        <v>113891</v>
      </c>
      <c r="AA249" s="71">
        <v>19153</v>
      </c>
      <c r="AB249" s="71">
        <v>356388</v>
      </c>
      <c r="AC249" s="71">
        <v>0</v>
      </c>
      <c r="AD249" s="71">
        <v>48.712610919107497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121.64700000000001</v>
      </c>
      <c r="BK249" s="71">
        <v>0</v>
      </c>
      <c r="BL249" s="71">
        <v>137.26700000000002</v>
      </c>
      <c r="BM249" s="71">
        <v>0</v>
      </c>
      <c r="BN249" s="72"/>
      <c r="BO249" s="71">
        <v>0</v>
      </c>
      <c r="BP249" s="71">
        <v>0</v>
      </c>
      <c r="BQ249" s="71">
        <v>11</v>
      </c>
      <c r="BR249" s="71">
        <v>0</v>
      </c>
      <c r="BS249" s="71">
        <v>13</v>
      </c>
      <c r="BT249" s="71">
        <v>0</v>
      </c>
      <c r="BU249"/>
      <c r="BV249" s="70">
        <v>198.43700000000001</v>
      </c>
      <c r="BW249" s="70">
        <v>0</v>
      </c>
      <c r="BX249" s="70">
        <v>40.877000000000002</v>
      </c>
      <c r="BY249" s="70">
        <v>0</v>
      </c>
      <c r="BZ249" s="70">
        <v>19.600000000000001</v>
      </c>
      <c r="CA249" s="70">
        <v>0</v>
      </c>
      <c r="CB249" s="70">
        <v>0</v>
      </c>
      <c r="CC249" s="70">
        <v>0</v>
      </c>
      <c r="CD249" s="70">
        <v>0</v>
      </c>
    </row>
    <row r="250" spans="1:82">
      <c r="A250" s="70" t="s">
        <v>1897</v>
      </c>
      <c r="B250" s="70">
        <v>164</v>
      </c>
      <c r="C250" s="70">
        <v>11</v>
      </c>
      <c r="D250" s="70">
        <v>10</v>
      </c>
      <c r="E250" s="70">
        <v>2014</v>
      </c>
      <c r="F250" s="70" t="s">
        <v>181</v>
      </c>
      <c r="G250" s="70" t="s">
        <v>1886</v>
      </c>
      <c r="H250" s="70" t="s">
        <v>1887</v>
      </c>
      <c r="I250" s="148"/>
      <c r="J250" s="71">
        <v>313.7972966608362</v>
      </c>
      <c r="K250" s="71">
        <v>10.53584925816649</v>
      </c>
      <c r="L250" s="71">
        <v>7.6140489652400589</v>
      </c>
      <c r="M250" s="71">
        <v>447.70848128564478</v>
      </c>
      <c r="N250" s="71">
        <v>500.88661136793519</v>
      </c>
      <c r="O250" s="71">
        <v>197.63343328944006</v>
      </c>
      <c r="P250" s="71">
        <v>97.177781271196338</v>
      </c>
      <c r="Q250" s="71">
        <v>26.385403613300699</v>
      </c>
      <c r="R250" s="71">
        <v>0</v>
      </c>
      <c r="S250" s="71">
        <v>48.137096536307332</v>
      </c>
      <c r="T250" s="72"/>
      <c r="U250" s="71">
        <v>38378557</v>
      </c>
      <c r="V250" s="71">
        <v>5298</v>
      </c>
      <c r="W250" s="71">
        <v>83</v>
      </c>
      <c r="X250" s="71">
        <v>94528</v>
      </c>
      <c r="Y250" s="71">
        <v>157020</v>
      </c>
      <c r="Z250" s="71">
        <v>113729</v>
      </c>
      <c r="AA250" s="71">
        <v>19353</v>
      </c>
      <c r="AB250" s="71">
        <v>355515</v>
      </c>
      <c r="AC250" s="71">
        <v>0</v>
      </c>
      <c r="AD250" s="71">
        <v>48.137096536307332</v>
      </c>
      <c r="AE250" s="72"/>
      <c r="AF250" s="71"/>
      <c r="AG250" s="71"/>
      <c r="AH250" s="71"/>
      <c r="AI250" s="71"/>
      <c r="AJ250" s="71"/>
      <c r="AK250" s="71"/>
      <c r="AL250" s="71"/>
      <c r="AM250" s="71"/>
      <c r="AN250" s="71"/>
      <c r="AO250" s="71"/>
      <c r="AP250" s="71"/>
      <c r="AQ250" s="72"/>
      <c r="AR250" s="71">
        <v>4499</v>
      </c>
      <c r="AS250" s="71">
        <v>221</v>
      </c>
      <c r="AT250" s="71">
        <v>0</v>
      </c>
      <c r="AU250" s="71">
        <v>0</v>
      </c>
      <c r="AV250" s="71">
        <v>0</v>
      </c>
      <c r="AW250" s="71">
        <v>0</v>
      </c>
      <c r="AX250" s="71"/>
      <c r="AY250" s="72"/>
      <c r="AZ250" s="71">
        <v>16281.9</v>
      </c>
      <c r="BA250" s="71">
        <v>6745.3</v>
      </c>
      <c r="BB250" s="71">
        <v>0</v>
      </c>
      <c r="BC250" s="71">
        <v>0</v>
      </c>
      <c r="BD250" s="71">
        <v>0</v>
      </c>
      <c r="BE250" s="71">
        <v>0</v>
      </c>
      <c r="BF250" s="71"/>
      <c r="BG250" s="72"/>
      <c r="BH250" s="71">
        <v>0</v>
      </c>
      <c r="BI250" s="71">
        <v>0</v>
      </c>
      <c r="BJ250" s="71">
        <v>145.02799999999999</v>
      </c>
      <c r="BK250" s="71">
        <v>0</v>
      </c>
      <c r="BL250" s="71">
        <v>129.084</v>
      </c>
      <c r="BM250" s="71">
        <v>0</v>
      </c>
      <c r="BN250" s="72"/>
      <c r="BO250" s="71">
        <v>0</v>
      </c>
      <c r="BP250" s="71">
        <v>0</v>
      </c>
      <c r="BQ250" s="71">
        <v>11</v>
      </c>
      <c r="BR250" s="71">
        <v>0</v>
      </c>
      <c r="BS250" s="71">
        <v>12</v>
      </c>
      <c r="BT250" s="71">
        <v>0</v>
      </c>
      <c r="BU250"/>
      <c r="BV250" s="70">
        <v>221.96799999999999</v>
      </c>
      <c r="BW250" s="70">
        <v>0</v>
      </c>
      <c r="BX250" s="70">
        <v>31.777000000000001</v>
      </c>
      <c r="BY250" s="70">
        <v>1.046</v>
      </c>
      <c r="BZ250" s="70">
        <v>19.321000000000002</v>
      </c>
      <c r="CA250" s="70">
        <v>0</v>
      </c>
      <c r="CB250" s="70">
        <v>0</v>
      </c>
      <c r="CC250" s="70">
        <v>0</v>
      </c>
      <c r="CD250" s="70">
        <v>0</v>
      </c>
    </row>
    <row r="251" spans="1:82">
      <c r="A251" s="70" t="s">
        <v>1898</v>
      </c>
      <c r="B251" s="70">
        <v>165</v>
      </c>
      <c r="C251" s="70">
        <v>12</v>
      </c>
      <c r="D251" s="70">
        <v>10</v>
      </c>
      <c r="E251" s="70">
        <v>2015</v>
      </c>
      <c r="F251" s="70" t="s">
        <v>182</v>
      </c>
      <c r="G251" s="70" t="s">
        <v>1886</v>
      </c>
      <c r="H251" s="70" t="s">
        <v>1887</v>
      </c>
      <c r="I251" s="148"/>
      <c r="J251" s="71">
        <v>290.52684480837661</v>
      </c>
      <c r="K251" s="71">
        <v>10.06606521124154</v>
      </c>
      <c r="L251" s="71">
        <v>8.5568376955166769</v>
      </c>
      <c r="M251" s="71">
        <v>410.39491141426532</v>
      </c>
      <c r="N251" s="71">
        <v>468.74249393136608</v>
      </c>
      <c r="O251" s="71">
        <v>195.32614244598398</v>
      </c>
      <c r="P251" s="71">
        <v>97.636479908449971</v>
      </c>
      <c r="Q251" s="71">
        <v>25.807377485510901</v>
      </c>
      <c r="R251" s="71">
        <v>0</v>
      </c>
      <c r="S251" s="71">
        <v>43.204671429569991</v>
      </c>
      <c r="T251" s="72"/>
      <c r="U251" s="71">
        <v>37461801</v>
      </c>
      <c r="V251" s="71">
        <v>5298</v>
      </c>
      <c r="W251" s="71">
        <v>83</v>
      </c>
      <c r="X251" s="71">
        <v>94528</v>
      </c>
      <c r="Y251" s="71">
        <v>157917</v>
      </c>
      <c r="Z251" s="71">
        <v>113483</v>
      </c>
      <c r="AA251" s="71">
        <v>19429</v>
      </c>
      <c r="AB251" s="71">
        <v>355209</v>
      </c>
      <c r="AC251" s="71">
        <v>0</v>
      </c>
      <c r="AD251" s="71">
        <v>43.204671429569991</v>
      </c>
      <c r="AE251" s="72"/>
      <c r="AF251" s="71">
        <v>304557203.34180212</v>
      </c>
      <c r="AG251" s="71">
        <v>8472723.8648417909</v>
      </c>
      <c r="AH251" s="71">
        <v>1740621.5927776289</v>
      </c>
      <c r="AI251" s="71">
        <v>590167333.07670069</v>
      </c>
      <c r="AJ251" s="71">
        <v>714954954.29732704</v>
      </c>
      <c r="AK251" s="71">
        <v>0</v>
      </c>
      <c r="AL251" s="71">
        <v>0</v>
      </c>
      <c r="AM251" s="71">
        <v>48679903.40428669</v>
      </c>
      <c r="AN251" s="71">
        <v>0</v>
      </c>
      <c r="AO251" s="71">
        <v>0</v>
      </c>
      <c r="AP251" s="71">
        <v>1668572739.5777359</v>
      </c>
      <c r="AQ251" s="72"/>
      <c r="AR251" s="71">
        <v>4913</v>
      </c>
      <c r="AS251" s="71">
        <v>285</v>
      </c>
      <c r="AT251" s="71">
        <v>0</v>
      </c>
      <c r="AU251" s="71">
        <v>0</v>
      </c>
      <c r="AV251" s="71">
        <v>0</v>
      </c>
      <c r="AW251" s="71">
        <v>0</v>
      </c>
      <c r="AX251" s="71"/>
      <c r="AY251" s="72"/>
      <c r="AZ251" s="71">
        <v>17991.2</v>
      </c>
      <c r="BA251" s="71">
        <v>7867.7000000000007</v>
      </c>
      <c r="BB251" s="71">
        <v>0</v>
      </c>
      <c r="BC251" s="71">
        <v>0</v>
      </c>
      <c r="BD251" s="71">
        <v>0</v>
      </c>
      <c r="BE251" s="71">
        <v>0</v>
      </c>
      <c r="BF251" s="71"/>
      <c r="BG251" s="72"/>
      <c r="BH251" s="71">
        <v>0</v>
      </c>
      <c r="BI251" s="71">
        <v>0</v>
      </c>
      <c r="BJ251" s="71">
        <v>141.48699999999999</v>
      </c>
      <c r="BK251" s="71">
        <v>0</v>
      </c>
      <c r="BL251" s="71">
        <v>129.27799999999999</v>
      </c>
      <c r="BM251" s="71">
        <v>0</v>
      </c>
      <c r="BN251" s="72"/>
      <c r="BO251" s="71">
        <v>0</v>
      </c>
      <c r="BP251" s="71">
        <v>0</v>
      </c>
      <c r="BQ251" s="71">
        <v>11</v>
      </c>
      <c r="BR251" s="71">
        <v>0</v>
      </c>
      <c r="BS251" s="71">
        <v>12</v>
      </c>
      <c r="BT251" s="71">
        <v>0</v>
      </c>
      <c r="BU251"/>
      <c r="BV251" s="70">
        <v>218.66499999999999</v>
      </c>
      <c r="BW251" s="70">
        <v>0</v>
      </c>
      <c r="BX251" s="70">
        <v>34.426000000000002</v>
      </c>
      <c r="BY251" s="70">
        <v>1.27</v>
      </c>
      <c r="BZ251" s="70">
        <v>16.404</v>
      </c>
      <c r="CA251" s="70">
        <v>0</v>
      </c>
      <c r="CB251" s="70">
        <v>0</v>
      </c>
      <c r="CC251" s="70">
        <v>0</v>
      </c>
      <c r="CD251" s="70">
        <v>0</v>
      </c>
    </row>
    <row r="252" spans="1:82">
      <c r="A252" s="70" t="s">
        <v>1899</v>
      </c>
      <c r="B252" s="70">
        <v>166</v>
      </c>
      <c r="C252" s="70">
        <v>13</v>
      </c>
      <c r="D252" s="70">
        <v>10</v>
      </c>
      <c r="E252" s="70">
        <v>2016</v>
      </c>
      <c r="F252" s="70" t="s">
        <v>155</v>
      </c>
      <c r="G252" s="70" t="s">
        <v>1886</v>
      </c>
      <c r="H252" s="70" t="s">
        <v>1887</v>
      </c>
      <c r="I252" s="148"/>
      <c r="J252" s="71">
        <v>322.75647577529122</v>
      </c>
      <c r="K252" s="71">
        <v>9.8042440420612369</v>
      </c>
      <c r="L252" s="71">
        <v>8.1800168206461894</v>
      </c>
      <c r="M252" s="71">
        <v>374.25942939147853</v>
      </c>
      <c r="N252" s="71">
        <v>471.275933803143</v>
      </c>
      <c r="O252" s="71">
        <v>193.01201303582189</v>
      </c>
      <c r="P252" s="71">
        <v>95.221232463721961</v>
      </c>
      <c r="Q252" s="71">
        <v>25.018994377378235</v>
      </c>
      <c r="R252" s="71">
        <v>0</v>
      </c>
      <c r="S252" s="71">
        <v>52.943914558080003</v>
      </c>
      <c r="T252" s="72"/>
      <c r="U252" s="71">
        <v>39501790</v>
      </c>
      <c r="V252" s="71">
        <v>5298</v>
      </c>
      <c r="W252" s="71">
        <v>83</v>
      </c>
      <c r="X252" s="71">
        <v>94528</v>
      </c>
      <c r="Y252" s="71">
        <v>158794</v>
      </c>
      <c r="Z252" s="71">
        <v>113517</v>
      </c>
      <c r="AA252" s="71">
        <v>19598</v>
      </c>
      <c r="AB252" s="71">
        <v>354216</v>
      </c>
      <c r="AC252" s="71">
        <v>0</v>
      </c>
      <c r="AD252" s="71">
        <v>52.943914558080003</v>
      </c>
      <c r="AE252" s="72"/>
      <c r="AF252" s="71">
        <v>336988213.68347532</v>
      </c>
      <c r="AG252" s="71">
        <v>7690037.2421271857</v>
      </c>
      <c r="AH252" s="71">
        <v>1237472.4219030309</v>
      </c>
      <c r="AI252" s="71">
        <v>574405269.28116536</v>
      </c>
      <c r="AJ252" s="71">
        <v>679178395.79728818</v>
      </c>
      <c r="AK252" s="71">
        <v>0</v>
      </c>
      <c r="AL252" s="71">
        <v>0</v>
      </c>
      <c r="AM252" s="71">
        <v>48581530.702435061</v>
      </c>
      <c r="AN252" s="71">
        <v>0</v>
      </c>
      <c r="AO252" s="71">
        <v>0</v>
      </c>
      <c r="AP252" s="71">
        <v>1648080919.1283941</v>
      </c>
      <c r="AQ252" s="72"/>
      <c r="AR252" s="71">
        <v>5301</v>
      </c>
      <c r="AS252" s="71">
        <v>310</v>
      </c>
      <c r="AT252" s="71">
        <v>0</v>
      </c>
      <c r="AU252" s="71">
        <v>0</v>
      </c>
      <c r="AV252" s="71">
        <v>0</v>
      </c>
      <c r="AW252" s="71">
        <v>0</v>
      </c>
      <c r="AX252" s="71"/>
      <c r="AY252" s="72"/>
      <c r="AZ252" s="71">
        <v>19608.900000000001</v>
      </c>
      <c r="BA252" s="71">
        <v>9047.1</v>
      </c>
      <c r="BB252" s="71">
        <v>0</v>
      </c>
      <c r="BC252" s="71">
        <v>0</v>
      </c>
      <c r="BD252" s="71">
        <v>0</v>
      </c>
      <c r="BE252" s="71">
        <v>0</v>
      </c>
      <c r="BF252" s="71"/>
      <c r="BG252" s="72"/>
      <c r="BH252" s="71">
        <v>0</v>
      </c>
      <c r="BI252" s="71">
        <v>0</v>
      </c>
      <c r="BJ252" s="71">
        <v>137.411</v>
      </c>
      <c r="BK252" s="71">
        <v>0</v>
      </c>
      <c r="BL252" s="71">
        <v>130.58800000000002</v>
      </c>
      <c r="BM252" s="71">
        <v>0</v>
      </c>
      <c r="BN252" s="72"/>
      <c r="BO252" s="71">
        <v>0</v>
      </c>
      <c r="BP252" s="71">
        <v>0</v>
      </c>
      <c r="BQ252" s="71">
        <v>11</v>
      </c>
      <c r="BR252" s="71">
        <v>0</v>
      </c>
      <c r="BS252" s="71">
        <v>13</v>
      </c>
      <c r="BT252" s="71">
        <v>0</v>
      </c>
      <c r="BU252"/>
      <c r="BV252" s="70">
        <v>214.405</v>
      </c>
      <c r="BW252" s="70">
        <v>0</v>
      </c>
      <c r="BX252" s="70">
        <v>43.53</v>
      </c>
      <c r="BY252" s="70">
        <v>1.2370000000000001</v>
      </c>
      <c r="BZ252" s="70">
        <v>8.827</v>
      </c>
      <c r="CA252" s="70">
        <v>0</v>
      </c>
      <c r="CB252" s="70">
        <v>0</v>
      </c>
      <c r="CC252" s="70">
        <v>0</v>
      </c>
      <c r="CD252" s="70">
        <v>0</v>
      </c>
    </row>
    <row r="253" spans="1:82">
      <c r="A253" s="70" t="s">
        <v>1900</v>
      </c>
      <c r="B253" s="70">
        <v>167</v>
      </c>
      <c r="C253" s="70">
        <v>14</v>
      </c>
      <c r="D253" s="70">
        <v>10</v>
      </c>
      <c r="E253" s="70">
        <v>2017</v>
      </c>
      <c r="F253" s="70" t="s">
        <v>156</v>
      </c>
      <c r="G253" s="70" t="s">
        <v>1886</v>
      </c>
      <c r="H253" s="70" t="s">
        <v>1887</v>
      </c>
      <c r="I253" s="148"/>
      <c r="J253" s="71">
        <v>299.34192279615911</v>
      </c>
      <c r="K253" s="71">
        <v>9.6460997265635182</v>
      </c>
      <c r="L253" s="71">
        <v>6.9289033000660369</v>
      </c>
      <c r="M253" s="71">
        <v>336.129116662993</v>
      </c>
      <c r="N253" s="71">
        <v>441.63794658732564</v>
      </c>
      <c r="O253" s="71">
        <v>189.67519161816452</v>
      </c>
      <c r="P253" s="71">
        <v>95.013931338916407</v>
      </c>
      <c r="Q253" s="71">
        <v>24.149322769351301</v>
      </c>
      <c r="R253" s="71">
        <v>0</v>
      </c>
      <c r="S253" s="71">
        <v>22.886793982064074</v>
      </c>
      <c r="T253" s="72"/>
      <c r="U253" s="71">
        <v>43726479</v>
      </c>
      <c r="V253" s="71">
        <v>5298</v>
      </c>
      <c r="W253" s="71">
        <v>83</v>
      </c>
      <c r="X253" s="71">
        <v>94528</v>
      </c>
      <c r="Y253" s="71">
        <v>159548</v>
      </c>
      <c r="Z253" s="71">
        <v>113405</v>
      </c>
      <c r="AA253" s="71">
        <v>19680</v>
      </c>
      <c r="AB253" s="71">
        <v>353563</v>
      </c>
      <c r="AC253" s="71">
        <v>0</v>
      </c>
      <c r="AD253" s="71">
        <v>22.88679398206407</v>
      </c>
      <c r="AE253" s="72"/>
      <c r="AF253" s="71">
        <v>351190603.87807602</v>
      </c>
      <c r="AG253" s="71">
        <v>8102522.0117290076</v>
      </c>
      <c r="AH253" s="71">
        <v>1451407.911682094</v>
      </c>
      <c r="AI253" s="71">
        <v>587665502.97416365</v>
      </c>
      <c r="AJ253" s="71">
        <v>731496792.65234506</v>
      </c>
      <c r="AK253" s="71">
        <v>0</v>
      </c>
      <c r="AL253" s="71">
        <v>0</v>
      </c>
      <c r="AM253" s="71">
        <v>48567846.962591238</v>
      </c>
      <c r="AN253" s="71">
        <v>0</v>
      </c>
      <c r="AO253" s="71">
        <v>0</v>
      </c>
      <c r="AP253" s="71">
        <v>1728474676.3905869</v>
      </c>
      <c r="AQ253" s="72"/>
      <c r="AR253" s="71">
        <v>5588</v>
      </c>
      <c r="AS253" s="71">
        <v>346</v>
      </c>
      <c r="AT253" s="71">
        <v>0</v>
      </c>
      <c r="AU253" s="71">
        <v>0</v>
      </c>
      <c r="AV253" s="71">
        <v>0</v>
      </c>
      <c r="AW253" s="71">
        <v>0</v>
      </c>
      <c r="AX253" s="71"/>
      <c r="AY253" s="72"/>
      <c r="AZ253" s="71">
        <v>20861.7</v>
      </c>
      <c r="BA253" s="71">
        <v>10616.6</v>
      </c>
      <c r="BB253" s="71">
        <v>0</v>
      </c>
      <c r="BC253" s="71">
        <v>0</v>
      </c>
      <c r="BD253" s="71">
        <v>0</v>
      </c>
      <c r="BE253" s="71">
        <v>0</v>
      </c>
      <c r="BF253" s="71"/>
      <c r="BG253" s="72"/>
      <c r="BH253" s="71">
        <v>0</v>
      </c>
      <c r="BI253" s="71">
        <v>0</v>
      </c>
      <c r="BJ253" s="71">
        <v>140.17500000000001</v>
      </c>
      <c r="BK253" s="71">
        <v>0</v>
      </c>
      <c r="BL253" s="71">
        <v>112.247</v>
      </c>
      <c r="BM253" s="71">
        <v>0</v>
      </c>
      <c r="BN253" s="72"/>
      <c r="BO253" s="71">
        <v>0</v>
      </c>
      <c r="BP253" s="71">
        <v>0</v>
      </c>
      <c r="BQ253" s="71">
        <v>11</v>
      </c>
      <c r="BR253" s="71">
        <v>0</v>
      </c>
      <c r="BS253" s="71">
        <v>12</v>
      </c>
      <c r="BT253" s="71">
        <v>0</v>
      </c>
      <c r="BU253"/>
      <c r="BV253" s="70">
        <v>212.62299999999999</v>
      </c>
      <c r="BW253" s="70">
        <v>0</v>
      </c>
      <c r="BX253" s="70">
        <v>29.795000000000002</v>
      </c>
      <c r="BY253" s="70">
        <v>1.206</v>
      </c>
      <c r="BZ253" s="70">
        <v>8.798</v>
      </c>
      <c r="CA253" s="70">
        <v>0</v>
      </c>
      <c r="CB253" s="70">
        <v>0</v>
      </c>
      <c r="CC253" s="70">
        <v>0</v>
      </c>
      <c r="CD253" s="70">
        <v>0</v>
      </c>
    </row>
    <row r="254" spans="1:82">
      <c r="A254" s="70" t="s">
        <v>1901</v>
      </c>
      <c r="B254" s="70">
        <v>168</v>
      </c>
      <c r="C254" s="70">
        <v>15</v>
      </c>
      <c r="D254" s="70">
        <v>10</v>
      </c>
      <c r="E254" s="70">
        <v>2018</v>
      </c>
      <c r="F254" s="70" t="s">
        <v>183</v>
      </c>
      <c r="G254" s="1064" t="s">
        <v>1886</v>
      </c>
      <c r="H254" s="70" t="s">
        <v>1887</v>
      </c>
      <c r="I254" s="148"/>
      <c r="J254" s="71">
        <v>267.57418797613366</v>
      </c>
      <c r="K254" s="71">
        <v>8.6682843380127075</v>
      </c>
      <c r="L254" s="71">
        <v>6.4164581372156286</v>
      </c>
      <c r="M254" s="71">
        <v>293.24076272153945</v>
      </c>
      <c r="N254" s="71">
        <v>355.76988943792213</v>
      </c>
      <c r="O254" s="71">
        <v>185.93764963371896</v>
      </c>
      <c r="P254" s="71">
        <v>94.469650468302689</v>
      </c>
      <c r="Q254" s="71">
        <v>22.341490243186701</v>
      </c>
      <c r="R254" s="71">
        <v>0</v>
      </c>
      <c r="S254" s="71">
        <v>51.649471347459993</v>
      </c>
      <c r="T254" s="72"/>
      <c r="U254" s="71">
        <v>44800350</v>
      </c>
      <c r="V254" s="71">
        <v>5298</v>
      </c>
      <c r="W254" s="71">
        <v>83</v>
      </c>
      <c r="X254" s="71">
        <v>94528</v>
      </c>
      <c r="Y254" s="71">
        <v>159956</v>
      </c>
      <c r="Z254" s="71">
        <v>113299</v>
      </c>
      <c r="AA254" s="71">
        <v>19764</v>
      </c>
      <c r="AB254" s="71">
        <v>352496</v>
      </c>
      <c r="AC254" s="71">
        <v>0</v>
      </c>
      <c r="AD254" s="71">
        <v>51.649471347459993</v>
      </c>
      <c r="AE254" s="72"/>
      <c r="AF254" s="71">
        <v>344504673.93829662</v>
      </c>
      <c r="AG254" s="71">
        <v>7411891.8007356599</v>
      </c>
      <c r="AH254" s="71">
        <v>1393665.250259744</v>
      </c>
      <c r="AI254" s="71">
        <v>567519794.75796592</v>
      </c>
      <c r="AJ254" s="71">
        <v>655443177.3129009</v>
      </c>
      <c r="AK254" s="71">
        <v>0</v>
      </c>
      <c r="AL254" s="71">
        <v>0</v>
      </c>
      <c r="AM254" s="71">
        <v>48521465.921413377</v>
      </c>
      <c r="AN254" s="71">
        <v>0</v>
      </c>
      <c r="AO254" s="71">
        <v>0</v>
      </c>
      <c r="AP254" s="71">
        <v>1624794668.9815722</v>
      </c>
      <c r="AQ254" s="72"/>
      <c r="AR254" s="71">
        <v>5976</v>
      </c>
      <c r="AS254" s="71">
        <v>375</v>
      </c>
      <c r="AT254" s="71">
        <v>0</v>
      </c>
      <c r="AU254" s="71">
        <v>0</v>
      </c>
      <c r="AV254" s="71">
        <v>0</v>
      </c>
      <c r="AW254" s="71">
        <v>0</v>
      </c>
      <c r="AX254" s="71"/>
      <c r="AY254" s="72"/>
      <c r="AZ254" s="71">
        <v>22553.899999999998</v>
      </c>
      <c r="BA254" s="71">
        <v>11056.6</v>
      </c>
      <c r="BB254" s="71">
        <v>0</v>
      </c>
      <c r="BC254" s="71">
        <v>0</v>
      </c>
      <c r="BD254" s="71">
        <v>0</v>
      </c>
      <c r="BE254" s="71">
        <v>0</v>
      </c>
      <c r="BF254" s="71"/>
      <c r="BG254" s="72"/>
      <c r="BH254" s="71">
        <v>0</v>
      </c>
      <c r="BI254" s="71">
        <v>0</v>
      </c>
      <c r="BJ254" s="71">
        <v>128.78700000000001</v>
      </c>
      <c r="BK254" s="71">
        <v>0</v>
      </c>
      <c r="BL254" s="71">
        <v>116.94899999999998</v>
      </c>
      <c r="BM254" s="71">
        <v>0</v>
      </c>
      <c r="BN254" s="72"/>
      <c r="BO254" s="71">
        <v>0</v>
      </c>
      <c r="BP254" s="71">
        <v>0</v>
      </c>
      <c r="BQ254" s="71">
        <v>12</v>
      </c>
      <c r="BR254" s="71">
        <v>0</v>
      </c>
      <c r="BS254" s="71">
        <v>12</v>
      </c>
      <c r="BT254" s="71">
        <v>0</v>
      </c>
      <c r="BU254"/>
      <c r="BV254" s="70">
        <v>193.542</v>
      </c>
      <c r="BW254" s="70">
        <v>0</v>
      </c>
      <c r="BX254" s="70">
        <v>41.820999999999998</v>
      </c>
      <c r="BY254" s="70">
        <v>1.21</v>
      </c>
      <c r="BZ254" s="70">
        <v>9.1630000000000003</v>
      </c>
      <c r="CA254" s="70">
        <v>0</v>
      </c>
      <c r="CB254" s="70">
        <v>0</v>
      </c>
      <c r="CC254" s="70">
        <v>0</v>
      </c>
      <c r="CD254" s="70">
        <v>0</v>
      </c>
    </row>
    <row r="255" spans="1:82">
      <c r="A255" s="70" t="s">
        <v>1902</v>
      </c>
      <c r="B255" s="70">
        <v>169</v>
      </c>
      <c r="C255" s="70">
        <v>16</v>
      </c>
      <c r="D255" s="70">
        <v>10</v>
      </c>
      <c r="E255" s="70">
        <v>2019</v>
      </c>
      <c r="F255" s="70" t="s">
        <v>158</v>
      </c>
      <c r="G255" s="1064" t="s">
        <v>1886</v>
      </c>
      <c r="H255" s="70" t="s">
        <v>1887</v>
      </c>
      <c r="I255" s="148"/>
      <c r="J255" s="71">
        <v>254.77072067779253</v>
      </c>
      <c r="K255" s="71">
        <v>7.7825259429037423</v>
      </c>
      <c r="L255" s="71">
        <v>6.4712191608132157</v>
      </c>
      <c r="M255" s="71">
        <v>279.37587445705492</v>
      </c>
      <c r="N255" s="71">
        <v>311.15596727375367</v>
      </c>
      <c r="O255" s="71">
        <v>180.63242016390922</v>
      </c>
      <c r="P255" s="71">
        <v>94.15148550976501</v>
      </c>
      <c r="Q255" s="71">
        <v>21.6913273003656</v>
      </c>
      <c r="R255" s="71">
        <v>0</v>
      </c>
      <c r="S255" s="71">
        <v>62.782296264919999</v>
      </c>
      <c r="T255" s="72"/>
      <c r="U255" s="71">
        <v>43797090</v>
      </c>
      <c r="V255" s="71">
        <v>5298</v>
      </c>
      <c r="W255" s="71">
        <v>83</v>
      </c>
      <c r="X255" s="71">
        <v>94528</v>
      </c>
      <c r="Y255" s="71">
        <v>160870</v>
      </c>
      <c r="Z255" s="71">
        <v>113088</v>
      </c>
      <c r="AA255" s="71">
        <v>19550</v>
      </c>
      <c r="AB255" s="71">
        <v>351503</v>
      </c>
      <c r="AC255" s="71">
        <v>0</v>
      </c>
      <c r="AD255" s="71">
        <v>62.782296264919999</v>
      </c>
      <c r="AE255" s="72"/>
      <c r="AF255" s="71">
        <v>333984971.45522511</v>
      </c>
      <c r="AG255" s="71">
        <v>7002730.7930804603</v>
      </c>
      <c r="AH255" s="71">
        <v>1478931.5997286439</v>
      </c>
      <c r="AI255" s="71">
        <v>571847608.76190388</v>
      </c>
      <c r="AJ255" s="71">
        <v>595163745.3043977</v>
      </c>
      <c r="AK255" s="71">
        <v>0</v>
      </c>
      <c r="AL255" s="71">
        <v>0</v>
      </c>
      <c r="AM255" s="71">
        <v>47872062.486832716</v>
      </c>
      <c r="AN255" s="71">
        <v>0</v>
      </c>
      <c r="AO255" s="71">
        <v>0</v>
      </c>
      <c r="AP255" s="71">
        <v>1557350050.4011683</v>
      </c>
      <c r="AQ255" s="72"/>
      <c r="AR255" s="71">
        <v>6334</v>
      </c>
      <c r="AS255" s="71">
        <v>393</v>
      </c>
      <c r="AT255" s="71">
        <v>0</v>
      </c>
      <c r="AU255" s="71">
        <v>0</v>
      </c>
      <c r="AV255" s="71">
        <v>0</v>
      </c>
      <c r="AW255" s="71">
        <v>0</v>
      </c>
      <c r="AX255" s="71"/>
      <c r="AY255" s="72"/>
      <c r="AZ255" s="71">
        <v>24189.899999999969</v>
      </c>
      <c r="BA255" s="71">
        <v>11324.599999999989</v>
      </c>
      <c r="BB255" s="71">
        <v>0</v>
      </c>
      <c r="BC255" s="71">
        <v>0</v>
      </c>
      <c r="BD255" s="71">
        <v>0</v>
      </c>
      <c r="BE255" s="71">
        <v>0</v>
      </c>
      <c r="BF255" s="71"/>
      <c r="BG255" s="72"/>
      <c r="BH255" s="71">
        <v>0</v>
      </c>
      <c r="BI255" s="71">
        <v>0</v>
      </c>
      <c r="BJ255" s="71">
        <v>108.78100000000001</v>
      </c>
      <c r="BK255" s="71">
        <v>0</v>
      </c>
      <c r="BL255" s="71">
        <v>127.554</v>
      </c>
      <c r="BM255" s="71">
        <v>0</v>
      </c>
      <c r="BN255" s="72"/>
      <c r="BO255" s="71">
        <v>0</v>
      </c>
      <c r="BP255" s="71">
        <v>0</v>
      </c>
      <c r="BQ255" s="71">
        <v>11</v>
      </c>
      <c r="BR255" s="71">
        <v>0</v>
      </c>
      <c r="BS255" s="71">
        <v>13</v>
      </c>
      <c r="BT255" s="71">
        <v>0</v>
      </c>
      <c r="BU255"/>
      <c r="BV255" s="70">
        <v>166.386</v>
      </c>
      <c r="BW255" s="70">
        <v>0</v>
      </c>
      <c r="BX255" s="70">
        <v>61.478000000000002</v>
      </c>
      <c r="BY255" s="70">
        <v>0</v>
      </c>
      <c r="BZ255" s="70">
        <v>8.4710000000000001</v>
      </c>
      <c r="CA255" s="70">
        <v>0</v>
      </c>
      <c r="CB255" s="70">
        <v>0</v>
      </c>
      <c r="CC255" s="70">
        <v>0</v>
      </c>
      <c r="CD255" s="70">
        <v>0</v>
      </c>
    </row>
    <row r="256" spans="1:82">
      <c r="A256" s="70" t="s">
        <v>1903</v>
      </c>
      <c r="B256" s="70">
        <v>170</v>
      </c>
      <c r="C256" s="70">
        <v>17</v>
      </c>
      <c r="D256" s="70">
        <v>10</v>
      </c>
      <c r="E256" s="70">
        <v>2020</v>
      </c>
      <c r="F256" s="70" t="s">
        <v>159</v>
      </c>
      <c r="G256" s="70" t="s">
        <v>1886</v>
      </c>
      <c r="H256" s="70" t="s">
        <v>1887</v>
      </c>
      <c r="I256" s="148"/>
      <c r="J256" s="71">
        <v>216.73221209911529</v>
      </c>
      <c r="K256" s="71">
        <v>8.1712378187660608</v>
      </c>
      <c r="L256" s="71">
        <v>10.365528529532101</v>
      </c>
      <c r="M256" s="71">
        <v>268.76529122886058</v>
      </c>
      <c r="N256" s="71">
        <v>382.69697551372326</v>
      </c>
      <c r="O256" s="71">
        <v>158.60379993169769</v>
      </c>
      <c r="P256" s="71">
        <v>89.17834606844292</v>
      </c>
      <c r="Q256" s="71">
        <v>20.7000486923395</v>
      </c>
      <c r="R256" s="71">
        <v>0</v>
      </c>
      <c r="S256" s="71">
        <v>55.642148169763729</v>
      </c>
      <c r="T256" s="72"/>
      <c r="U256" s="71">
        <v>38158470</v>
      </c>
      <c r="V256" s="71">
        <v>5339</v>
      </c>
      <c r="W256" s="71">
        <v>150</v>
      </c>
      <c r="X256" s="71">
        <v>96317</v>
      </c>
      <c r="Y256" s="71">
        <v>162262</v>
      </c>
      <c r="Z256" s="71">
        <v>113334</v>
      </c>
      <c r="AA256" s="71">
        <v>19682</v>
      </c>
      <c r="AB256" s="71">
        <v>351082</v>
      </c>
      <c r="AC256" s="71">
        <v>0</v>
      </c>
      <c r="AD256" s="71">
        <v>55.642148169763729</v>
      </c>
      <c r="AE256" s="72"/>
      <c r="AF256" s="71">
        <v>276919369.34682173</v>
      </c>
      <c r="AG256" s="71">
        <v>6641080.158531988</v>
      </c>
      <c r="AH256" s="71">
        <v>2393851.587898694</v>
      </c>
      <c r="AI256" s="71">
        <v>526480850.46075392</v>
      </c>
      <c r="AJ256" s="71">
        <v>721679011.77983189</v>
      </c>
      <c r="AK256" s="71"/>
      <c r="AL256" s="71"/>
      <c r="AM256" s="71">
        <v>45820101.602375045</v>
      </c>
      <c r="AN256" s="71"/>
      <c r="AO256" s="71"/>
      <c r="AP256" s="71">
        <v>1579934264.9362133</v>
      </c>
      <c r="AQ256" s="72"/>
      <c r="AR256" s="71">
        <v>6711</v>
      </c>
      <c r="AS256" s="71">
        <v>398</v>
      </c>
      <c r="AT256" s="71">
        <v>0</v>
      </c>
      <c r="AU256" s="71">
        <v>0</v>
      </c>
      <c r="AV256" s="71">
        <v>0</v>
      </c>
      <c r="AW256" s="71">
        <v>1</v>
      </c>
      <c r="AX256" s="71"/>
      <c r="AY256" s="72"/>
      <c r="AZ256" s="71">
        <v>26073.899999999961</v>
      </c>
      <c r="BA256" s="71">
        <v>11351.400000000011</v>
      </c>
      <c r="BB256" s="71">
        <v>0</v>
      </c>
      <c r="BC256" s="71">
        <v>0</v>
      </c>
      <c r="BD256" s="71">
        <v>0</v>
      </c>
      <c r="BE256" s="71">
        <v>1702.7139999999999</v>
      </c>
      <c r="BF256" s="71"/>
      <c r="BG256" s="72"/>
      <c r="BH256" s="71">
        <v>0</v>
      </c>
      <c r="BI256" s="71">
        <v>0</v>
      </c>
      <c r="BJ256" s="71">
        <v>114.94799999999999</v>
      </c>
      <c r="BK256" s="71">
        <v>0</v>
      </c>
      <c r="BL256" s="71">
        <v>120.69899999999998</v>
      </c>
      <c r="BM256" s="71">
        <v>0</v>
      </c>
      <c r="BN256" s="72"/>
      <c r="BO256" s="71">
        <v>0</v>
      </c>
      <c r="BP256" s="71">
        <v>0</v>
      </c>
      <c r="BQ256" s="71">
        <v>12</v>
      </c>
      <c r="BR256" s="71">
        <v>0</v>
      </c>
      <c r="BS256" s="71">
        <v>13</v>
      </c>
      <c r="BT256" s="71">
        <v>0</v>
      </c>
      <c r="BU256"/>
      <c r="BV256" s="70">
        <v>173.50700000000001</v>
      </c>
      <c r="BW256" s="70">
        <v>0</v>
      </c>
      <c r="BX256" s="70">
        <v>52.447000000000003</v>
      </c>
      <c r="BY256" s="70">
        <v>1.194</v>
      </c>
      <c r="BZ256" s="70">
        <v>8.4990000000000006</v>
      </c>
      <c r="CA256" s="70">
        <v>0</v>
      </c>
      <c r="CB256" s="70">
        <v>0</v>
      </c>
      <c r="CC256" s="70">
        <v>0</v>
      </c>
      <c r="CD256" s="70">
        <v>0</v>
      </c>
    </row>
    <row r="257" spans="1:82">
      <c r="A257" s="70" t="s">
        <v>1904</v>
      </c>
      <c r="B257" s="70">
        <v>170</v>
      </c>
      <c r="C257" s="70">
        <v>18</v>
      </c>
      <c r="D257" s="70">
        <v>10</v>
      </c>
      <c r="E257" s="70">
        <v>2021</v>
      </c>
      <c r="F257" s="70" t="s">
        <v>160</v>
      </c>
      <c r="G257" s="70" t="s">
        <v>1886</v>
      </c>
      <c r="H257" s="70" t="s">
        <v>1887</v>
      </c>
      <c r="I257" s="148"/>
      <c r="J257" s="71">
        <v>200.14710331334672</v>
      </c>
      <c r="K257" s="71">
        <v>8.8032364509742109</v>
      </c>
      <c r="L257" s="71">
        <v>9.9160526867421126</v>
      </c>
      <c r="M257" s="71">
        <v>271.97420407203083</v>
      </c>
      <c r="N257" s="71">
        <v>317.66132704325986</v>
      </c>
      <c r="O257" s="71">
        <v>153.57281644931348</v>
      </c>
      <c r="P257" s="71">
        <v>91.491748963054263</v>
      </c>
      <c r="Q257" s="71">
        <v>20.432042749766101</v>
      </c>
      <c r="R257" s="71">
        <v>0</v>
      </c>
      <c r="S257" s="71">
        <v>56.170460414299988</v>
      </c>
      <c r="T257" s="72"/>
      <c r="U257" s="71">
        <v>41833437</v>
      </c>
      <c r="V257" s="71">
        <v>5339</v>
      </c>
      <c r="W257" s="71">
        <v>150</v>
      </c>
      <c r="X257" s="71">
        <v>96317</v>
      </c>
      <c r="Y257" s="71">
        <v>162906</v>
      </c>
      <c r="Z257" s="71">
        <v>112993</v>
      </c>
      <c r="AA257" s="71">
        <v>19690</v>
      </c>
      <c r="AB257" s="71">
        <v>349941</v>
      </c>
      <c r="AC257" s="71">
        <v>0</v>
      </c>
      <c r="AD257" s="71">
        <v>56.170460414299988</v>
      </c>
      <c r="AE257" s="72"/>
      <c r="AF257" s="71">
        <v>284294387.64325386</v>
      </c>
      <c r="AG257" s="71">
        <v>7753611.5766934808</v>
      </c>
      <c r="AH257" s="71">
        <v>2120778.072015204</v>
      </c>
      <c r="AI257" s="71">
        <v>601861512.61827564</v>
      </c>
      <c r="AJ257" s="71">
        <v>661128528.05958176</v>
      </c>
      <c r="AK257" s="71">
        <v>0</v>
      </c>
      <c r="AL257" s="71">
        <v>0</v>
      </c>
      <c r="AM257" s="71">
        <v>45934616.163350366</v>
      </c>
      <c r="AN257" s="71">
        <v>0</v>
      </c>
      <c r="AO257" s="71">
        <v>0</v>
      </c>
      <c r="AP257" s="71">
        <v>1603093434.1331704</v>
      </c>
      <c r="AQ257" s="72"/>
      <c r="AR257" s="71">
        <v>7085</v>
      </c>
      <c r="AS257" s="71">
        <v>401</v>
      </c>
      <c r="AT257" s="71">
        <v>0</v>
      </c>
      <c r="AU257" s="71">
        <v>0</v>
      </c>
      <c r="AV257" s="71">
        <v>0</v>
      </c>
      <c r="AW257" s="71">
        <v>1</v>
      </c>
      <c r="AX257" s="71"/>
      <c r="AY257" s="72"/>
      <c r="AZ257" s="71">
        <v>28052.499999999869</v>
      </c>
      <c r="BA257" s="71">
        <v>11484.400000000011</v>
      </c>
      <c r="BB257" s="71">
        <v>0</v>
      </c>
      <c r="BC257" s="71">
        <v>0</v>
      </c>
      <c r="BD257" s="71">
        <v>0</v>
      </c>
      <c r="BE257" s="71">
        <v>1702.7139999999999</v>
      </c>
      <c r="BF257" s="71"/>
      <c r="BG257" s="72"/>
      <c r="BH257" s="71">
        <v>0</v>
      </c>
      <c r="BI257" s="71">
        <v>0</v>
      </c>
      <c r="BJ257" s="71">
        <v>123.554</v>
      </c>
      <c r="BK257" s="71">
        <v>0</v>
      </c>
      <c r="BL257" s="71">
        <v>123.404</v>
      </c>
      <c r="BM257" s="71">
        <v>0</v>
      </c>
      <c r="BN257" s="72"/>
      <c r="BO257" s="71">
        <v>0</v>
      </c>
      <c r="BP257" s="71">
        <v>0</v>
      </c>
      <c r="BQ257" s="71">
        <v>12</v>
      </c>
      <c r="BR257" s="71">
        <v>0</v>
      </c>
      <c r="BS257" s="71">
        <v>13</v>
      </c>
      <c r="BT257" s="71">
        <v>0</v>
      </c>
      <c r="BU257"/>
      <c r="BV257" s="70">
        <v>183.60300000000001</v>
      </c>
      <c r="BW257" s="70">
        <v>0</v>
      </c>
      <c r="BX257" s="70">
        <v>53.737000000000002</v>
      </c>
      <c r="BY257" s="70">
        <v>1.196</v>
      </c>
      <c r="BZ257" s="70">
        <v>8.4220000000000006</v>
      </c>
      <c r="CA257" s="70">
        <v>0</v>
      </c>
      <c r="CB257" s="70">
        <v>0</v>
      </c>
      <c r="CC257" s="70">
        <v>0</v>
      </c>
      <c r="CD257" s="70">
        <v>0</v>
      </c>
    </row>
    <row r="258" spans="1:82">
      <c r="A258" s="70" t="s">
        <v>1905</v>
      </c>
      <c r="B258" s="70">
        <v>170</v>
      </c>
      <c r="C258" s="70">
        <v>19</v>
      </c>
      <c r="D258" s="70">
        <v>10</v>
      </c>
      <c r="E258" s="70">
        <v>2022</v>
      </c>
      <c r="F258" s="70" t="s">
        <v>161</v>
      </c>
      <c r="G258" s="70" t="s">
        <v>1886</v>
      </c>
      <c r="H258" s="70" t="s">
        <v>1887</v>
      </c>
      <c r="I258" s="148"/>
      <c r="J258" s="71">
        <v>189.66540221591603</v>
      </c>
      <c r="K258" s="71">
        <v>9.007946587841694</v>
      </c>
      <c r="L258" s="71">
        <v>9.1451742621035965</v>
      </c>
      <c r="M258" s="71">
        <v>293.06670754524936</v>
      </c>
      <c r="N258" s="71">
        <v>393.3022433402092</v>
      </c>
      <c r="O258" s="71">
        <v>161.64725774793186</v>
      </c>
      <c r="P258" s="71">
        <v>90.758710338023448</v>
      </c>
      <c r="Q258" s="71">
        <v>20.517906208994077</v>
      </c>
      <c r="R258" s="71">
        <v>0</v>
      </c>
      <c r="S258" s="71">
        <v>66.526528016832458</v>
      </c>
      <c r="T258" s="72"/>
      <c r="U258" s="71">
        <v>41198996</v>
      </c>
      <c r="V258" s="71">
        <v>5339</v>
      </c>
      <c r="W258" s="71">
        <v>150</v>
      </c>
      <c r="X258" s="71">
        <v>96317</v>
      </c>
      <c r="Y258" s="71">
        <v>163964</v>
      </c>
      <c r="Z258" s="71">
        <v>113000</v>
      </c>
      <c r="AA258" s="71">
        <v>19830</v>
      </c>
      <c r="AB258" s="71">
        <v>348530</v>
      </c>
      <c r="AC258" s="71">
        <v>0</v>
      </c>
      <c r="AD258" s="71">
        <v>66.526528016832458</v>
      </c>
      <c r="AE258" s="72"/>
      <c r="AF258" s="71">
        <v>233593977.89216807</v>
      </c>
      <c r="AG258" s="71">
        <v>8011858.7756973589</v>
      </c>
      <c r="AH258" s="71">
        <v>2298073.5434464575</v>
      </c>
      <c r="AI258" s="71">
        <v>577088997.35803795</v>
      </c>
      <c r="AJ258" s="71">
        <v>768100957.77225053</v>
      </c>
      <c r="AK258" s="71">
        <v>0</v>
      </c>
      <c r="AL258" s="71">
        <v>0</v>
      </c>
      <c r="AM258" s="71">
        <v>45004735.919711985</v>
      </c>
      <c r="AN258" s="71">
        <v>0</v>
      </c>
      <c r="AO258" s="71">
        <v>0</v>
      </c>
      <c r="AP258" s="71">
        <v>1634098601.2613125</v>
      </c>
      <c r="AQ258" s="72"/>
      <c r="AR258" s="71">
        <v>7495</v>
      </c>
      <c r="AS258" s="71">
        <v>403</v>
      </c>
      <c r="AT258" s="71">
        <v>0</v>
      </c>
      <c r="AU258" s="71">
        <v>0</v>
      </c>
      <c r="AV258" s="71">
        <v>0</v>
      </c>
      <c r="AW258" s="71">
        <v>1</v>
      </c>
      <c r="AX258" s="71"/>
      <c r="AY258" s="72"/>
      <c r="AZ258" s="71">
        <v>30209.099999999926</v>
      </c>
      <c r="BA258" s="71">
        <v>11909.100000000009</v>
      </c>
      <c r="BB258" s="71">
        <v>0</v>
      </c>
      <c r="BC258" s="71">
        <v>0</v>
      </c>
      <c r="BD258" s="71">
        <v>0</v>
      </c>
      <c r="BE258" s="71">
        <v>1702.7139999999999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1906</v>
      </c>
      <c r="B259" s="70">
        <v>170</v>
      </c>
      <c r="C259" s="70">
        <v>20</v>
      </c>
      <c r="D259" s="70">
        <v>10</v>
      </c>
      <c r="E259" s="70">
        <v>2023</v>
      </c>
      <c r="F259" s="70" t="s">
        <v>1539</v>
      </c>
      <c r="G259" s="70" t="s">
        <v>1886</v>
      </c>
      <c r="H259" s="70" t="s">
        <v>1887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7938</v>
      </c>
      <c r="AS259" s="71">
        <v>406</v>
      </c>
      <c r="AT259" s="71">
        <v>0</v>
      </c>
      <c r="AU259" s="71">
        <v>0</v>
      </c>
      <c r="AV259" s="71">
        <v>0</v>
      </c>
      <c r="AW259" s="71">
        <v>1</v>
      </c>
      <c r="AX259" s="71"/>
      <c r="AY259" s="72"/>
      <c r="AZ259" s="71">
        <v>32391.700000000019</v>
      </c>
      <c r="BA259" s="71">
        <v>12103.100000000009</v>
      </c>
      <c r="BB259" s="71">
        <v>0</v>
      </c>
      <c r="BC259" s="71">
        <v>0</v>
      </c>
      <c r="BD259" s="71">
        <v>0</v>
      </c>
      <c r="BE259" s="71">
        <v>2697.6909999999998</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1907</v>
      </c>
      <c r="B260" s="70">
        <v>170</v>
      </c>
      <c r="C260" s="70">
        <v>21</v>
      </c>
      <c r="D260" s="70">
        <v>10</v>
      </c>
      <c r="E260" s="70">
        <v>2024</v>
      </c>
      <c r="F260" s="70" t="s">
        <v>1554</v>
      </c>
      <c r="G260" s="70" t="s">
        <v>1886</v>
      </c>
      <c r="H260" s="70" t="s">
        <v>1887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1908</v>
      </c>
      <c r="B261" s="70">
        <v>222</v>
      </c>
      <c r="C261" s="70">
        <v>1</v>
      </c>
      <c r="D261" s="70">
        <v>14</v>
      </c>
      <c r="E261" s="70">
        <v>1990</v>
      </c>
      <c r="F261" s="70" t="s">
        <v>787</v>
      </c>
      <c r="G261" s="70" t="s">
        <v>1909</v>
      </c>
      <c r="H261" s="70" t="s">
        <v>1910</v>
      </c>
      <c r="I261" s="148"/>
      <c r="J261" s="71">
        <v>357.61612435734901</v>
      </c>
      <c r="K261" s="71">
        <v>27.6956973734987</v>
      </c>
      <c r="L261" s="71">
        <v>17.71837564753103</v>
      </c>
      <c r="M261" s="71">
        <v>221.87581400593189</v>
      </c>
      <c r="N261" s="71">
        <v>257.4185527439447</v>
      </c>
      <c r="O261" s="71">
        <v>191.1178339833985</v>
      </c>
      <c r="P261" s="71">
        <v>160.99758643654849</v>
      </c>
      <c r="Q261" s="71">
        <v>17.078074414888501</v>
      </c>
      <c r="R261" s="71">
        <v>15.392709553740911</v>
      </c>
      <c r="S261" s="71">
        <v>14.46464688431305</v>
      </c>
      <c r="T261" s="72"/>
      <c r="U261" s="71">
        <v>48771763</v>
      </c>
      <c r="V261" s="71">
        <v>9707</v>
      </c>
      <c r="W261" s="71">
        <v>191</v>
      </c>
      <c r="X261" s="71">
        <v>86813</v>
      </c>
      <c r="Y261" s="71">
        <v>87130</v>
      </c>
      <c r="Z261" s="71">
        <v>78609</v>
      </c>
      <c r="AA261" s="71">
        <v>39092</v>
      </c>
      <c r="AB261" s="71">
        <v>277290</v>
      </c>
      <c r="AC261" s="71">
        <v>2666045</v>
      </c>
      <c r="AD261" s="71">
        <v>14.46464688431305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1911</v>
      </c>
      <c r="B262" s="70">
        <v>223</v>
      </c>
      <c r="C262" s="70">
        <v>2</v>
      </c>
      <c r="D262" s="70">
        <v>14</v>
      </c>
      <c r="E262" s="70">
        <v>2005</v>
      </c>
      <c r="F262" s="70" t="s">
        <v>789</v>
      </c>
      <c r="G262" s="70" t="s">
        <v>1909</v>
      </c>
      <c r="H262" s="70" t="s">
        <v>1910</v>
      </c>
      <c r="I262" s="148"/>
      <c r="J262" s="71">
        <v>280.3339566020955</v>
      </c>
      <c r="K262" s="71">
        <v>15.60120414360518</v>
      </c>
      <c r="L262" s="71">
        <v>5.1030672416123171</v>
      </c>
      <c r="M262" s="71">
        <v>398.26456443141859</v>
      </c>
      <c r="N262" s="71">
        <v>431.55188014557888</v>
      </c>
      <c r="O262" s="71">
        <v>296.97285899018237</v>
      </c>
      <c r="P262" s="71">
        <v>155.0789539242673</v>
      </c>
      <c r="Q262" s="71">
        <v>19.037808033413398</v>
      </c>
      <c r="R262" s="71">
        <v>11.353090618006281</v>
      </c>
      <c r="S262" s="71">
        <v>37.493279655999999</v>
      </c>
      <c r="T262" s="72"/>
      <c r="U262" s="71">
        <v>42575695</v>
      </c>
      <c r="V262" s="71">
        <v>7435</v>
      </c>
      <c r="W262" s="71">
        <v>61</v>
      </c>
      <c r="X262" s="71">
        <v>81334</v>
      </c>
      <c r="Y262" s="71">
        <v>123438</v>
      </c>
      <c r="Z262" s="71">
        <v>141349</v>
      </c>
      <c r="AA262" s="71">
        <v>30839</v>
      </c>
      <c r="AB262" s="71">
        <v>323144</v>
      </c>
      <c r="AC262" s="71">
        <v>2007559</v>
      </c>
      <c r="AD262" s="71">
        <v>37.493279655999999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1912</v>
      </c>
      <c r="B263" s="70">
        <v>224</v>
      </c>
      <c r="C263" s="70">
        <v>3</v>
      </c>
      <c r="D263" s="70">
        <v>14</v>
      </c>
      <c r="E263" s="70">
        <v>2006</v>
      </c>
      <c r="F263" s="70" t="s">
        <v>790</v>
      </c>
      <c r="G263" s="70" t="s">
        <v>1909</v>
      </c>
      <c r="H263" s="70" t="s">
        <v>1910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1913</v>
      </c>
      <c r="B264" s="70">
        <v>225</v>
      </c>
      <c r="C264" s="70">
        <v>4</v>
      </c>
      <c r="D264" s="70">
        <v>14</v>
      </c>
      <c r="E264" s="70">
        <v>2007</v>
      </c>
      <c r="F264" s="70" t="s">
        <v>791</v>
      </c>
      <c r="G264" s="70" t="s">
        <v>1909</v>
      </c>
      <c r="H264" s="70" t="s">
        <v>1910</v>
      </c>
      <c r="I264" s="148"/>
      <c r="J264" s="71">
        <v>253.21958118526331</v>
      </c>
      <c r="K264" s="71">
        <v>15.423219702947801</v>
      </c>
      <c r="L264" s="71">
        <v>8.861740613849852</v>
      </c>
      <c r="M264" s="71">
        <v>420.38683394382218</v>
      </c>
      <c r="N264" s="71">
        <v>441.41746502017401</v>
      </c>
      <c r="O264" s="71">
        <v>290.15062678952143</v>
      </c>
      <c r="P264" s="71">
        <v>154.69635372628761</v>
      </c>
      <c r="Q264" s="71">
        <v>20.4135504360294</v>
      </c>
      <c r="R264" s="71">
        <v>12.048147768779041</v>
      </c>
      <c r="S264" s="71">
        <v>46.9708951331694</v>
      </c>
      <c r="T264" s="72"/>
      <c r="U264" s="71">
        <v>41260365</v>
      </c>
      <c r="V264" s="71">
        <v>7043</v>
      </c>
      <c r="W264" s="71">
        <v>100</v>
      </c>
      <c r="X264" s="71">
        <v>100847</v>
      </c>
      <c r="Y264" s="71">
        <v>128127</v>
      </c>
      <c r="Z264" s="71">
        <v>143564</v>
      </c>
      <c r="AA264" s="71">
        <v>30294</v>
      </c>
      <c r="AB264" s="71">
        <v>328173</v>
      </c>
      <c r="AC264" s="71">
        <v>2191594</v>
      </c>
      <c r="AD264" s="71">
        <v>46.9708951331694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1914</v>
      </c>
      <c r="B265" s="70">
        <v>226</v>
      </c>
      <c r="C265" s="70">
        <v>5</v>
      </c>
      <c r="D265" s="70">
        <v>14</v>
      </c>
      <c r="E265" s="70">
        <v>2008</v>
      </c>
      <c r="F265" s="70" t="s">
        <v>792</v>
      </c>
      <c r="G265" s="70" t="s">
        <v>1909</v>
      </c>
      <c r="H265" s="70" t="s">
        <v>1910</v>
      </c>
      <c r="I265" s="148"/>
      <c r="J265" s="71">
        <v>196.38939552922261</v>
      </c>
      <c r="K265" s="71">
        <v>11.560476326647411</v>
      </c>
      <c r="L265" s="71">
        <v>7.6040212409147303</v>
      </c>
      <c r="M265" s="71">
        <v>441.05328954903717</v>
      </c>
      <c r="N265" s="71">
        <v>444.69234587407902</v>
      </c>
      <c r="O265" s="71">
        <v>283.24094723336913</v>
      </c>
      <c r="P265" s="71">
        <v>146.29775527750689</v>
      </c>
      <c r="Q265" s="71">
        <v>20.197540342326398</v>
      </c>
      <c r="R265" s="71">
        <v>12.31573558970177</v>
      </c>
      <c r="S265" s="71">
        <v>35.163099371342497</v>
      </c>
      <c r="T265" s="72"/>
      <c r="U265" s="71">
        <v>37518375</v>
      </c>
      <c r="V265" s="71">
        <v>7043</v>
      </c>
      <c r="W265" s="71">
        <v>100</v>
      </c>
      <c r="X265" s="71">
        <v>100847</v>
      </c>
      <c r="Y265" s="71">
        <v>130143</v>
      </c>
      <c r="Z265" s="71">
        <v>145064</v>
      </c>
      <c r="AA265" s="71">
        <v>28682</v>
      </c>
      <c r="AB265" s="71">
        <v>330041</v>
      </c>
      <c r="AC265" s="71">
        <v>2326273</v>
      </c>
      <c r="AD265" s="71">
        <v>35.163099371342497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1915</v>
      </c>
      <c r="B266" s="70">
        <v>227</v>
      </c>
      <c r="C266" s="70">
        <v>6</v>
      </c>
      <c r="D266" s="70">
        <v>14</v>
      </c>
      <c r="E266" s="70">
        <v>2009</v>
      </c>
      <c r="F266" s="70" t="s">
        <v>176</v>
      </c>
      <c r="G266" s="70" t="s">
        <v>1909</v>
      </c>
      <c r="H266" s="70" t="s">
        <v>1910</v>
      </c>
      <c r="I266" s="148"/>
      <c r="J266" s="71">
        <v>174.33454213531061</v>
      </c>
      <c r="K266" s="71">
        <v>10.74997861950556</v>
      </c>
      <c r="L266" s="71">
        <v>19.353910976792239</v>
      </c>
      <c r="M266" s="71">
        <v>399.91897291072303</v>
      </c>
      <c r="N266" s="71">
        <v>376.91126041719338</v>
      </c>
      <c r="O266" s="71">
        <v>289.74861158147701</v>
      </c>
      <c r="P266" s="71">
        <v>139.21119327530039</v>
      </c>
      <c r="Q266" s="71">
        <v>19.415235632363501</v>
      </c>
      <c r="R266" s="71">
        <v>12.57820513679963</v>
      </c>
      <c r="S266" s="71">
        <v>34.609450866960003</v>
      </c>
      <c r="T266" s="72"/>
      <c r="U266" s="71">
        <v>31368055</v>
      </c>
      <c r="V266" s="71">
        <v>7232</v>
      </c>
      <c r="W266" s="71">
        <v>346</v>
      </c>
      <c r="X266" s="71">
        <v>112918</v>
      </c>
      <c r="Y266" s="71">
        <v>132661</v>
      </c>
      <c r="Z266" s="71">
        <v>146475</v>
      </c>
      <c r="AA266" s="71">
        <v>28019</v>
      </c>
      <c r="AB266" s="71">
        <v>333038</v>
      </c>
      <c r="AC266" s="71">
        <v>2317832</v>
      </c>
      <c r="AD266" s="71">
        <v>34.609450866960003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513.90899999999999</v>
      </c>
      <c r="BK266" s="71">
        <v>0</v>
      </c>
      <c r="BL266" s="71">
        <v>134.89400000000001</v>
      </c>
      <c r="BM266" s="71">
        <v>0</v>
      </c>
      <c r="BN266" s="72"/>
      <c r="BO266" s="71">
        <v>0</v>
      </c>
      <c r="BP266" s="71">
        <v>0</v>
      </c>
      <c r="BQ266" s="71">
        <v>16</v>
      </c>
      <c r="BR266" s="71">
        <v>0</v>
      </c>
      <c r="BS266" s="71">
        <v>19</v>
      </c>
      <c r="BT266" s="71">
        <v>0</v>
      </c>
      <c r="BU266"/>
      <c r="BV266" s="70">
        <v>572.63099999999997</v>
      </c>
      <c r="BW266" s="70">
        <v>0</v>
      </c>
      <c r="BX266" s="70">
        <v>38.752000000000002</v>
      </c>
      <c r="BY266" s="70">
        <v>0</v>
      </c>
      <c r="BZ266" s="70">
        <v>0</v>
      </c>
      <c r="CA266" s="70">
        <v>0</v>
      </c>
      <c r="CB266" s="70">
        <v>15.941000000000001</v>
      </c>
      <c r="CC266" s="70">
        <v>21.478999999999999</v>
      </c>
      <c r="CD266" s="70">
        <v>0</v>
      </c>
    </row>
    <row r="267" spans="1:82">
      <c r="A267" s="70" t="s">
        <v>1916</v>
      </c>
      <c r="B267" s="70">
        <v>228</v>
      </c>
      <c r="C267" s="70">
        <v>7</v>
      </c>
      <c r="D267" s="70">
        <v>14</v>
      </c>
      <c r="E267" s="70">
        <v>2010</v>
      </c>
      <c r="F267" s="70" t="s">
        <v>177</v>
      </c>
      <c r="G267" s="70" t="s">
        <v>1909</v>
      </c>
      <c r="H267" s="70" t="s">
        <v>1910</v>
      </c>
      <c r="I267" s="148"/>
      <c r="J267" s="71">
        <v>171.6031016560774</v>
      </c>
      <c r="K267" s="71">
        <v>12.222309432234599</v>
      </c>
      <c r="L267" s="71">
        <v>18.530526321873371</v>
      </c>
      <c r="M267" s="71">
        <v>432.03401929627898</v>
      </c>
      <c r="N267" s="71">
        <v>431.13418290919492</v>
      </c>
      <c r="O267" s="71">
        <v>291.30285697245932</v>
      </c>
      <c r="P267" s="71">
        <v>140.67232761648191</v>
      </c>
      <c r="Q267" s="71">
        <v>20.352033490470099</v>
      </c>
      <c r="R267" s="71">
        <v>13.34222719000495</v>
      </c>
      <c r="S267" s="71">
        <v>46.069089134523992</v>
      </c>
      <c r="T267" s="72"/>
      <c r="U267" s="71">
        <v>31606415</v>
      </c>
      <c r="V267" s="71">
        <v>7232</v>
      </c>
      <c r="W267" s="71">
        <v>346</v>
      </c>
      <c r="X267" s="71">
        <v>112918</v>
      </c>
      <c r="Y267" s="71">
        <v>134358</v>
      </c>
      <c r="Z267" s="71">
        <v>147945</v>
      </c>
      <c r="AA267" s="71">
        <v>27606</v>
      </c>
      <c r="AB267" s="71">
        <v>334523</v>
      </c>
      <c r="AC267" s="71">
        <v>2329934</v>
      </c>
      <c r="AD267" s="71">
        <v>46.069089134523992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516.15499999999997</v>
      </c>
      <c r="BK267" s="71">
        <v>0</v>
      </c>
      <c r="BL267" s="71">
        <v>135.41</v>
      </c>
      <c r="BM267" s="71">
        <v>0</v>
      </c>
      <c r="BN267" s="72"/>
      <c r="BO267" s="71">
        <v>0</v>
      </c>
      <c r="BP267" s="71">
        <v>0</v>
      </c>
      <c r="BQ267" s="71">
        <v>16</v>
      </c>
      <c r="BR267" s="71">
        <v>0</v>
      </c>
      <c r="BS267" s="71">
        <v>19</v>
      </c>
      <c r="BT267" s="71">
        <v>0</v>
      </c>
      <c r="BU267"/>
      <c r="BV267" s="70">
        <v>562.30399999999997</v>
      </c>
      <c r="BW267" s="70">
        <v>0</v>
      </c>
      <c r="BX267" s="70">
        <v>46.23</v>
      </c>
      <c r="BY267" s="70">
        <v>0</v>
      </c>
      <c r="BZ267" s="70">
        <v>0</v>
      </c>
      <c r="CA267" s="70">
        <v>0</v>
      </c>
      <c r="CB267" s="70">
        <v>17.257000000000001</v>
      </c>
      <c r="CC267" s="70">
        <v>25.774000000000001</v>
      </c>
      <c r="CD267" s="70">
        <v>0</v>
      </c>
    </row>
    <row r="268" spans="1:82">
      <c r="A268" s="70" t="s">
        <v>1917</v>
      </c>
      <c r="B268" s="70">
        <v>229</v>
      </c>
      <c r="C268" s="70">
        <v>8</v>
      </c>
      <c r="D268" s="70">
        <v>14</v>
      </c>
      <c r="E268" s="70">
        <v>2011</v>
      </c>
      <c r="F268" s="70" t="s">
        <v>178</v>
      </c>
      <c r="G268" s="70" t="s">
        <v>1909</v>
      </c>
      <c r="H268" s="70" t="s">
        <v>1910</v>
      </c>
      <c r="I268" s="148"/>
      <c r="J268" s="71">
        <v>221.3201000640386</v>
      </c>
      <c r="K268" s="71">
        <v>17.22581260327371</v>
      </c>
      <c r="L268" s="71">
        <v>14.87304857849001</v>
      </c>
      <c r="M268" s="71">
        <v>546.47031694928523</v>
      </c>
      <c r="N268" s="71">
        <v>481.11590085473023</v>
      </c>
      <c r="O268" s="71">
        <v>289.22328432716944</v>
      </c>
      <c r="P268" s="71">
        <v>135.32547376636913</v>
      </c>
      <c r="Q268" s="71">
        <v>23.595135526347001</v>
      </c>
      <c r="R268" s="71">
        <v>13.234027090272299</v>
      </c>
      <c r="S268" s="71">
        <v>47.962451516652393</v>
      </c>
      <c r="T268" s="72"/>
      <c r="U268" s="71">
        <v>33241375</v>
      </c>
      <c r="V268" s="71">
        <v>7232</v>
      </c>
      <c r="W268" s="71">
        <v>346</v>
      </c>
      <c r="X268" s="71">
        <v>112918</v>
      </c>
      <c r="Y268" s="71">
        <v>136207</v>
      </c>
      <c r="Z268" s="71">
        <v>150080</v>
      </c>
      <c r="AA268" s="71">
        <v>27347</v>
      </c>
      <c r="AB268" s="71">
        <v>336223</v>
      </c>
      <c r="AC268" s="71">
        <v>2307217</v>
      </c>
      <c r="AD268" s="71">
        <v>47.962451516652393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494.79599999999999</v>
      </c>
      <c r="BK268" s="71">
        <v>0</v>
      </c>
      <c r="BL268" s="71">
        <v>112.71600000000001</v>
      </c>
      <c r="BM268" s="71">
        <v>0</v>
      </c>
      <c r="BN268" s="72"/>
      <c r="BO268" s="71">
        <v>0</v>
      </c>
      <c r="BP268" s="71">
        <v>0</v>
      </c>
      <c r="BQ268" s="71">
        <v>16</v>
      </c>
      <c r="BR268" s="71">
        <v>0</v>
      </c>
      <c r="BS268" s="71">
        <v>19</v>
      </c>
      <c r="BT268" s="71">
        <v>0</v>
      </c>
      <c r="BU268"/>
      <c r="BV268" s="70">
        <v>537.54600000000005</v>
      </c>
      <c r="BW268" s="70">
        <v>0</v>
      </c>
      <c r="BX268" s="70">
        <v>36.713999999999999</v>
      </c>
      <c r="BY268" s="70">
        <v>0</v>
      </c>
      <c r="BZ268" s="70">
        <v>0</v>
      </c>
      <c r="CA268" s="70">
        <v>0</v>
      </c>
      <c r="CB268" s="70">
        <v>13.172000000000001</v>
      </c>
      <c r="CC268" s="70">
        <v>20.079999999999998</v>
      </c>
      <c r="CD268" s="70">
        <v>0</v>
      </c>
    </row>
    <row r="269" spans="1:82">
      <c r="A269" s="70" t="s">
        <v>1918</v>
      </c>
      <c r="B269" s="70">
        <v>230</v>
      </c>
      <c r="C269" s="70">
        <v>9</v>
      </c>
      <c r="D269" s="70">
        <v>14</v>
      </c>
      <c r="E269" s="70">
        <v>2012</v>
      </c>
      <c r="F269" s="70" t="s">
        <v>179</v>
      </c>
      <c r="G269" s="70" t="s">
        <v>1909</v>
      </c>
      <c r="H269" s="70" t="s">
        <v>1910</v>
      </c>
      <c r="I269" s="148"/>
      <c r="J269" s="71">
        <v>263.76796450883211</v>
      </c>
      <c r="K269" s="71">
        <v>16.74087047069909</v>
      </c>
      <c r="L269" s="71">
        <v>14.72133607533668</v>
      </c>
      <c r="M269" s="71">
        <v>561.00109891838792</v>
      </c>
      <c r="N269" s="71">
        <v>567.39605947022756</v>
      </c>
      <c r="O269" s="71">
        <v>290.78465086677789</v>
      </c>
      <c r="P269" s="71">
        <v>134.47800972730982</v>
      </c>
      <c r="Q269" s="71">
        <v>26.0371504374423</v>
      </c>
      <c r="R269" s="71">
        <v>13.86640916267099</v>
      </c>
      <c r="S269" s="71">
        <v>50.367081766732802</v>
      </c>
      <c r="T269" s="72"/>
      <c r="U269" s="71">
        <v>32527464</v>
      </c>
      <c r="V269" s="71">
        <v>7232</v>
      </c>
      <c r="W269" s="71">
        <v>346</v>
      </c>
      <c r="X269" s="71">
        <v>112918</v>
      </c>
      <c r="Y269" s="71">
        <v>139783</v>
      </c>
      <c r="Z269" s="71">
        <v>152087</v>
      </c>
      <c r="AA269" s="71">
        <v>27022</v>
      </c>
      <c r="AB269" s="71">
        <v>341489</v>
      </c>
      <c r="AC269" s="71">
        <v>2354852</v>
      </c>
      <c r="AD269" s="71">
        <v>50.367081766732802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533.23900000000003</v>
      </c>
      <c r="BK269" s="71">
        <v>0</v>
      </c>
      <c r="BL269" s="71">
        <v>127.529</v>
      </c>
      <c r="BM269" s="71">
        <v>0</v>
      </c>
      <c r="BN269" s="72"/>
      <c r="BO269" s="71">
        <v>0</v>
      </c>
      <c r="BP269" s="71">
        <v>0</v>
      </c>
      <c r="BQ269" s="71">
        <v>16</v>
      </c>
      <c r="BR269" s="71">
        <v>0</v>
      </c>
      <c r="BS269" s="71">
        <v>19</v>
      </c>
      <c r="BT269" s="71">
        <v>0</v>
      </c>
      <c r="BU269"/>
      <c r="BV269" s="70">
        <v>597.82799999999997</v>
      </c>
      <c r="BW269" s="70">
        <v>0</v>
      </c>
      <c r="BX269" s="70">
        <v>29.966999999999999</v>
      </c>
      <c r="BY269" s="70">
        <v>0</v>
      </c>
      <c r="BZ269" s="70">
        <v>3.5409999999999999</v>
      </c>
      <c r="CA269" s="70">
        <v>0</v>
      </c>
      <c r="CB269" s="70">
        <v>12.148999999999999</v>
      </c>
      <c r="CC269" s="70">
        <v>17.283000000000001</v>
      </c>
      <c r="CD269" s="70">
        <v>0</v>
      </c>
    </row>
    <row r="270" spans="1:82">
      <c r="A270" s="70" t="s">
        <v>1919</v>
      </c>
      <c r="B270" s="70">
        <v>231</v>
      </c>
      <c r="C270" s="70">
        <v>10</v>
      </c>
      <c r="D270" s="70">
        <v>14</v>
      </c>
      <c r="E270" s="70">
        <v>2013</v>
      </c>
      <c r="F270" s="70" t="s">
        <v>180</v>
      </c>
      <c r="G270" s="70" t="s">
        <v>1909</v>
      </c>
      <c r="H270" s="70" t="s">
        <v>1910</v>
      </c>
      <c r="I270" s="148"/>
      <c r="J270" s="71">
        <v>233.1368082841195</v>
      </c>
      <c r="K270" s="71">
        <v>13.63844041645544</v>
      </c>
      <c r="L270" s="71">
        <v>15.234668146722459</v>
      </c>
      <c r="M270" s="71">
        <v>574.34690183195676</v>
      </c>
      <c r="N270" s="71">
        <v>615.68028460306425</v>
      </c>
      <c r="O270" s="71">
        <v>283.1371453789929</v>
      </c>
      <c r="P270" s="71">
        <v>134.34032189752998</v>
      </c>
      <c r="Q270" s="71">
        <v>26.502018679876699</v>
      </c>
      <c r="R270" s="71">
        <v>12.71903831818708</v>
      </c>
      <c r="S270" s="71">
        <v>40.405473757631597</v>
      </c>
      <c r="T270" s="72"/>
      <c r="U270" s="71">
        <v>30023415</v>
      </c>
      <c r="V270" s="71">
        <v>7232</v>
      </c>
      <c r="W270" s="71">
        <v>346</v>
      </c>
      <c r="X270" s="71">
        <v>112918</v>
      </c>
      <c r="Y270" s="71">
        <v>141143</v>
      </c>
      <c r="Z270" s="71">
        <v>154699</v>
      </c>
      <c r="AA270" s="71">
        <v>26893</v>
      </c>
      <c r="AB270" s="71">
        <v>342603</v>
      </c>
      <c r="AC270" s="71">
        <v>2108458</v>
      </c>
      <c r="AD270" s="71">
        <v>40.405473757631597</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549.30799999999999</v>
      </c>
      <c r="BK270" s="71">
        <v>0</v>
      </c>
      <c r="BL270" s="71">
        <v>125.70700000000001</v>
      </c>
      <c r="BM270" s="71">
        <v>0</v>
      </c>
      <c r="BN270" s="72"/>
      <c r="BO270" s="71">
        <v>0</v>
      </c>
      <c r="BP270" s="71">
        <v>0</v>
      </c>
      <c r="BQ270" s="71">
        <v>16</v>
      </c>
      <c r="BR270" s="71">
        <v>0</v>
      </c>
      <c r="BS270" s="71">
        <v>17</v>
      </c>
      <c r="BT270" s="71">
        <v>0</v>
      </c>
      <c r="BU270"/>
      <c r="BV270" s="70">
        <v>616.70799999999997</v>
      </c>
      <c r="BW270" s="70">
        <v>0</v>
      </c>
      <c r="BX270" s="70">
        <v>25.361999999999998</v>
      </c>
      <c r="BY270" s="70">
        <v>0</v>
      </c>
      <c r="BZ270" s="70">
        <v>3.9209999999999998</v>
      </c>
      <c r="CA270" s="70">
        <v>0</v>
      </c>
      <c r="CB270" s="70">
        <v>13.739000000000001</v>
      </c>
      <c r="CC270" s="70">
        <v>15.285</v>
      </c>
      <c r="CD270" s="70">
        <v>0</v>
      </c>
    </row>
    <row r="271" spans="1:82">
      <c r="A271" s="70" t="s">
        <v>1920</v>
      </c>
      <c r="B271" s="70">
        <v>232</v>
      </c>
      <c r="C271" s="70">
        <v>11</v>
      </c>
      <c r="D271" s="70">
        <v>14</v>
      </c>
      <c r="E271" s="70">
        <v>2014</v>
      </c>
      <c r="F271" s="70" t="s">
        <v>181</v>
      </c>
      <c r="G271" s="70" t="s">
        <v>1909</v>
      </c>
      <c r="H271" s="70" t="s">
        <v>1910</v>
      </c>
      <c r="I271" s="148"/>
      <c r="J271" s="71">
        <v>261.30053662039001</v>
      </c>
      <c r="K271" s="71">
        <v>13.74202259606367</v>
      </c>
      <c r="L271" s="71">
        <v>10.553283869402399</v>
      </c>
      <c r="M271" s="71">
        <v>538.0816232023077</v>
      </c>
      <c r="N271" s="71">
        <v>616.32318957219331</v>
      </c>
      <c r="O271" s="71">
        <v>271.51419735401942</v>
      </c>
      <c r="P271" s="71">
        <v>134.06446453571388</v>
      </c>
      <c r="Q271" s="71">
        <v>25.444104163129801</v>
      </c>
      <c r="R271" s="71">
        <v>14.26298861926985</v>
      </c>
      <c r="S271" s="71">
        <v>34.227937204</v>
      </c>
      <c r="T271" s="72"/>
      <c r="U271" s="71">
        <v>33746789</v>
      </c>
      <c r="V271" s="71">
        <v>6150</v>
      </c>
      <c r="W271" s="71">
        <v>266</v>
      </c>
      <c r="X271" s="71">
        <v>109450</v>
      </c>
      <c r="Y271" s="71">
        <v>142596</v>
      </c>
      <c r="Z271" s="71">
        <v>156244</v>
      </c>
      <c r="AA271" s="71">
        <v>26699</v>
      </c>
      <c r="AB271" s="71">
        <v>342832</v>
      </c>
      <c r="AC271" s="71">
        <v>2371836</v>
      </c>
      <c r="AD271" s="71">
        <v>34.227937204</v>
      </c>
      <c r="AE271" s="72"/>
      <c r="AF271" s="71"/>
      <c r="AG271" s="71"/>
      <c r="AH271" s="71"/>
      <c r="AI271" s="71"/>
      <c r="AJ271" s="71"/>
      <c r="AK271" s="71"/>
      <c r="AL271" s="71"/>
      <c r="AM271" s="71"/>
      <c r="AN271" s="71"/>
      <c r="AO271" s="71"/>
      <c r="AP271" s="71"/>
      <c r="AQ271" s="72"/>
      <c r="AR271" s="71">
        <v>6876</v>
      </c>
      <c r="AS271" s="71">
        <v>509</v>
      </c>
      <c r="AT271" s="71">
        <v>0</v>
      </c>
      <c r="AU271" s="71">
        <v>0</v>
      </c>
      <c r="AV271" s="71">
        <v>0</v>
      </c>
      <c r="AW271" s="71">
        <v>0</v>
      </c>
      <c r="AX271" s="71"/>
      <c r="AY271" s="72"/>
      <c r="AZ271" s="71">
        <v>26568.2</v>
      </c>
      <c r="BA271" s="71">
        <v>21102.1</v>
      </c>
      <c r="BB271" s="71">
        <v>0</v>
      </c>
      <c r="BC271" s="71">
        <v>0</v>
      </c>
      <c r="BD271" s="71">
        <v>0</v>
      </c>
      <c r="BE271" s="71">
        <v>0</v>
      </c>
      <c r="BF271" s="71"/>
      <c r="BG271" s="72"/>
      <c r="BH271" s="71">
        <v>0</v>
      </c>
      <c r="BI271" s="71">
        <v>0</v>
      </c>
      <c r="BJ271" s="71">
        <v>554.03599999999994</v>
      </c>
      <c r="BK271" s="71">
        <v>0</v>
      </c>
      <c r="BL271" s="71">
        <v>124.012</v>
      </c>
      <c r="BM271" s="71">
        <v>0</v>
      </c>
      <c r="BN271" s="72"/>
      <c r="BO271" s="71">
        <v>0</v>
      </c>
      <c r="BP271" s="71">
        <v>0</v>
      </c>
      <c r="BQ271" s="71">
        <v>15</v>
      </c>
      <c r="BR271" s="71">
        <v>0</v>
      </c>
      <c r="BS271" s="71">
        <v>17</v>
      </c>
      <c r="BT271" s="71">
        <v>0</v>
      </c>
      <c r="BU271"/>
      <c r="BV271" s="70">
        <v>634.93299999999999</v>
      </c>
      <c r="BW271" s="70">
        <v>0</v>
      </c>
      <c r="BX271" s="70">
        <v>20.885999999999999</v>
      </c>
      <c r="BY271" s="70">
        <v>0</v>
      </c>
      <c r="BZ271" s="70">
        <v>3.8490000000000002</v>
      </c>
      <c r="CA271" s="70">
        <v>0</v>
      </c>
      <c r="CB271" s="70">
        <v>11.403</v>
      </c>
      <c r="CC271" s="70">
        <v>6.9770000000000003</v>
      </c>
      <c r="CD271" s="70">
        <v>0</v>
      </c>
    </row>
    <row r="272" spans="1:82">
      <c r="A272" s="70" t="s">
        <v>1921</v>
      </c>
      <c r="B272" s="70">
        <v>233</v>
      </c>
      <c r="C272" s="70">
        <v>12</v>
      </c>
      <c r="D272" s="70">
        <v>14</v>
      </c>
      <c r="E272" s="70">
        <v>2015</v>
      </c>
      <c r="F272" s="70" t="s">
        <v>182</v>
      </c>
      <c r="G272" s="70" t="s">
        <v>1909</v>
      </c>
      <c r="H272" s="70" t="s">
        <v>1910</v>
      </c>
      <c r="I272" s="148"/>
      <c r="J272" s="71">
        <v>216.00236200331921</v>
      </c>
      <c r="K272" s="71">
        <v>13.168612628796261</v>
      </c>
      <c r="L272" s="71">
        <v>10.84265025560015</v>
      </c>
      <c r="M272" s="71">
        <v>536.04954876245154</v>
      </c>
      <c r="N272" s="71">
        <v>529.06359802492409</v>
      </c>
      <c r="O272" s="71">
        <v>271.12231751091701</v>
      </c>
      <c r="P272" s="71">
        <v>133.17537464891825</v>
      </c>
      <c r="Q272" s="71">
        <v>24.8792218155324</v>
      </c>
      <c r="R272" s="71">
        <v>13.558884108454468</v>
      </c>
      <c r="S272" s="71">
        <v>36.716593593970003</v>
      </c>
      <c r="T272" s="72"/>
      <c r="U272" s="71">
        <v>35948660</v>
      </c>
      <c r="V272" s="71">
        <v>6150</v>
      </c>
      <c r="W272" s="71">
        <v>266</v>
      </c>
      <c r="X272" s="71">
        <v>109450</v>
      </c>
      <c r="Y272" s="71">
        <v>143721</v>
      </c>
      <c r="Z272" s="71">
        <v>157520</v>
      </c>
      <c r="AA272" s="71">
        <v>26501</v>
      </c>
      <c r="AB272" s="71">
        <v>342434</v>
      </c>
      <c r="AC272" s="71">
        <v>2317670</v>
      </c>
      <c r="AD272" s="71">
        <v>36.716593593970003</v>
      </c>
      <c r="AE272" s="72"/>
      <c r="AF272" s="71">
        <v>262614621.4082773</v>
      </c>
      <c r="AG272" s="71">
        <v>10193918.823750719</v>
      </c>
      <c r="AH272" s="71">
        <v>2161800.8169924151</v>
      </c>
      <c r="AI272" s="71">
        <v>737032543.23100019</v>
      </c>
      <c r="AJ272" s="71">
        <v>816781624.94415426</v>
      </c>
      <c r="AK272" s="71">
        <v>0</v>
      </c>
      <c r="AL272" s="71">
        <v>0</v>
      </c>
      <c r="AM272" s="71">
        <v>46929143.243396163</v>
      </c>
      <c r="AN272" s="71">
        <v>0</v>
      </c>
      <c r="AO272" s="71">
        <v>0</v>
      </c>
      <c r="AP272" s="71">
        <v>1875713652.4675713</v>
      </c>
      <c r="AQ272" s="72"/>
      <c r="AR272" s="71">
        <v>7590</v>
      </c>
      <c r="AS272" s="71">
        <v>726</v>
      </c>
      <c r="AT272" s="71">
        <v>0</v>
      </c>
      <c r="AU272" s="71">
        <v>0</v>
      </c>
      <c r="AV272" s="71">
        <v>0</v>
      </c>
      <c r="AW272" s="71">
        <v>0</v>
      </c>
      <c r="AX272" s="71"/>
      <c r="AY272" s="72"/>
      <c r="AZ272" s="71">
        <v>29833.4</v>
      </c>
      <c r="BA272" s="71">
        <v>30195.7</v>
      </c>
      <c r="BB272" s="71">
        <v>0</v>
      </c>
      <c r="BC272" s="71">
        <v>0</v>
      </c>
      <c r="BD272" s="71">
        <v>0</v>
      </c>
      <c r="BE272" s="71">
        <v>0</v>
      </c>
      <c r="BF272" s="71"/>
      <c r="BG272" s="72"/>
      <c r="BH272" s="71">
        <v>0</v>
      </c>
      <c r="BI272" s="71">
        <v>0</v>
      </c>
      <c r="BJ272" s="71">
        <v>523.87300000000005</v>
      </c>
      <c r="BK272" s="71">
        <v>0</v>
      </c>
      <c r="BL272" s="71">
        <v>121.97499999999999</v>
      </c>
      <c r="BM272" s="71">
        <v>0</v>
      </c>
      <c r="BN272" s="72"/>
      <c r="BO272" s="71">
        <v>0</v>
      </c>
      <c r="BP272" s="71">
        <v>0</v>
      </c>
      <c r="BQ272" s="71">
        <v>15</v>
      </c>
      <c r="BR272" s="71">
        <v>0</v>
      </c>
      <c r="BS272" s="71">
        <v>16</v>
      </c>
      <c r="BT272" s="71">
        <v>0</v>
      </c>
      <c r="BU272"/>
      <c r="BV272" s="70">
        <v>603.70500000000004</v>
      </c>
      <c r="BW272" s="70">
        <v>0</v>
      </c>
      <c r="BX272" s="70">
        <v>22.99</v>
      </c>
      <c r="BY272" s="70">
        <v>0</v>
      </c>
      <c r="BZ272" s="70">
        <v>2.4319999999999999</v>
      </c>
      <c r="CA272" s="70">
        <v>0</v>
      </c>
      <c r="CB272" s="70">
        <v>9.8680000000000003</v>
      </c>
      <c r="CC272" s="70">
        <v>6.8529999999999998</v>
      </c>
      <c r="CD272" s="70">
        <v>0</v>
      </c>
    </row>
    <row r="273" spans="1:82">
      <c r="A273" s="70" t="s">
        <v>1922</v>
      </c>
      <c r="B273" s="70">
        <v>234</v>
      </c>
      <c r="C273" s="70">
        <v>13</v>
      </c>
      <c r="D273" s="70">
        <v>14</v>
      </c>
      <c r="E273" s="70">
        <v>2016</v>
      </c>
      <c r="F273" s="70" t="s">
        <v>155</v>
      </c>
      <c r="G273" s="1064" t="s">
        <v>1909</v>
      </c>
      <c r="H273" s="70" t="s">
        <v>1910</v>
      </c>
      <c r="I273" s="148"/>
      <c r="J273" s="71">
        <v>214.62115001665904</v>
      </c>
      <c r="K273" s="71">
        <v>12.91526297274712</v>
      </c>
      <c r="L273" s="71">
        <v>12.215851791716325</v>
      </c>
      <c r="M273" s="71">
        <v>503.42957704788591</v>
      </c>
      <c r="N273" s="71">
        <v>567.95892241539525</v>
      </c>
      <c r="O273" s="71">
        <v>269.88730171847396</v>
      </c>
      <c r="P273" s="71">
        <v>129.16912261700421</v>
      </c>
      <c r="Q273" s="71">
        <v>24.193729763963571</v>
      </c>
      <c r="R273" s="71">
        <v>13.837579259451859</v>
      </c>
      <c r="S273" s="71">
        <v>38.177800981860003</v>
      </c>
      <c r="T273" s="72"/>
      <c r="U273" s="71">
        <v>35608250</v>
      </c>
      <c r="V273" s="71">
        <v>6150</v>
      </c>
      <c r="W273" s="71">
        <v>266</v>
      </c>
      <c r="X273" s="71">
        <v>109450</v>
      </c>
      <c r="Y273" s="71">
        <v>145028</v>
      </c>
      <c r="Z273" s="71">
        <v>158730</v>
      </c>
      <c r="AA273" s="71">
        <v>26585</v>
      </c>
      <c r="AB273" s="71">
        <v>342532</v>
      </c>
      <c r="AC273" s="71">
        <v>2363322.3275790331</v>
      </c>
      <c r="AD273" s="71">
        <v>38.177800981860003</v>
      </c>
      <c r="AE273" s="72"/>
      <c r="AF273" s="71">
        <v>260958689.3983292</v>
      </c>
      <c r="AG273" s="71">
        <v>9497113.9394717272</v>
      </c>
      <c r="AH273" s="71">
        <v>2299245.8956606342</v>
      </c>
      <c r="AI273" s="71">
        <v>770320579.16273189</v>
      </c>
      <c r="AJ273" s="71">
        <v>804080569.36734533</v>
      </c>
      <c r="AK273" s="71">
        <v>0</v>
      </c>
      <c r="AL273" s="71">
        <v>0</v>
      </c>
      <c r="AM273" s="71">
        <v>46979043.506127581</v>
      </c>
      <c r="AN273" s="71">
        <v>0</v>
      </c>
      <c r="AO273" s="71">
        <v>0</v>
      </c>
      <c r="AP273" s="71">
        <v>1894135241.2696664</v>
      </c>
      <c r="AQ273" s="72"/>
      <c r="AR273" s="71">
        <v>8077</v>
      </c>
      <c r="AS273" s="71">
        <v>904</v>
      </c>
      <c r="AT273" s="71">
        <v>0</v>
      </c>
      <c r="AU273" s="71">
        <v>0</v>
      </c>
      <c r="AV273" s="71">
        <v>0</v>
      </c>
      <c r="AW273" s="71">
        <v>0</v>
      </c>
      <c r="AX273" s="71"/>
      <c r="AY273" s="72"/>
      <c r="AZ273" s="71">
        <v>32144.799999999999</v>
      </c>
      <c r="BA273" s="71">
        <v>41050.9</v>
      </c>
      <c r="BB273" s="71">
        <v>0</v>
      </c>
      <c r="BC273" s="71">
        <v>0</v>
      </c>
      <c r="BD273" s="71">
        <v>0</v>
      </c>
      <c r="BE273" s="71">
        <v>0</v>
      </c>
      <c r="BF273" s="71"/>
      <c r="BG273" s="72"/>
      <c r="BH273" s="71">
        <v>0</v>
      </c>
      <c r="BI273" s="71">
        <v>0</v>
      </c>
      <c r="BJ273" s="71">
        <v>512.005</v>
      </c>
      <c r="BK273" s="71">
        <v>0</v>
      </c>
      <c r="BL273" s="71">
        <v>101.08799999999999</v>
      </c>
      <c r="BM273" s="71">
        <v>0</v>
      </c>
      <c r="BN273" s="72"/>
      <c r="BO273" s="71">
        <v>0</v>
      </c>
      <c r="BP273" s="71">
        <v>0</v>
      </c>
      <c r="BQ273" s="71">
        <v>19</v>
      </c>
      <c r="BR273" s="71">
        <v>0</v>
      </c>
      <c r="BS273" s="71">
        <v>14</v>
      </c>
      <c r="BT273" s="71">
        <v>0</v>
      </c>
      <c r="BU273"/>
      <c r="BV273" s="70">
        <v>583.47500000000002</v>
      </c>
      <c r="BW273" s="70">
        <v>0</v>
      </c>
      <c r="BX273" s="70">
        <v>19.352</v>
      </c>
      <c r="BY273" s="70">
        <v>0</v>
      </c>
      <c r="BZ273" s="70">
        <v>0</v>
      </c>
      <c r="CA273" s="70">
        <v>0</v>
      </c>
      <c r="CB273" s="70">
        <v>6.532</v>
      </c>
      <c r="CC273" s="70">
        <v>3.734</v>
      </c>
      <c r="CD273" s="70">
        <v>0</v>
      </c>
    </row>
    <row r="274" spans="1:82">
      <c r="A274" s="70" t="s">
        <v>1923</v>
      </c>
      <c r="B274" s="70">
        <v>235</v>
      </c>
      <c r="C274" s="70">
        <v>14</v>
      </c>
      <c r="D274" s="70">
        <v>14</v>
      </c>
      <c r="E274" s="70">
        <v>2017</v>
      </c>
      <c r="F274" s="70" t="s">
        <v>156</v>
      </c>
      <c r="G274" s="1064" t="s">
        <v>1909</v>
      </c>
      <c r="H274" s="70" t="s">
        <v>1910</v>
      </c>
      <c r="I274" s="148"/>
      <c r="J274" s="71">
        <v>204.16902044403633</v>
      </c>
      <c r="K274" s="71">
        <v>12.604251461683155</v>
      </c>
      <c r="L274" s="71">
        <v>9.7067039225194272</v>
      </c>
      <c r="M274" s="71">
        <v>404.65889240848259</v>
      </c>
      <c r="N274" s="71">
        <v>527.50117206766311</v>
      </c>
      <c r="O274" s="71">
        <v>267.5757403136156</v>
      </c>
      <c r="P274" s="71">
        <v>128.08051750457892</v>
      </c>
      <c r="Q274" s="71">
        <v>23.390957412376402</v>
      </c>
      <c r="R274" s="71">
        <v>13.133719602284987</v>
      </c>
      <c r="S274" s="71">
        <v>44.481954097059997</v>
      </c>
      <c r="T274" s="72"/>
      <c r="U274" s="71">
        <v>39052805</v>
      </c>
      <c r="V274" s="71">
        <v>6150</v>
      </c>
      <c r="W274" s="71">
        <v>266</v>
      </c>
      <c r="X274" s="71">
        <v>109450</v>
      </c>
      <c r="Y274" s="71">
        <v>146326</v>
      </c>
      <c r="Z274" s="71">
        <v>159981</v>
      </c>
      <c r="AA274" s="71">
        <v>26529</v>
      </c>
      <c r="AB274" s="71">
        <v>342460</v>
      </c>
      <c r="AC274" s="71">
        <v>2287618</v>
      </c>
      <c r="AD274" s="71">
        <v>44.481954097059997</v>
      </c>
      <c r="AE274" s="72"/>
      <c r="AF274" s="71">
        <v>276616598.28638422</v>
      </c>
      <c r="AG274" s="71">
        <v>9827044.0645175278</v>
      </c>
      <c r="AH274" s="71">
        <v>2444926.7348468071</v>
      </c>
      <c r="AI274" s="71">
        <v>705444574.62943995</v>
      </c>
      <c r="AJ274" s="71">
        <v>885315314.90045035</v>
      </c>
      <c r="AK274" s="71">
        <v>0</v>
      </c>
      <c r="AL274" s="71">
        <v>0</v>
      </c>
      <c r="AM274" s="71">
        <v>47042662.469797447</v>
      </c>
      <c r="AN274" s="71">
        <v>0</v>
      </c>
      <c r="AO274" s="71">
        <v>0</v>
      </c>
      <c r="AP274" s="71">
        <v>1926691121.0854361</v>
      </c>
      <c r="AQ274" s="72"/>
      <c r="AR274" s="71">
        <v>8500</v>
      </c>
      <c r="AS274" s="71">
        <v>1035</v>
      </c>
      <c r="AT274" s="71">
        <v>0</v>
      </c>
      <c r="AU274" s="71">
        <v>0</v>
      </c>
      <c r="AV274" s="71">
        <v>0</v>
      </c>
      <c r="AW274" s="71">
        <v>0</v>
      </c>
      <c r="AX274" s="71"/>
      <c r="AY274" s="72"/>
      <c r="AZ274" s="71">
        <v>34148.699999999997</v>
      </c>
      <c r="BA274" s="71">
        <v>45515.69999999999</v>
      </c>
      <c r="BB274" s="71">
        <v>0</v>
      </c>
      <c r="BC274" s="71">
        <v>0</v>
      </c>
      <c r="BD274" s="71">
        <v>0</v>
      </c>
      <c r="BE274" s="71">
        <v>0</v>
      </c>
      <c r="BF274" s="71"/>
      <c r="BG274" s="72"/>
      <c r="BH274" s="71">
        <v>0</v>
      </c>
      <c r="BI274" s="71">
        <v>0</v>
      </c>
      <c r="BJ274" s="71">
        <v>506.589</v>
      </c>
      <c r="BK274" s="71">
        <v>0</v>
      </c>
      <c r="BL274" s="71">
        <v>124.06099999999999</v>
      </c>
      <c r="BM274" s="71">
        <v>0</v>
      </c>
      <c r="BN274" s="72"/>
      <c r="BO274" s="71">
        <v>0</v>
      </c>
      <c r="BP274" s="71">
        <v>0</v>
      </c>
      <c r="BQ274" s="71">
        <v>18</v>
      </c>
      <c r="BR274" s="71">
        <v>0</v>
      </c>
      <c r="BS274" s="71">
        <v>15</v>
      </c>
      <c r="BT274" s="71">
        <v>0</v>
      </c>
      <c r="BU274"/>
      <c r="BV274" s="70">
        <v>594.83100000000002</v>
      </c>
      <c r="BW274" s="70">
        <v>0</v>
      </c>
      <c r="BX274" s="70">
        <v>30.277999999999999</v>
      </c>
      <c r="BY274" s="70">
        <v>0</v>
      </c>
      <c r="BZ274" s="70">
        <v>0</v>
      </c>
      <c r="CA274" s="70">
        <v>0</v>
      </c>
      <c r="CB274" s="70">
        <v>5.5410000000000004</v>
      </c>
      <c r="CC274" s="70">
        <v>0</v>
      </c>
      <c r="CD274" s="70">
        <v>0</v>
      </c>
    </row>
    <row r="275" spans="1:82">
      <c r="A275" s="70" t="s">
        <v>1924</v>
      </c>
      <c r="B275" s="70">
        <v>236</v>
      </c>
      <c r="C275" s="70">
        <v>15</v>
      </c>
      <c r="D275" s="70">
        <v>14</v>
      </c>
      <c r="E275" s="70">
        <v>2018</v>
      </c>
      <c r="F275" s="70" t="s">
        <v>183</v>
      </c>
      <c r="G275" s="70" t="s">
        <v>1909</v>
      </c>
      <c r="H275" s="70" t="s">
        <v>1910</v>
      </c>
      <c r="I275" s="148"/>
      <c r="J275" s="71">
        <v>164.58326602794565</v>
      </c>
      <c r="K275" s="71">
        <v>12.193340433446023</v>
      </c>
      <c r="L275" s="71">
        <v>8.764645672138661</v>
      </c>
      <c r="M275" s="71">
        <v>379.34180078994717</v>
      </c>
      <c r="N275" s="71">
        <v>386.45235327842812</v>
      </c>
      <c r="O275" s="71">
        <v>264.43586812885167</v>
      </c>
      <c r="P275" s="71">
        <v>127.82368917341381</v>
      </c>
      <c r="Q275" s="71">
        <v>21.736456807739302</v>
      </c>
      <c r="R275" s="71">
        <v>12.848436911132971</v>
      </c>
      <c r="S275" s="71">
        <v>54.624332935552005</v>
      </c>
      <c r="T275" s="72"/>
      <c r="U275" s="71">
        <v>40210478</v>
      </c>
      <c r="V275" s="71">
        <v>6150</v>
      </c>
      <c r="W275" s="71">
        <v>266</v>
      </c>
      <c r="X275" s="71">
        <v>109450</v>
      </c>
      <c r="Y275" s="71">
        <v>148091</v>
      </c>
      <c r="Z275" s="71">
        <v>161131</v>
      </c>
      <c r="AA275" s="71">
        <v>26742</v>
      </c>
      <c r="AB275" s="71">
        <v>342950</v>
      </c>
      <c r="AC275" s="71">
        <v>2229157</v>
      </c>
      <c r="AD275" s="71">
        <v>54.624332935551998</v>
      </c>
      <c r="AE275" s="72"/>
      <c r="AF275" s="71">
        <v>249300269.534233</v>
      </c>
      <c r="AG275" s="71">
        <v>9783856.6386820842</v>
      </c>
      <c r="AH275" s="71">
        <v>2306881.358538649</v>
      </c>
      <c r="AI275" s="71">
        <v>742388762.47212029</v>
      </c>
      <c r="AJ275" s="71">
        <v>730401329.40947831</v>
      </c>
      <c r="AK275" s="71">
        <v>0</v>
      </c>
      <c r="AL275" s="71">
        <v>0</v>
      </c>
      <c r="AM275" s="71">
        <v>47207448.418559983</v>
      </c>
      <c r="AN275" s="71">
        <v>0</v>
      </c>
      <c r="AO275" s="71">
        <v>0</v>
      </c>
      <c r="AP275" s="71">
        <v>1781388547.8316123</v>
      </c>
      <c r="AQ275" s="72"/>
      <c r="AR275" s="71">
        <v>8965</v>
      </c>
      <c r="AS275" s="71">
        <v>1169</v>
      </c>
      <c r="AT275" s="71">
        <v>0</v>
      </c>
      <c r="AU275" s="71">
        <v>0</v>
      </c>
      <c r="AV275" s="71">
        <v>0</v>
      </c>
      <c r="AW275" s="71">
        <v>0</v>
      </c>
      <c r="AX275" s="71"/>
      <c r="AY275" s="72"/>
      <c r="AZ275" s="71">
        <v>36476.299999999959</v>
      </c>
      <c r="BA275" s="71">
        <v>52659.3</v>
      </c>
      <c r="BB275" s="71">
        <v>0</v>
      </c>
      <c r="BC275" s="71">
        <v>0</v>
      </c>
      <c r="BD275" s="71">
        <v>0</v>
      </c>
      <c r="BE275" s="71">
        <v>0</v>
      </c>
      <c r="BF275" s="71"/>
      <c r="BG275" s="72"/>
      <c r="BH275" s="71">
        <v>0</v>
      </c>
      <c r="BI275" s="71">
        <v>0</v>
      </c>
      <c r="BJ275" s="71">
        <v>450.80500000000001</v>
      </c>
      <c r="BK275" s="71">
        <v>0</v>
      </c>
      <c r="BL275" s="71">
        <v>111.893</v>
      </c>
      <c r="BM275" s="71">
        <v>0</v>
      </c>
      <c r="BN275" s="72"/>
      <c r="BO275" s="71">
        <v>0</v>
      </c>
      <c r="BP275" s="71">
        <v>0</v>
      </c>
      <c r="BQ275" s="71">
        <v>18</v>
      </c>
      <c r="BR275" s="71">
        <v>0</v>
      </c>
      <c r="BS275" s="71">
        <v>16</v>
      </c>
      <c r="BT275" s="71">
        <v>0</v>
      </c>
      <c r="BU275"/>
      <c r="BV275" s="70">
        <v>531.97</v>
      </c>
      <c r="BW275" s="70">
        <v>0</v>
      </c>
      <c r="BX275" s="70">
        <v>20.510999999999999</v>
      </c>
      <c r="BY275" s="70">
        <v>0</v>
      </c>
      <c r="BZ275" s="70">
        <v>0</v>
      </c>
      <c r="CA275" s="70">
        <v>0</v>
      </c>
      <c r="CB275" s="70">
        <v>6.0720000000000001</v>
      </c>
      <c r="CC275" s="70">
        <v>4.1449999999999996</v>
      </c>
      <c r="CD275" s="70">
        <v>0</v>
      </c>
    </row>
    <row r="276" spans="1:82">
      <c r="A276" s="70" t="s">
        <v>1925</v>
      </c>
      <c r="B276" s="70">
        <v>237</v>
      </c>
      <c r="C276" s="70">
        <v>16</v>
      </c>
      <c r="D276" s="70">
        <v>14</v>
      </c>
      <c r="E276" s="70">
        <v>2019</v>
      </c>
      <c r="F276" s="70" t="s">
        <v>158</v>
      </c>
      <c r="G276" s="70" t="s">
        <v>1909</v>
      </c>
      <c r="H276" s="70" t="s">
        <v>1910</v>
      </c>
      <c r="I276" s="148"/>
      <c r="J276" s="71">
        <v>153.98821153122208</v>
      </c>
      <c r="K276" s="71">
        <v>11.178818014952908</v>
      </c>
      <c r="L276" s="71">
        <v>8.8329201593587676</v>
      </c>
      <c r="M276" s="71">
        <v>342.12461441507304</v>
      </c>
      <c r="N276" s="71">
        <v>365.46799954340628</v>
      </c>
      <c r="O276" s="71">
        <v>258.54740190905898</v>
      </c>
      <c r="P276" s="71">
        <v>127.73298466370831</v>
      </c>
      <c r="Q276" s="71">
        <v>21.2168991325115</v>
      </c>
      <c r="R276" s="71">
        <v>11.866652431946671</v>
      </c>
      <c r="S276" s="71">
        <v>46.962257277357196</v>
      </c>
      <c r="T276" s="72"/>
      <c r="U276" s="71">
        <v>38833992</v>
      </c>
      <c r="V276" s="71">
        <v>6150</v>
      </c>
      <c r="W276" s="71">
        <v>266</v>
      </c>
      <c r="X276" s="71">
        <v>109450</v>
      </c>
      <c r="Y276" s="71">
        <v>150191</v>
      </c>
      <c r="Z276" s="71">
        <v>161868</v>
      </c>
      <c r="AA276" s="71">
        <v>26523</v>
      </c>
      <c r="AB276" s="71">
        <v>343815</v>
      </c>
      <c r="AC276" s="71">
        <v>2092542</v>
      </c>
      <c r="AD276" s="71">
        <v>46.962257277357203</v>
      </c>
      <c r="AE276" s="72"/>
      <c r="AF276" s="71">
        <v>246828287.3066861</v>
      </c>
      <c r="AG276" s="71">
        <v>9442715.7071681116</v>
      </c>
      <c r="AH276" s="71">
        <v>2470653.5214219759</v>
      </c>
      <c r="AI276" s="71">
        <v>710361352.74338198</v>
      </c>
      <c r="AJ276" s="71">
        <v>712427343.51394844</v>
      </c>
      <c r="AK276" s="71">
        <v>0</v>
      </c>
      <c r="AL276" s="71">
        <v>0</v>
      </c>
      <c r="AM276" s="71">
        <v>46825014.762065731</v>
      </c>
      <c r="AN276" s="71">
        <v>0</v>
      </c>
      <c r="AO276" s="71">
        <v>0</v>
      </c>
      <c r="AP276" s="71">
        <v>1728355367.5546722</v>
      </c>
      <c r="AQ276" s="72"/>
      <c r="AR276" s="71">
        <v>9476</v>
      </c>
      <c r="AS276" s="71">
        <v>1250</v>
      </c>
      <c r="AT276" s="71">
        <v>0</v>
      </c>
      <c r="AU276" s="71">
        <v>0</v>
      </c>
      <c r="AV276" s="71">
        <v>0</v>
      </c>
      <c r="AW276" s="71">
        <v>0</v>
      </c>
      <c r="AX276" s="71"/>
      <c r="AY276" s="72"/>
      <c r="AZ276" s="71">
        <v>39032.099999999991</v>
      </c>
      <c r="BA276" s="71">
        <v>54266.800000000047</v>
      </c>
      <c r="BB276" s="71">
        <v>0</v>
      </c>
      <c r="BC276" s="71">
        <v>0</v>
      </c>
      <c r="BD276" s="71">
        <v>0</v>
      </c>
      <c r="BE276" s="71">
        <v>0</v>
      </c>
      <c r="BF276" s="71"/>
      <c r="BG276" s="72"/>
      <c r="BH276" s="71">
        <v>0</v>
      </c>
      <c r="BI276" s="71">
        <v>0</v>
      </c>
      <c r="BJ276" s="71">
        <v>413.435</v>
      </c>
      <c r="BK276" s="71">
        <v>0</v>
      </c>
      <c r="BL276" s="71">
        <v>94.179000000000002</v>
      </c>
      <c r="BM276" s="71">
        <v>0</v>
      </c>
      <c r="BN276" s="72"/>
      <c r="BO276" s="71">
        <v>0</v>
      </c>
      <c r="BP276" s="71">
        <v>0</v>
      </c>
      <c r="BQ276" s="71">
        <v>18</v>
      </c>
      <c r="BR276" s="71">
        <v>0</v>
      </c>
      <c r="BS276" s="71">
        <v>16</v>
      </c>
      <c r="BT276" s="71">
        <v>0</v>
      </c>
      <c r="BU276"/>
      <c r="BV276" s="70">
        <v>487.30200000000002</v>
      </c>
      <c r="BW276" s="70">
        <v>0</v>
      </c>
      <c r="BX276" s="70">
        <v>20.312000000000001</v>
      </c>
      <c r="BY276" s="70">
        <v>0</v>
      </c>
      <c r="BZ276" s="70">
        <v>0</v>
      </c>
      <c r="CA276" s="70">
        <v>0</v>
      </c>
      <c r="CB276" s="70">
        <v>0</v>
      </c>
      <c r="CC276" s="70">
        <v>0</v>
      </c>
      <c r="CD276" s="70">
        <v>0</v>
      </c>
    </row>
    <row r="277" spans="1:82">
      <c r="A277" s="70" t="s">
        <v>1926</v>
      </c>
      <c r="B277" s="70">
        <v>238</v>
      </c>
      <c r="C277" s="70">
        <v>17</v>
      </c>
      <c r="D277" s="70">
        <v>14</v>
      </c>
      <c r="E277" s="70">
        <v>2020</v>
      </c>
      <c r="F277" s="70" t="s">
        <v>159</v>
      </c>
      <c r="G277" s="70" t="s">
        <v>1909</v>
      </c>
      <c r="H277" s="70" t="s">
        <v>1910</v>
      </c>
      <c r="I277" s="148"/>
      <c r="J277" s="71">
        <v>175.83566204764551</v>
      </c>
      <c r="K277" s="71">
        <v>13.329106034977425</v>
      </c>
      <c r="L277" s="71">
        <v>12.591585113644228</v>
      </c>
      <c r="M277" s="71">
        <v>375.61711689204276</v>
      </c>
      <c r="N277" s="71">
        <v>352.41269338284621</v>
      </c>
      <c r="O277" s="71">
        <v>228.57145469712637</v>
      </c>
      <c r="P277" s="71">
        <v>120.86787723411152</v>
      </c>
      <c r="Q277" s="71">
        <v>20.295342286929401</v>
      </c>
      <c r="R277" s="71">
        <v>8.6938739159617455</v>
      </c>
      <c r="S277" s="71">
        <v>64.868974063144009</v>
      </c>
      <c r="T277" s="72"/>
      <c r="U277" s="71">
        <v>39726549</v>
      </c>
      <c r="V277" s="71">
        <v>6288</v>
      </c>
      <c r="W277" s="71">
        <v>578</v>
      </c>
      <c r="X277" s="71">
        <v>112357</v>
      </c>
      <c r="Y277" s="71">
        <v>152254</v>
      </c>
      <c r="Z277" s="71">
        <v>163331</v>
      </c>
      <c r="AA277" s="71">
        <v>26676</v>
      </c>
      <c r="AB277" s="71">
        <v>344218</v>
      </c>
      <c r="AC277" s="71">
        <v>1541161</v>
      </c>
      <c r="AD277" s="71">
        <v>64.868974063144009</v>
      </c>
      <c r="AE277" s="72"/>
      <c r="AF277" s="71">
        <v>275564882.13781589</v>
      </c>
      <c r="AG277" s="71">
        <v>10703309.669569926</v>
      </c>
      <c r="AH277" s="71">
        <v>3757062.3544059447</v>
      </c>
      <c r="AI277" s="71">
        <v>741602314.98089814</v>
      </c>
      <c r="AJ277" s="71">
        <v>710893100.03409898</v>
      </c>
      <c r="AK277" s="71"/>
      <c r="AL277" s="71"/>
      <c r="AM277" s="71">
        <v>44924273.341744475</v>
      </c>
      <c r="AN277" s="71"/>
      <c r="AO277" s="71"/>
      <c r="AP277" s="71">
        <v>1787444942.5185332</v>
      </c>
      <c r="AQ277" s="72"/>
      <c r="AR277" s="71">
        <v>9990</v>
      </c>
      <c r="AS277" s="71">
        <v>1281</v>
      </c>
      <c r="AT277" s="71">
        <v>0</v>
      </c>
      <c r="AU277" s="71">
        <v>0</v>
      </c>
      <c r="AV277" s="71">
        <v>0</v>
      </c>
      <c r="AW277" s="71">
        <v>0</v>
      </c>
      <c r="AX277" s="71"/>
      <c r="AY277" s="72"/>
      <c r="AZ277" s="71">
        <v>41925.9</v>
      </c>
      <c r="BA277" s="71">
        <v>55621.100000000028</v>
      </c>
      <c r="BB277" s="71">
        <v>0</v>
      </c>
      <c r="BC277" s="71">
        <v>0</v>
      </c>
      <c r="BD277" s="71">
        <v>0</v>
      </c>
      <c r="BE277" s="71">
        <v>0</v>
      </c>
      <c r="BF277" s="71"/>
      <c r="BG277" s="72"/>
      <c r="BH277" s="71">
        <v>0</v>
      </c>
      <c r="BI277" s="71">
        <v>0</v>
      </c>
      <c r="BJ277" s="71">
        <v>346.75799999999998</v>
      </c>
      <c r="BK277" s="71">
        <v>0</v>
      </c>
      <c r="BL277" s="71">
        <v>97.652999999999992</v>
      </c>
      <c r="BM277" s="71">
        <v>0</v>
      </c>
      <c r="BN277" s="72"/>
      <c r="BO277" s="71">
        <v>0</v>
      </c>
      <c r="BP277" s="71">
        <v>0</v>
      </c>
      <c r="BQ277" s="71">
        <v>18</v>
      </c>
      <c r="BR277" s="71">
        <v>0</v>
      </c>
      <c r="BS277" s="71">
        <v>15</v>
      </c>
      <c r="BT277" s="71">
        <v>0</v>
      </c>
      <c r="BU277"/>
      <c r="BV277" s="70">
        <v>405.596</v>
      </c>
      <c r="BW277" s="70">
        <v>0</v>
      </c>
      <c r="BX277" s="70">
        <v>32.259</v>
      </c>
      <c r="BY277" s="70">
        <v>0</v>
      </c>
      <c r="BZ277" s="70">
        <v>0</v>
      </c>
      <c r="CA277" s="70">
        <v>0</v>
      </c>
      <c r="CB277" s="70">
        <v>6.556</v>
      </c>
      <c r="CC277" s="70">
        <v>0</v>
      </c>
      <c r="CD277" s="70">
        <v>0</v>
      </c>
    </row>
    <row r="278" spans="1:82">
      <c r="A278" s="70" t="s">
        <v>1927</v>
      </c>
      <c r="B278" s="70">
        <v>238</v>
      </c>
      <c r="C278" s="70">
        <v>18</v>
      </c>
      <c r="D278" s="70">
        <v>14</v>
      </c>
      <c r="E278" s="70">
        <v>2021</v>
      </c>
      <c r="F278" s="70" t="s">
        <v>160</v>
      </c>
      <c r="G278" s="70" t="s">
        <v>1909</v>
      </c>
      <c r="H278" s="70" t="s">
        <v>1910</v>
      </c>
      <c r="I278" s="148"/>
      <c r="J278" s="71">
        <v>157.43593319857976</v>
      </c>
      <c r="K278" s="71">
        <v>13.613939553761348</v>
      </c>
      <c r="L278" s="71">
        <v>11.253200495872871</v>
      </c>
      <c r="M278" s="71">
        <v>341.05041068288824</v>
      </c>
      <c r="N278" s="71">
        <v>350.86025870475657</v>
      </c>
      <c r="O278" s="71">
        <v>222.58564822514728</v>
      </c>
      <c r="P278" s="71">
        <v>125.07279872211942</v>
      </c>
      <c r="Q278" s="71">
        <v>20.0995865602451</v>
      </c>
      <c r="R278" s="71">
        <v>9.6435845195399672</v>
      </c>
      <c r="S278" s="71">
        <v>44.360083656186013</v>
      </c>
      <c r="T278" s="72"/>
      <c r="U278" s="71">
        <v>45295503</v>
      </c>
      <c r="V278" s="71">
        <v>6288</v>
      </c>
      <c r="W278" s="71">
        <v>578</v>
      </c>
      <c r="X278" s="71">
        <v>112357</v>
      </c>
      <c r="Y278" s="71">
        <v>153797</v>
      </c>
      <c r="Z278" s="71">
        <v>163770</v>
      </c>
      <c r="AA278" s="71">
        <v>26917</v>
      </c>
      <c r="AB278" s="71">
        <v>344247</v>
      </c>
      <c r="AC278" s="71">
        <v>1658430.9999999998</v>
      </c>
      <c r="AD278" s="71">
        <v>44.360083656186013</v>
      </c>
      <c r="AE278" s="72"/>
      <c r="AF278" s="71">
        <v>276418033.43769151</v>
      </c>
      <c r="AG278" s="71">
        <v>11317842.031845972</v>
      </c>
      <c r="AH278" s="71">
        <v>3151729.3098801607</v>
      </c>
      <c r="AI278" s="71">
        <v>771487046.91106379</v>
      </c>
      <c r="AJ278" s="71">
        <v>773300180.56437528</v>
      </c>
      <c r="AK278" s="71">
        <v>0</v>
      </c>
      <c r="AL278" s="71">
        <v>0</v>
      </c>
      <c r="AM278" s="71">
        <v>45187199.58617273</v>
      </c>
      <c r="AN278" s="71">
        <v>0</v>
      </c>
      <c r="AO278" s="71">
        <v>0</v>
      </c>
      <c r="AP278" s="71">
        <v>1880862031.8410294</v>
      </c>
      <c r="AQ278" s="72"/>
      <c r="AR278" s="71">
        <v>10514</v>
      </c>
      <c r="AS278" s="71">
        <v>1298</v>
      </c>
      <c r="AT278" s="71">
        <v>0</v>
      </c>
      <c r="AU278" s="71">
        <v>0</v>
      </c>
      <c r="AV278" s="71">
        <v>0</v>
      </c>
      <c r="AW278" s="71">
        <v>1</v>
      </c>
      <c r="AX278" s="71"/>
      <c r="AY278" s="72"/>
      <c r="AZ278" s="71">
        <v>45086.700000000092</v>
      </c>
      <c r="BA278" s="71">
        <v>56878.400000000031</v>
      </c>
      <c r="BB278" s="71">
        <v>0</v>
      </c>
      <c r="BC278" s="71">
        <v>0</v>
      </c>
      <c r="BD278" s="71">
        <v>0</v>
      </c>
      <c r="BE278" s="71">
        <v>2084.96</v>
      </c>
      <c r="BF278" s="71"/>
      <c r="BG278" s="72"/>
      <c r="BH278" s="71">
        <v>0</v>
      </c>
      <c r="BI278" s="71">
        <v>0</v>
      </c>
      <c r="BJ278" s="71">
        <v>347.37299999999999</v>
      </c>
      <c r="BK278" s="71">
        <v>0</v>
      </c>
      <c r="BL278" s="71">
        <v>74.492999999999995</v>
      </c>
      <c r="BM278" s="71">
        <v>0</v>
      </c>
      <c r="BN278" s="72"/>
      <c r="BO278" s="71">
        <v>0</v>
      </c>
      <c r="BP278" s="71">
        <v>0</v>
      </c>
      <c r="BQ278" s="71">
        <v>16</v>
      </c>
      <c r="BR278" s="71">
        <v>0</v>
      </c>
      <c r="BS278" s="71">
        <v>15</v>
      </c>
      <c r="BT278" s="71">
        <v>0</v>
      </c>
      <c r="BU278"/>
      <c r="BV278" s="70">
        <v>403.61099999999999</v>
      </c>
      <c r="BW278" s="70">
        <v>0</v>
      </c>
      <c r="BX278" s="70">
        <v>7.8689999999999998</v>
      </c>
      <c r="BY278" s="70">
        <v>0</v>
      </c>
      <c r="BZ278" s="70">
        <v>0</v>
      </c>
      <c r="CA278" s="70">
        <v>0</v>
      </c>
      <c r="CB278" s="70">
        <v>4.9690000000000003</v>
      </c>
      <c r="CC278" s="70">
        <v>5.4169999999999998</v>
      </c>
      <c r="CD278" s="70">
        <v>0</v>
      </c>
    </row>
    <row r="279" spans="1:82">
      <c r="A279" s="70" t="s">
        <v>1928</v>
      </c>
      <c r="B279" s="70">
        <v>238</v>
      </c>
      <c r="C279" s="70">
        <v>19</v>
      </c>
      <c r="D279" s="70">
        <v>14</v>
      </c>
      <c r="E279" s="70">
        <v>2022</v>
      </c>
      <c r="F279" s="70" t="s">
        <v>161</v>
      </c>
      <c r="G279" s="70" t="s">
        <v>1909</v>
      </c>
      <c r="H279" s="70" t="s">
        <v>1910</v>
      </c>
      <c r="I279" s="148"/>
      <c r="J279" s="71">
        <v>159.94475211880294</v>
      </c>
      <c r="K279" s="71">
        <v>12.989514993392589</v>
      </c>
      <c r="L279" s="71">
        <v>12.218066692495134</v>
      </c>
      <c r="M279" s="71">
        <v>354.3155653608186</v>
      </c>
      <c r="N279" s="71">
        <v>398.92924194306522</v>
      </c>
      <c r="O279" s="71">
        <v>236.06650810032713</v>
      </c>
      <c r="P279" s="71">
        <v>125.14449908081568</v>
      </c>
      <c r="Q279" s="71">
        <v>20.283721975500896</v>
      </c>
      <c r="R279" s="71">
        <v>13.365776585164591</v>
      </c>
      <c r="S279" s="71">
        <v>41.383298365201199</v>
      </c>
      <c r="T279" s="72"/>
      <c r="U279" s="71">
        <v>47316626</v>
      </c>
      <c r="V279" s="71">
        <v>6288</v>
      </c>
      <c r="W279" s="71">
        <v>578</v>
      </c>
      <c r="X279" s="71">
        <v>112357</v>
      </c>
      <c r="Y279" s="71">
        <v>155913</v>
      </c>
      <c r="Z279" s="71">
        <v>165023</v>
      </c>
      <c r="AA279" s="71">
        <v>27343</v>
      </c>
      <c r="AB279" s="71">
        <v>344552</v>
      </c>
      <c r="AC279" s="71">
        <v>2327413.9999999995</v>
      </c>
      <c r="AD279" s="71">
        <v>41.383298365201199</v>
      </c>
      <c r="AE279" s="72"/>
      <c r="AF279" s="71">
        <v>257825756.60422105</v>
      </c>
      <c r="AG279" s="71">
        <v>11096172.828899113</v>
      </c>
      <c r="AH279" s="71">
        <v>3472192.6466302127</v>
      </c>
      <c r="AI279" s="71">
        <v>695187600.33502913</v>
      </c>
      <c r="AJ279" s="71">
        <v>804429795.6347183</v>
      </c>
      <c r="AK279" s="71">
        <v>0</v>
      </c>
      <c r="AL279" s="71">
        <v>0</v>
      </c>
      <c r="AM279" s="71">
        <v>44491067.542560481</v>
      </c>
      <c r="AN279" s="71">
        <v>0</v>
      </c>
      <c r="AO279" s="71">
        <v>0</v>
      </c>
      <c r="AP279" s="71">
        <v>1816502585.5920582</v>
      </c>
      <c r="AQ279" s="72"/>
      <c r="AR279" s="71">
        <v>11217</v>
      </c>
      <c r="AS279" s="71">
        <v>1306</v>
      </c>
      <c r="AT279" s="71">
        <v>0</v>
      </c>
      <c r="AU279" s="71">
        <v>0</v>
      </c>
      <c r="AV279" s="71">
        <v>0</v>
      </c>
      <c r="AW279" s="71">
        <v>2</v>
      </c>
      <c r="AX279" s="71"/>
      <c r="AY279" s="72"/>
      <c r="AZ279" s="71">
        <v>49118.100000000341</v>
      </c>
      <c r="BA279" s="71">
        <v>57998.600000000028</v>
      </c>
      <c r="BB279" s="71">
        <v>0</v>
      </c>
      <c r="BC279" s="71">
        <v>0</v>
      </c>
      <c r="BD279" s="71">
        <v>0</v>
      </c>
      <c r="BE279" s="71">
        <v>3875.3360000000002</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1929</v>
      </c>
      <c r="B280" s="70">
        <v>238</v>
      </c>
      <c r="C280" s="70">
        <v>20</v>
      </c>
      <c r="D280" s="70">
        <v>14</v>
      </c>
      <c r="E280" s="70">
        <v>2023</v>
      </c>
      <c r="F280" s="70" t="s">
        <v>1539</v>
      </c>
      <c r="G280" s="70" t="s">
        <v>1909</v>
      </c>
      <c r="H280" s="70" t="s">
        <v>1910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11864</v>
      </c>
      <c r="AS280" s="71">
        <v>1310</v>
      </c>
      <c r="AT280" s="71">
        <v>0</v>
      </c>
      <c r="AU280" s="71">
        <v>0</v>
      </c>
      <c r="AV280" s="71">
        <v>0</v>
      </c>
      <c r="AW280" s="71">
        <v>2</v>
      </c>
      <c r="AX280" s="71"/>
      <c r="AY280" s="72"/>
      <c r="AZ280" s="71">
        <v>52735.700000000579</v>
      </c>
      <c r="BA280" s="71">
        <v>58163.600000000028</v>
      </c>
      <c r="BB280" s="71">
        <v>0</v>
      </c>
      <c r="BC280" s="71">
        <v>0</v>
      </c>
      <c r="BD280" s="71">
        <v>0</v>
      </c>
      <c r="BE280" s="71">
        <v>4417.326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1930</v>
      </c>
      <c r="B281" s="70">
        <v>238</v>
      </c>
      <c r="C281" s="70">
        <v>21</v>
      </c>
      <c r="D281" s="70">
        <v>14</v>
      </c>
      <c r="E281" s="70">
        <v>2024</v>
      </c>
      <c r="F281" s="70" t="s">
        <v>1554</v>
      </c>
      <c r="G281" s="70" t="s">
        <v>1909</v>
      </c>
      <c r="H281" s="70" t="s">
        <v>1910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1931</v>
      </c>
      <c r="B282" s="70">
        <v>205</v>
      </c>
      <c r="C282" s="70">
        <v>1</v>
      </c>
      <c r="D282" s="70">
        <v>13</v>
      </c>
      <c r="E282" s="70">
        <v>1990</v>
      </c>
      <c r="F282" s="70" t="s">
        <v>787</v>
      </c>
      <c r="G282" s="70" t="s">
        <v>1932</v>
      </c>
      <c r="H282" s="70" t="s">
        <v>1933</v>
      </c>
      <c r="I282" s="148"/>
      <c r="J282" s="71">
        <v>257.8738545042234</v>
      </c>
      <c r="K282" s="71">
        <v>18.41764411448688</v>
      </c>
      <c r="L282" s="71">
        <v>5.435042124854303</v>
      </c>
      <c r="M282" s="71">
        <v>201.81788470537441</v>
      </c>
      <c r="N282" s="71">
        <v>258.66849913105131</v>
      </c>
      <c r="O282" s="71">
        <v>200.4027632915261</v>
      </c>
      <c r="P282" s="71">
        <v>110.83101526128</v>
      </c>
      <c r="Q282" s="71">
        <v>18.663996792844301</v>
      </c>
      <c r="R282" s="71">
        <v>0</v>
      </c>
      <c r="S282" s="71">
        <v>21.621821175557379</v>
      </c>
      <c r="T282" s="72"/>
      <c r="U282" s="71">
        <v>42638074</v>
      </c>
      <c r="V282" s="71">
        <v>6615</v>
      </c>
      <c r="W282" s="71">
        <v>57</v>
      </c>
      <c r="X282" s="71">
        <v>69164</v>
      </c>
      <c r="Y282" s="71">
        <v>100632</v>
      </c>
      <c r="Z282" s="71">
        <v>82428</v>
      </c>
      <c r="AA282" s="71">
        <v>26911</v>
      </c>
      <c r="AB282" s="71">
        <v>303040</v>
      </c>
      <c r="AC282" s="71">
        <v>0</v>
      </c>
      <c r="AD282" s="71">
        <v>21.621821175557379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1934</v>
      </c>
      <c r="B283" s="70">
        <v>206</v>
      </c>
      <c r="C283" s="70">
        <v>2</v>
      </c>
      <c r="D283" s="70">
        <v>13</v>
      </c>
      <c r="E283" s="70">
        <v>2005</v>
      </c>
      <c r="F283" s="70" t="s">
        <v>789</v>
      </c>
      <c r="G283" s="70" t="s">
        <v>1932</v>
      </c>
      <c r="H283" s="70" t="s">
        <v>1933</v>
      </c>
      <c r="I283" s="148"/>
      <c r="J283" s="71">
        <v>129.853555579643</v>
      </c>
      <c r="K283" s="71">
        <v>14.30984102856649</v>
      </c>
      <c r="L283" s="71">
        <v>7.5543144011819283</v>
      </c>
      <c r="M283" s="71">
        <v>364.92712303035211</v>
      </c>
      <c r="N283" s="71">
        <v>406.05121319562562</v>
      </c>
      <c r="O283" s="71">
        <v>270.49618091680168</v>
      </c>
      <c r="P283" s="71">
        <v>130.9916557207834</v>
      </c>
      <c r="Q283" s="71">
        <v>19.684922890687599</v>
      </c>
      <c r="R283" s="71">
        <v>0</v>
      </c>
      <c r="S283" s="71">
        <v>25.478872297999999</v>
      </c>
      <c r="T283" s="72"/>
      <c r="U283" s="71">
        <v>19674755</v>
      </c>
      <c r="V283" s="71">
        <v>6063</v>
      </c>
      <c r="W283" s="71">
        <v>101</v>
      </c>
      <c r="X283" s="71">
        <v>67551</v>
      </c>
      <c r="Y283" s="71">
        <v>136243</v>
      </c>
      <c r="Z283" s="71">
        <v>128747</v>
      </c>
      <c r="AA283" s="71">
        <v>26049</v>
      </c>
      <c r="AB283" s="71">
        <v>334128</v>
      </c>
      <c r="AC283" s="71">
        <v>0</v>
      </c>
      <c r="AD283" s="71">
        <v>25.478872297999999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1935</v>
      </c>
      <c r="B284" s="70">
        <v>207</v>
      </c>
      <c r="C284" s="70">
        <v>3</v>
      </c>
      <c r="D284" s="70">
        <v>13</v>
      </c>
      <c r="E284" s="70">
        <v>2006</v>
      </c>
      <c r="F284" s="70" t="s">
        <v>790</v>
      </c>
      <c r="G284" s="70" t="s">
        <v>1932</v>
      </c>
      <c r="H284" s="70" t="s">
        <v>1933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1936</v>
      </c>
      <c r="B285" s="70">
        <v>208</v>
      </c>
      <c r="C285" s="70">
        <v>4</v>
      </c>
      <c r="D285" s="70">
        <v>13</v>
      </c>
      <c r="E285" s="70">
        <v>2007</v>
      </c>
      <c r="F285" s="70" t="s">
        <v>791</v>
      </c>
      <c r="G285" s="70" t="s">
        <v>1932</v>
      </c>
      <c r="H285" s="70" t="s">
        <v>1933</v>
      </c>
      <c r="I285" s="148"/>
      <c r="J285" s="71">
        <v>138.22615265069589</v>
      </c>
      <c r="K285" s="71">
        <v>15.995365230079329</v>
      </c>
      <c r="L285" s="71">
        <v>7.9431834456827648</v>
      </c>
      <c r="M285" s="71">
        <v>369.32174108358282</v>
      </c>
      <c r="N285" s="71">
        <v>441.96139065915759</v>
      </c>
      <c r="O285" s="71">
        <v>262.43388933590143</v>
      </c>
      <c r="P285" s="71">
        <v>131.18091473145179</v>
      </c>
      <c r="Q285" s="71">
        <v>20.936185298627802</v>
      </c>
      <c r="R285" s="71">
        <v>0</v>
      </c>
      <c r="S285" s="71">
        <v>25.349741361</v>
      </c>
      <c r="T285" s="72"/>
      <c r="U285" s="71">
        <v>21472653</v>
      </c>
      <c r="V285" s="71">
        <v>6952</v>
      </c>
      <c r="W285" s="71">
        <v>101</v>
      </c>
      <c r="X285" s="71">
        <v>86162</v>
      </c>
      <c r="Y285" s="71">
        <v>140214</v>
      </c>
      <c r="Z285" s="71">
        <v>129850</v>
      </c>
      <c r="AA285" s="71">
        <v>25689</v>
      </c>
      <c r="AB285" s="71">
        <v>336575</v>
      </c>
      <c r="AC285" s="71">
        <v>0</v>
      </c>
      <c r="AD285" s="71">
        <v>25.349741361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1937</v>
      </c>
      <c r="B286" s="70">
        <v>209</v>
      </c>
      <c r="C286" s="70">
        <v>5</v>
      </c>
      <c r="D286" s="70">
        <v>13</v>
      </c>
      <c r="E286" s="70">
        <v>2008</v>
      </c>
      <c r="F286" s="70" t="s">
        <v>792</v>
      </c>
      <c r="G286" s="70" t="s">
        <v>1932</v>
      </c>
      <c r="H286" s="70" t="s">
        <v>1933</v>
      </c>
      <c r="I286" s="148"/>
      <c r="J286" s="71">
        <v>116.2388888487427</v>
      </c>
      <c r="K286" s="71">
        <v>12.762993466381131</v>
      </c>
      <c r="L286" s="71">
        <v>7.186914464713408</v>
      </c>
      <c r="M286" s="71">
        <v>389.65329894778239</v>
      </c>
      <c r="N286" s="71">
        <v>445.38452391445782</v>
      </c>
      <c r="O286" s="71">
        <v>252.72494902354211</v>
      </c>
      <c r="P286" s="71">
        <v>128.17503285574469</v>
      </c>
      <c r="Q286" s="71">
        <v>20.626531763997299</v>
      </c>
      <c r="R286" s="71">
        <v>0</v>
      </c>
      <c r="S286" s="71">
        <v>25.064703911519999</v>
      </c>
      <c r="T286" s="72"/>
      <c r="U286" s="71">
        <v>19817510</v>
      </c>
      <c r="V286" s="71">
        <v>6952</v>
      </c>
      <c r="W286" s="71">
        <v>101</v>
      </c>
      <c r="X286" s="71">
        <v>86162</v>
      </c>
      <c r="Y286" s="71">
        <v>140751</v>
      </c>
      <c r="Z286" s="71">
        <v>129435</v>
      </c>
      <c r="AA286" s="71">
        <v>25129</v>
      </c>
      <c r="AB286" s="71">
        <v>337051</v>
      </c>
      <c r="AC286" s="71">
        <v>0</v>
      </c>
      <c r="AD286" s="71">
        <v>25.064703911519999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1938</v>
      </c>
      <c r="B287" s="70">
        <v>210</v>
      </c>
      <c r="C287" s="70">
        <v>6</v>
      </c>
      <c r="D287" s="70">
        <v>13</v>
      </c>
      <c r="E287" s="70">
        <v>2009</v>
      </c>
      <c r="F287" s="70" t="s">
        <v>176</v>
      </c>
      <c r="G287" s="70" t="s">
        <v>1932</v>
      </c>
      <c r="H287" s="70" t="s">
        <v>1933</v>
      </c>
      <c r="I287" s="148"/>
      <c r="J287" s="71">
        <v>100.98421360961849</v>
      </c>
      <c r="K287" s="71">
        <v>13.54454584541115</v>
      </c>
      <c r="L287" s="71">
        <v>8.5988410675202669</v>
      </c>
      <c r="M287" s="71">
        <v>374.39646609728618</v>
      </c>
      <c r="N287" s="71">
        <v>419.18157074419781</v>
      </c>
      <c r="O287" s="71">
        <v>256.14390488377342</v>
      </c>
      <c r="P287" s="71">
        <v>124.0673367100013</v>
      </c>
      <c r="Q287" s="71">
        <v>19.686201754004902</v>
      </c>
      <c r="R287" s="71">
        <v>0</v>
      </c>
      <c r="S287" s="71">
        <v>18.60353494932</v>
      </c>
      <c r="T287" s="72"/>
      <c r="U287" s="71">
        <v>15369895</v>
      </c>
      <c r="V287" s="71">
        <v>8605</v>
      </c>
      <c r="W287" s="71">
        <v>132</v>
      </c>
      <c r="X287" s="71">
        <v>97658</v>
      </c>
      <c r="Y287" s="71">
        <v>142583</v>
      </c>
      <c r="Z287" s="71">
        <v>129487</v>
      </c>
      <c r="AA287" s="71">
        <v>24971</v>
      </c>
      <c r="AB287" s="71">
        <v>337686</v>
      </c>
      <c r="AC287" s="71">
        <v>0</v>
      </c>
      <c r="AD287" s="71">
        <v>18.60353494932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30.73</v>
      </c>
      <c r="BK287" s="71">
        <v>0</v>
      </c>
      <c r="BL287" s="71">
        <v>67.825999999999993</v>
      </c>
      <c r="BM287" s="71">
        <v>0</v>
      </c>
      <c r="BN287" s="72"/>
      <c r="BO287" s="71">
        <v>0</v>
      </c>
      <c r="BP287" s="71">
        <v>0</v>
      </c>
      <c r="BQ287" s="71">
        <v>4</v>
      </c>
      <c r="BR287" s="71">
        <v>0</v>
      </c>
      <c r="BS287" s="71">
        <v>11</v>
      </c>
      <c r="BT287" s="71">
        <v>0</v>
      </c>
      <c r="BU287"/>
      <c r="BV287" s="70">
        <v>98.555999999999997</v>
      </c>
      <c r="BW287" s="70">
        <v>0</v>
      </c>
      <c r="BX287" s="70">
        <v>0</v>
      </c>
      <c r="BY287" s="70">
        <v>0</v>
      </c>
      <c r="BZ287" s="70">
        <v>0</v>
      </c>
      <c r="CA287" s="70">
        <v>0</v>
      </c>
      <c r="CB287" s="70">
        <v>0</v>
      </c>
      <c r="CC287" s="70">
        <v>0</v>
      </c>
      <c r="CD287" s="70">
        <v>0</v>
      </c>
    </row>
    <row r="288" spans="1:82">
      <c r="A288" s="70" t="s">
        <v>1939</v>
      </c>
      <c r="B288" s="70">
        <v>211</v>
      </c>
      <c r="C288" s="70">
        <v>7</v>
      </c>
      <c r="D288" s="70">
        <v>13</v>
      </c>
      <c r="E288" s="70">
        <v>2010</v>
      </c>
      <c r="F288" s="70" t="s">
        <v>177</v>
      </c>
      <c r="G288" s="70" t="s">
        <v>1932</v>
      </c>
      <c r="H288" s="70" t="s">
        <v>1933</v>
      </c>
      <c r="I288" s="148"/>
      <c r="J288" s="71">
        <v>99.257781703154905</v>
      </c>
      <c r="K288" s="71">
        <v>14.19312140479447</v>
      </c>
      <c r="L288" s="71">
        <v>9.5964673051095559</v>
      </c>
      <c r="M288" s="71">
        <v>381.52596817787543</v>
      </c>
      <c r="N288" s="71">
        <v>464.09310006363188</v>
      </c>
      <c r="O288" s="71">
        <v>254.45903623050339</v>
      </c>
      <c r="P288" s="71">
        <v>126.82726805935739</v>
      </c>
      <c r="Q288" s="71">
        <v>20.582978206169201</v>
      </c>
      <c r="R288" s="71">
        <v>0</v>
      </c>
      <c r="S288" s="71">
        <v>18.71977626344</v>
      </c>
      <c r="T288" s="72"/>
      <c r="U288" s="71">
        <v>16308048</v>
      </c>
      <c r="V288" s="71">
        <v>8605</v>
      </c>
      <c r="W288" s="71">
        <v>132</v>
      </c>
      <c r="X288" s="71">
        <v>97658</v>
      </c>
      <c r="Y288" s="71">
        <v>144200</v>
      </c>
      <c r="Z288" s="71">
        <v>129233</v>
      </c>
      <c r="AA288" s="71">
        <v>24889</v>
      </c>
      <c r="AB288" s="71">
        <v>338319</v>
      </c>
      <c r="AC288" s="71">
        <v>0</v>
      </c>
      <c r="AD288" s="71">
        <v>18.71977626344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45.66</v>
      </c>
      <c r="BK288" s="71">
        <v>0</v>
      </c>
      <c r="BL288" s="71">
        <v>70.94</v>
      </c>
      <c r="BM288" s="71">
        <v>0</v>
      </c>
      <c r="BN288" s="72"/>
      <c r="BO288" s="71">
        <v>0</v>
      </c>
      <c r="BP288" s="71">
        <v>0</v>
      </c>
      <c r="BQ288" s="71">
        <v>7</v>
      </c>
      <c r="BR288" s="71">
        <v>0</v>
      </c>
      <c r="BS288" s="71">
        <v>11</v>
      </c>
      <c r="BT288" s="71">
        <v>0</v>
      </c>
      <c r="BU288"/>
      <c r="BV288" s="70">
        <v>116.6</v>
      </c>
      <c r="BW288" s="70">
        <v>0</v>
      </c>
      <c r="BX288" s="70">
        <v>0</v>
      </c>
      <c r="BY288" s="70">
        <v>0</v>
      </c>
      <c r="BZ288" s="70">
        <v>0</v>
      </c>
      <c r="CA288" s="70">
        <v>0</v>
      </c>
      <c r="CB288" s="70">
        <v>0</v>
      </c>
      <c r="CC288" s="70">
        <v>0</v>
      </c>
      <c r="CD288" s="70">
        <v>0</v>
      </c>
    </row>
    <row r="289" spans="1:82">
      <c r="A289" s="70" t="s">
        <v>1940</v>
      </c>
      <c r="B289" s="70">
        <v>212</v>
      </c>
      <c r="C289" s="70">
        <v>8</v>
      </c>
      <c r="D289" s="70">
        <v>13</v>
      </c>
      <c r="E289" s="70">
        <v>2011</v>
      </c>
      <c r="F289" s="70" t="s">
        <v>178</v>
      </c>
      <c r="G289" s="70" t="s">
        <v>1932</v>
      </c>
      <c r="H289" s="70" t="s">
        <v>1933</v>
      </c>
      <c r="I289" s="148"/>
      <c r="J289" s="71">
        <v>127.9343562719564</v>
      </c>
      <c r="K289" s="71">
        <v>20.640770990382901</v>
      </c>
      <c r="L289" s="71">
        <v>5.4387250919233177</v>
      </c>
      <c r="M289" s="71">
        <v>484.11445229672472</v>
      </c>
      <c r="N289" s="71">
        <v>505.19982344157</v>
      </c>
      <c r="O289" s="71">
        <v>250.86574000915252</v>
      </c>
      <c r="P289" s="71">
        <v>123.71639191256791</v>
      </c>
      <c r="Q289" s="71">
        <v>23.761314761337999</v>
      </c>
      <c r="R289" s="71">
        <v>0</v>
      </c>
      <c r="S289" s="71">
        <v>21.023536007779999</v>
      </c>
      <c r="T289" s="72"/>
      <c r="U289" s="71">
        <v>18259036</v>
      </c>
      <c r="V289" s="71">
        <v>8605</v>
      </c>
      <c r="W289" s="71">
        <v>132</v>
      </c>
      <c r="X289" s="71">
        <v>97658</v>
      </c>
      <c r="Y289" s="71">
        <v>146861</v>
      </c>
      <c r="Z289" s="71">
        <v>130176</v>
      </c>
      <c r="AA289" s="71">
        <v>25001</v>
      </c>
      <c r="AB289" s="71">
        <v>338591</v>
      </c>
      <c r="AC289" s="71">
        <v>0</v>
      </c>
      <c r="AD289" s="71">
        <v>21.023536007779999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37.633000000000003</v>
      </c>
      <c r="BK289" s="71">
        <v>0</v>
      </c>
      <c r="BL289" s="71">
        <v>72.555999999999997</v>
      </c>
      <c r="BM289" s="71">
        <v>0</v>
      </c>
      <c r="BN289" s="72"/>
      <c r="BO289" s="71">
        <v>0</v>
      </c>
      <c r="BP289" s="71">
        <v>0</v>
      </c>
      <c r="BQ289" s="71">
        <v>7</v>
      </c>
      <c r="BR289" s="71">
        <v>0</v>
      </c>
      <c r="BS289" s="71">
        <v>9</v>
      </c>
      <c r="BT289" s="71">
        <v>0</v>
      </c>
      <c r="BU289"/>
      <c r="BV289" s="70">
        <v>90.703999999999994</v>
      </c>
      <c r="BW289" s="70">
        <v>0</v>
      </c>
      <c r="BX289" s="70">
        <v>19.484999999999999</v>
      </c>
      <c r="BY289" s="70">
        <v>0</v>
      </c>
      <c r="BZ289" s="70">
        <v>0</v>
      </c>
      <c r="CA289" s="70">
        <v>0</v>
      </c>
      <c r="CB289" s="70">
        <v>0</v>
      </c>
      <c r="CC289" s="70">
        <v>0</v>
      </c>
      <c r="CD289" s="70">
        <v>0</v>
      </c>
    </row>
    <row r="290" spans="1:82">
      <c r="A290" s="70" t="s">
        <v>1941</v>
      </c>
      <c r="B290" s="70">
        <v>213</v>
      </c>
      <c r="C290" s="70">
        <v>9</v>
      </c>
      <c r="D290" s="70">
        <v>13</v>
      </c>
      <c r="E290" s="70">
        <v>2012</v>
      </c>
      <c r="F290" s="70" t="s">
        <v>179</v>
      </c>
      <c r="G290" s="70" t="s">
        <v>1932</v>
      </c>
      <c r="H290" s="70" t="s">
        <v>1933</v>
      </c>
      <c r="I290" s="148"/>
      <c r="J290" s="71">
        <v>109.7948273544344</v>
      </c>
      <c r="K290" s="71">
        <v>20.127525547120161</v>
      </c>
      <c r="L290" s="71">
        <v>5.3992023587629419</v>
      </c>
      <c r="M290" s="71">
        <v>500.46070364195668</v>
      </c>
      <c r="N290" s="71">
        <v>542.67249143018125</v>
      </c>
      <c r="O290" s="71">
        <v>250.65829248150456</v>
      </c>
      <c r="P290" s="71">
        <v>125.21155816516595</v>
      </c>
      <c r="Q290" s="71">
        <v>26.1538829744193</v>
      </c>
      <c r="R290" s="71">
        <v>0</v>
      </c>
      <c r="S290" s="71">
        <v>24.641492918299999</v>
      </c>
      <c r="T290" s="72"/>
      <c r="U290" s="71">
        <v>14984733</v>
      </c>
      <c r="V290" s="71">
        <v>8605</v>
      </c>
      <c r="W290" s="71">
        <v>132</v>
      </c>
      <c r="X290" s="71">
        <v>97658</v>
      </c>
      <c r="Y290" s="71">
        <v>149865</v>
      </c>
      <c r="Z290" s="71">
        <v>131100</v>
      </c>
      <c r="AA290" s="71">
        <v>25160</v>
      </c>
      <c r="AB290" s="71">
        <v>343020</v>
      </c>
      <c r="AC290" s="71">
        <v>0</v>
      </c>
      <c r="AD290" s="71">
        <v>24.641492918299999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60.651000000000003</v>
      </c>
      <c r="BK290" s="71">
        <v>0</v>
      </c>
      <c r="BL290" s="71">
        <v>64.097999999999999</v>
      </c>
      <c r="BM290" s="71">
        <v>0</v>
      </c>
      <c r="BN290" s="72"/>
      <c r="BO290" s="71">
        <v>0</v>
      </c>
      <c r="BP290" s="71">
        <v>0</v>
      </c>
      <c r="BQ290" s="71">
        <v>8</v>
      </c>
      <c r="BR290" s="71">
        <v>0</v>
      </c>
      <c r="BS290" s="71">
        <v>10</v>
      </c>
      <c r="BT290" s="71">
        <v>0</v>
      </c>
      <c r="BU290"/>
      <c r="BV290" s="70">
        <v>117.56100000000001</v>
      </c>
      <c r="BW290" s="70">
        <v>0</v>
      </c>
      <c r="BX290" s="70">
        <v>0</v>
      </c>
      <c r="BY290" s="70">
        <v>0</v>
      </c>
      <c r="BZ290" s="70">
        <v>0</v>
      </c>
      <c r="CA290" s="70">
        <v>7.1879999999999997</v>
      </c>
      <c r="CB290" s="70">
        <v>0</v>
      </c>
      <c r="CC290" s="70">
        <v>0</v>
      </c>
      <c r="CD290" s="70">
        <v>0</v>
      </c>
    </row>
    <row r="291" spans="1:82">
      <c r="A291" s="70" t="s">
        <v>1942</v>
      </c>
      <c r="B291" s="70">
        <v>214</v>
      </c>
      <c r="C291" s="70">
        <v>10</v>
      </c>
      <c r="D291" s="70">
        <v>13</v>
      </c>
      <c r="E291" s="70">
        <v>2013</v>
      </c>
      <c r="F291" s="70" t="s">
        <v>180</v>
      </c>
      <c r="G291" s="70" t="s">
        <v>1932</v>
      </c>
      <c r="H291" s="70" t="s">
        <v>1933</v>
      </c>
      <c r="I291" s="148"/>
      <c r="J291" s="71">
        <v>127.5955326284498</v>
      </c>
      <c r="K291" s="71">
        <v>17.350801598792259</v>
      </c>
      <c r="L291" s="71">
        <v>5.5683201514543317</v>
      </c>
      <c r="M291" s="71">
        <v>482.15338415223982</v>
      </c>
      <c r="N291" s="71">
        <v>544.97099902824539</v>
      </c>
      <c r="O291" s="71">
        <v>242.06277633591333</v>
      </c>
      <c r="P291" s="71">
        <v>125.72331913572432</v>
      </c>
      <c r="Q291" s="71">
        <v>26.526926955679599</v>
      </c>
      <c r="R291" s="71">
        <v>0</v>
      </c>
      <c r="S291" s="71">
        <v>23.357799379759999</v>
      </c>
      <c r="T291" s="72"/>
      <c r="U291" s="71">
        <v>16114567</v>
      </c>
      <c r="V291" s="71">
        <v>8605</v>
      </c>
      <c r="W291" s="71">
        <v>132</v>
      </c>
      <c r="X291" s="71">
        <v>97658</v>
      </c>
      <c r="Y291" s="71">
        <v>150699</v>
      </c>
      <c r="Z291" s="71">
        <v>132257</v>
      </c>
      <c r="AA291" s="71">
        <v>25168</v>
      </c>
      <c r="AB291" s="71">
        <v>342925</v>
      </c>
      <c r="AC291" s="71">
        <v>0</v>
      </c>
      <c r="AD291" s="71">
        <v>23.357799379759999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64.373000000000005</v>
      </c>
      <c r="BK291" s="71">
        <v>0</v>
      </c>
      <c r="BL291" s="71">
        <v>89.498999999999995</v>
      </c>
      <c r="BM291" s="71">
        <v>0</v>
      </c>
      <c r="BN291" s="72"/>
      <c r="BO291" s="71">
        <v>0</v>
      </c>
      <c r="BP291" s="71">
        <v>0</v>
      </c>
      <c r="BQ291" s="71">
        <v>8</v>
      </c>
      <c r="BR291" s="71">
        <v>0</v>
      </c>
      <c r="BS291" s="71">
        <v>11</v>
      </c>
      <c r="BT291" s="71">
        <v>0</v>
      </c>
      <c r="BU291"/>
      <c r="BV291" s="70">
        <v>131.209</v>
      </c>
      <c r="BW291" s="70">
        <v>0</v>
      </c>
      <c r="BX291" s="70">
        <v>17.829999999999998</v>
      </c>
      <c r="BY291" s="70">
        <v>0</v>
      </c>
      <c r="BZ291" s="70">
        <v>0</v>
      </c>
      <c r="CA291" s="70">
        <v>4.8330000000000002</v>
      </c>
      <c r="CB291" s="70">
        <v>0</v>
      </c>
      <c r="CC291" s="70">
        <v>0</v>
      </c>
      <c r="CD291" s="70">
        <v>0</v>
      </c>
    </row>
    <row r="292" spans="1:82">
      <c r="A292" s="70" t="s">
        <v>1943</v>
      </c>
      <c r="B292" s="70">
        <v>215</v>
      </c>
      <c r="C292" s="70">
        <v>11</v>
      </c>
      <c r="D292" s="70">
        <v>13</v>
      </c>
      <c r="E292" s="70">
        <v>2014</v>
      </c>
      <c r="F292" s="70" t="s">
        <v>181</v>
      </c>
      <c r="G292" s="1064" t="s">
        <v>1932</v>
      </c>
      <c r="H292" s="70" t="s">
        <v>1933</v>
      </c>
      <c r="I292" s="148"/>
      <c r="J292" s="71">
        <v>116.02730066489291</v>
      </c>
      <c r="K292" s="71">
        <v>17.093391411226349</v>
      </c>
      <c r="L292" s="71">
        <v>9.7877827794184196</v>
      </c>
      <c r="M292" s="71">
        <v>432.15407744674462</v>
      </c>
      <c r="N292" s="71">
        <v>478.38755843727688</v>
      </c>
      <c r="O292" s="71">
        <v>230.65951634359342</v>
      </c>
      <c r="P292" s="71">
        <v>126.88898531096632</v>
      </c>
      <c r="Q292" s="71">
        <v>25.462732733814399</v>
      </c>
      <c r="R292" s="71">
        <v>0</v>
      </c>
      <c r="S292" s="71">
        <v>23.510879030720002</v>
      </c>
      <c r="T292" s="72"/>
      <c r="U292" s="71">
        <v>16283723</v>
      </c>
      <c r="V292" s="71">
        <v>7457</v>
      </c>
      <c r="W292" s="71">
        <v>218</v>
      </c>
      <c r="X292" s="71">
        <v>95874</v>
      </c>
      <c r="Y292" s="71">
        <v>152262</v>
      </c>
      <c r="Z292" s="71">
        <v>132734</v>
      </c>
      <c r="AA292" s="71">
        <v>25270</v>
      </c>
      <c r="AB292" s="71">
        <v>343083</v>
      </c>
      <c r="AC292" s="71">
        <v>0</v>
      </c>
      <c r="AD292" s="71">
        <v>23.510879030720002</v>
      </c>
      <c r="AE292" s="72"/>
      <c r="AF292" s="71"/>
      <c r="AG292" s="71"/>
      <c r="AH292" s="71"/>
      <c r="AI292" s="71"/>
      <c r="AJ292" s="71"/>
      <c r="AK292" s="71"/>
      <c r="AL292" s="71"/>
      <c r="AM292" s="71"/>
      <c r="AN292" s="71"/>
      <c r="AO292" s="71"/>
      <c r="AP292" s="71"/>
      <c r="AQ292" s="72"/>
      <c r="AR292" s="71">
        <v>3613</v>
      </c>
      <c r="AS292" s="71">
        <v>292</v>
      </c>
      <c r="AT292" s="71">
        <v>0</v>
      </c>
      <c r="AU292" s="71">
        <v>0</v>
      </c>
      <c r="AV292" s="71">
        <v>0</v>
      </c>
      <c r="AW292" s="71">
        <v>1</v>
      </c>
      <c r="AX292" s="71"/>
      <c r="AY292" s="72"/>
      <c r="AZ292" s="71">
        <v>13380.5</v>
      </c>
      <c r="BA292" s="71">
        <v>8530.4</v>
      </c>
      <c r="BB292" s="71">
        <v>0</v>
      </c>
      <c r="BC292" s="71">
        <v>0</v>
      </c>
      <c r="BD292" s="71">
        <v>0</v>
      </c>
      <c r="BE292" s="71">
        <v>3150</v>
      </c>
      <c r="BF292" s="71"/>
      <c r="BG292" s="72"/>
      <c r="BH292" s="71">
        <v>0</v>
      </c>
      <c r="BI292" s="71">
        <v>0</v>
      </c>
      <c r="BJ292" s="71">
        <v>64.995999999999995</v>
      </c>
      <c r="BK292" s="71">
        <v>0</v>
      </c>
      <c r="BL292" s="71">
        <v>67.594999999999999</v>
      </c>
      <c r="BM292" s="71">
        <v>0</v>
      </c>
      <c r="BN292" s="72"/>
      <c r="BO292" s="71">
        <v>0</v>
      </c>
      <c r="BP292" s="71">
        <v>0</v>
      </c>
      <c r="BQ292" s="71">
        <v>8</v>
      </c>
      <c r="BR292" s="71">
        <v>0</v>
      </c>
      <c r="BS292" s="71">
        <v>10</v>
      </c>
      <c r="BT292" s="71">
        <v>0</v>
      </c>
      <c r="BU292"/>
      <c r="BV292" s="70">
        <v>127.059</v>
      </c>
      <c r="BW292" s="70">
        <v>0</v>
      </c>
      <c r="BX292" s="70">
        <v>0</v>
      </c>
      <c r="BY292" s="70">
        <v>0</v>
      </c>
      <c r="BZ292" s="70">
        <v>0</v>
      </c>
      <c r="CA292" s="70">
        <v>5.532</v>
      </c>
      <c r="CB292" s="70">
        <v>0</v>
      </c>
      <c r="CC292" s="70">
        <v>0</v>
      </c>
      <c r="CD292" s="70">
        <v>0</v>
      </c>
    </row>
    <row r="293" spans="1:82">
      <c r="A293" s="70" t="s">
        <v>1944</v>
      </c>
      <c r="B293" s="70">
        <v>216</v>
      </c>
      <c r="C293" s="70">
        <v>12</v>
      </c>
      <c r="D293" s="70">
        <v>13</v>
      </c>
      <c r="E293" s="70">
        <v>2015</v>
      </c>
      <c r="F293" s="70" t="s">
        <v>182</v>
      </c>
      <c r="G293" s="1064" t="s">
        <v>1932</v>
      </c>
      <c r="H293" s="70" t="s">
        <v>1933</v>
      </c>
      <c r="I293" s="148"/>
      <c r="J293" s="71">
        <v>126.7558555989073</v>
      </c>
      <c r="K293" s="71">
        <v>16.32637732776028</v>
      </c>
      <c r="L293" s="71">
        <v>10.79138907315494</v>
      </c>
      <c r="M293" s="71">
        <v>452.85887449066388</v>
      </c>
      <c r="N293" s="71">
        <v>478.9479747208577</v>
      </c>
      <c r="O293" s="71">
        <v>229.66394230849536</v>
      </c>
      <c r="P293" s="71">
        <v>128.97925232025722</v>
      </c>
      <c r="Q293" s="71">
        <v>24.948679100894299</v>
      </c>
      <c r="R293" s="71">
        <v>0</v>
      </c>
      <c r="S293" s="71">
        <v>23.30569585256</v>
      </c>
      <c r="T293" s="72"/>
      <c r="U293" s="71">
        <v>19103730</v>
      </c>
      <c r="V293" s="71">
        <v>7457</v>
      </c>
      <c r="W293" s="71">
        <v>218</v>
      </c>
      <c r="X293" s="71">
        <v>95874</v>
      </c>
      <c r="Y293" s="71">
        <v>153901</v>
      </c>
      <c r="Z293" s="71">
        <v>133433</v>
      </c>
      <c r="AA293" s="71">
        <v>25666</v>
      </c>
      <c r="AB293" s="71">
        <v>343390</v>
      </c>
      <c r="AC293" s="71">
        <v>0</v>
      </c>
      <c r="AD293" s="71">
        <v>23.30569585256</v>
      </c>
      <c r="AE293" s="72"/>
      <c r="AF293" s="71">
        <v>144670080.06403649</v>
      </c>
      <c r="AG293" s="71">
        <v>13483238.99033884</v>
      </c>
      <c r="AH293" s="71">
        <v>2272974.8587458311</v>
      </c>
      <c r="AI293" s="71">
        <v>677969072.49762452</v>
      </c>
      <c r="AJ293" s="71">
        <v>724209389.69822609</v>
      </c>
      <c r="AK293" s="71">
        <v>0</v>
      </c>
      <c r="AL293" s="71">
        <v>0</v>
      </c>
      <c r="AM293" s="71">
        <v>47060159.033126988</v>
      </c>
      <c r="AN293" s="71">
        <v>0</v>
      </c>
      <c r="AO293" s="71">
        <v>0</v>
      </c>
      <c r="AP293" s="71">
        <v>1609664915.1420987</v>
      </c>
      <c r="AQ293" s="72"/>
      <c r="AR293" s="71">
        <v>4000</v>
      </c>
      <c r="AS293" s="71">
        <v>389</v>
      </c>
      <c r="AT293" s="71">
        <v>0</v>
      </c>
      <c r="AU293" s="71">
        <v>0</v>
      </c>
      <c r="AV293" s="71">
        <v>0</v>
      </c>
      <c r="AW293" s="71">
        <v>2</v>
      </c>
      <c r="AX293" s="71"/>
      <c r="AY293" s="72"/>
      <c r="AZ293" s="71">
        <v>15113.5</v>
      </c>
      <c r="BA293" s="71">
        <v>11800.6</v>
      </c>
      <c r="BB293" s="71">
        <v>0</v>
      </c>
      <c r="BC293" s="71">
        <v>0</v>
      </c>
      <c r="BD293" s="71">
        <v>0</v>
      </c>
      <c r="BE293" s="71">
        <v>3167</v>
      </c>
      <c r="BF293" s="71"/>
      <c r="BG293" s="72"/>
      <c r="BH293" s="71">
        <v>0</v>
      </c>
      <c r="BI293" s="71">
        <v>0</v>
      </c>
      <c r="BJ293" s="71">
        <v>58.451000000000001</v>
      </c>
      <c r="BK293" s="71">
        <v>0</v>
      </c>
      <c r="BL293" s="71">
        <v>72.591999999999999</v>
      </c>
      <c r="BM293" s="71">
        <v>0</v>
      </c>
      <c r="BN293" s="72"/>
      <c r="BO293" s="71">
        <v>0</v>
      </c>
      <c r="BP293" s="71">
        <v>0</v>
      </c>
      <c r="BQ293" s="71">
        <v>8</v>
      </c>
      <c r="BR293" s="71">
        <v>0</v>
      </c>
      <c r="BS293" s="71">
        <v>7</v>
      </c>
      <c r="BT293" s="71">
        <v>0</v>
      </c>
      <c r="BU293"/>
      <c r="BV293" s="70">
        <v>108.623</v>
      </c>
      <c r="BW293" s="70">
        <v>0</v>
      </c>
      <c r="BX293" s="70">
        <v>18.989999999999998</v>
      </c>
      <c r="BY293" s="70">
        <v>0</v>
      </c>
      <c r="BZ293" s="70">
        <v>0</v>
      </c>
      <c r="CA293" s="70">
        <v>3.43</v>
      </c>
      <c r="CB293" s="70">
        <v>0</v>
      </c>
      <c r="CC293" s="70">
        <v>0</v>
      </c>
      <c r="CD293" s="70">
        <v>0</v>
      </c>
    </row>
    <row r="294" spans="1:82">
      <c r="A294" s="70" t="s">
        <v>1945</v>
      </c>
      <c r="B294" s="70">
        <v>217</v>
      </c>
      <c r="C294" s="70">
        <v>13</v>
      </c>
      <c r="D294" s="70">
        <v>13</v>
      </c>
      <c r="E294" s="70">
        <v>2016</v>
      </c>
      <c r="F294" s="70" t="s">
        <v>155</v>
      </c>
      <c r="G294" s="70" t="s">
        <v>1932</v>
      </c>
      <c r="H294" s="70" t="s">
        <v>1933</v>
      </c>
      <c r="I294" s="148"/>
      <c r="J294" s="71">
        <v>110.85023152175422</v>
      </c>
      <c r="K294" s="71">
        <v>16.306626859032878</v>
      </c>
      <c r="L294" s="71">
        <v>12.643952617682121</v>
      </c>
      <c r="M294" s="71">
        <v>396.32609172714052</v>
      </c>
      <c r="N294" s="71">
        <v>426.4168578239005</v>
      </c>
      <c r="O294" s="71">
        <v>228.26416087510319</v>
      </c>
      <c r="P294" s="71">
        <v>126.11298652048004</v>
      </c>
      <c r="Q294" s="71">
        <v>24.29692315665433</v>
      </c>
      <c r="R294" s="71">
        <v>0</v>
      </c>
      <c r="S294" s="71">
        <v>26.691136701400001</v>
      </c>
      <c r="T294" s="72"/>
      <c r="U294" s="71">
        <v>17466148</v>
      </c>
      <c r="V294" s="71">
        <v>7457</v>
      </c>
      <c r="W294" s="71">
        <v>218</v>
      </c>
      <c r="X294" s="71">
        <v>95874</v>
      </c>
      <c r="Y294" s="71">
        <v>155779</v>
      </c>
      <c r="Z294" s="71">
        <v>134250</v>
      </c>
      <c r="AA294" s="71">
        <v>25956</v>
      </c>
      <c r="AB294" s="71">
        <v>343993</v>
      </c>
      <c r="AC294" s="71">
        <v>0</v>
      </c>
      <c r="AD294" s="71">
        <v>26.691136701400001</v>
      </c>
      <c r="AE294" s="72"/>
      <c r="AF294" s="71">
        <v>128919081.4028077</v>
      </c>
      <c r="AG294" s="71">
        <v>12961891.474420181</v>
      </c>
      <c r="AH294" s="71">
        <v>1979059.8588337139</v>
      </c>
      <c r="AI294" s="71">
        <v>633253146.00269461</v>
      </c>
      <c r="AJ294" s="71">
        <v>624938123.84177423</v>
      </c>
      <c r="AK294" s="71">
        <v>0</v>
      </c>
      <c r="AL294" s="71">
        <v>0</v>
      </c>
      <c r="AM294" s="71">
        <v>47179422.981804162</v>
      </c>
      <c r="AN294" s="71">
        <v>0</v>
      </c>
      <c r="AO294" s="71">
        <v>0</v>
      </c>
      <c r="AP294" s="71">
        <v>1449230725.5623345</v>
      </c>
      <c r="AQ294" s="72"/>
      <c r="AR294" s="71">
        <v>4287</v>
      </c>
      <c r="AS294" s="71">
        <v>451</v>
      </c>
      <c r="AT294" s="71">
        <v>0</v>
      </c>
      <c r="AU294" s="71">
        <v>0</v>
      </c>
      <c r="AV294" s="71">
        <v>0</v>
      </c>
      <c r="AW294" s="71">
        <v>2</v>
      </c>
      <c r="AX294" s="71"/>
      <c r="AY294" s="72"/>
      <c r="AZ294" s="71">
        <v>16394.5</v>
      </c>
      <c r="BA294" s="71">
        <v>13994.3</v>
      </c>
      <c r="BB294" s="71">
        <v>0</v>
      </c>
      <c r="BC294" s="71">
        <v>0</v>
      </c>
      <c r="BD294" s="71">
        <v>0</v>
      </c>
      <c r="BE294" s="71">
        <v>3167</v>
      </c>
      <c r="BF294" s="71"/>
      <c r="BG294" s="72"/>
      <c r="BH294" s="71">
        <v>0</v>
      </c>
      <c r="BI294" s="71">
        <v>0</v>
      </c>
      <c r="BJ294" s="71">
        <v>51.37</v>
      </c>
      <c r="BK294" s="71">
        <v>0</v>
      </c>
      <c r="BL294" s="71">
        <v>84.410000000000011</v>
      </c>
      <c r="BM294" s="71">
        <v>0</v>
      </c>
      <c r="BN294" s="72"/>
      <c r="BO294" s="71">
        <v>0</v>
      </c>
      <c r="BP294" s="71">
        <v>0</v>
      </c>
      <c r="BQ294" s="71">
        <v>8</v>
      </c>
      <c r="BR294" s="71">
        <v>0</v>
      </c>
      <c r="BS294" s="71">
        <v>9</v>
      </c>
      <c r="BT294" s="71">
        <v>0</v>
      </c>
      <c r="BU294"/>
      <c r="BV294" s="70">
        <v>110.45399999999999</v>
      </c>
      <c r="BW294" s="70">
        <v>0</v>
      </c>
      <c r="BX294" s="70">
        <v>21.4</v>
      </c>
      <c r="BY294" s="70">
        <v>0</v>
      </c>
      <c r="BZ294" s="70">
        <v>0</v>
      </c>
      <c r="CA294" s="70">
        <v>3.9260000000000002</v>
      </c>
      <c r="CB294" s="70">
        <v>0</v>
      </c>
      <c r="CC294" s="70">
        <v>0</v>
      </c>
      <c r="CD294" s="70">
        <v>0</v>
      </c>
    </row>
    <row r="295" spans="1:82">
      <c r="A295" s="70" t="s">
        <v>1946</v>
      </c>
      <c r="B295" s="70">
        <v>218</v>
      </c>
      <c r="C295" s="70">
        <v>14</v>
      </c>
      <c r="D295" s="70">
        <v>13</v>
      </c>
      <c r="E295" s="70">
        <v>2017</v>
      </c>
      <c r="F295" s="70" t="s">
        <v>156</v>
      </c>
      <c r="G295" s="70" t="s">
        <v>1932</v>
      </c>
      <c r="H295" s="70" t="s">
        <v>1933</v>
      </c>
      <c r="I295" s="148"/>
      <c r="J295" s="71">
        <v>106.84910115492281</v>
      </c>
      <c r="K295" s="71">
        <v>16.985910924080567</v>
      </c>
      <c r="L295" s="71">
        <v>11.061732457039451</v>
      </c>
      <c r="M295" s="71">
        <v>382.27390655170444</v>
      </c>
      <c r="N295" s="71">
        <v>466.35381543699606</v>
      </c>
      <c r="O295" s="71">
        <v>225.11144473587584</v>
      </c>
      <c r="P295" s="71">
        <v>126.65627412322831</v>
      </c>
      <c r="Q295" s="71">
        <v>23.4937530407874</v>
      </c>
      <c r="R295" s="71">
        <v>0</v>
      </c>
      <c r="S295" s="71">
        <v>24.999823776620005</v>
      </c>
      <c r="T295" s="72"/>
      <c r="U295" s="71">
        <v>18300090</v>
      </c>
      <c r="V295" s="71">
        <v>7457</v>
      </c>
      <c r="W295" s="71">
        <v>218</v>
      </c>
      <c r="X295" s="71">
        <v>95874</v>
      </c>
      <c r="Y295" s="71">
        <v>157450</v>
      </c>
      <c r="Z295" s="71">
        <v>134592</v>
      </c>
      <c r="AA295" s="71">
        <v>26234</v>
      </c>
      <c r="AB295" s="71">
        <v>343965</v>
      </c>
      <c r="AC295" s="71">
        <v>0</v>
      </c>
      <c r="AD295" s="71">
        <v>24.999823776620001</v>
      </c>
      <c r="AE295" s="72"/>
      <c r="AF295" s="71">
        <v>127305488.9502687</v>
      </c>
      <c r="AG295" s="71">
        <v>13449371.79345314</v>
      </c>
      <c r="AH295" s="71">
        <v>2365451.4314965801</v>
      </c>
      <c r="AI295" s="71">
        <v>634732069.02958739</v>
      </c>
      <c r="AJ295" s="71">
        <v>686390618.76139224</v>
      </c>
      <c r="AK295" s="71">
        <v>0</v>
      </c>
      <c r="AL295" s="71">
        <v>0</v>
      </c>
      <c r="AM295" s="71">
        <v>47249399.627471469</v>
      </c>
      <c r="AN295" s="71">
        <v>0</v>
      </c>
      <c r="AO295" s="71">
        <v>0</v>
      </c>
      <c r="AP295" s="71">
        <v>1511492399.5936694</v>
      </c>
      <c r="AQ295" s="72"/>
      <c r="AR295" s="71">
        <v>4582</v>
      </c>
      <c r="AS295" s="71">
        <v>488</v>
      </c>
      <c r="AT295" s="71">
        <v>0</v>
      </c>
      <c r="AU295" s="71">
        <v>0</v>
      </c>
      <c r="AV295" s="71">
        <v>0</v>
      </c>
      <c r="AW295" s="71">
        <v>2</v>
      </c>
      <c r="AX295" s="71"/>
      <c r="AY295" s="72"/>
      <c r="AZ295" s="71">
        <v>17719</v>
      </c>
      <c r="BA295" s="71">
        <v>15168.4</v>
      </c>
      <c r="BB295" s="71">
        <v>0</v>
      </c>
      <c r="BC295" s="71">
        <v>0</v>
      </c>
      <c r="BD295" s="71">
        <v>0</v>
      </c>
      <c r="BE295" s="71">
        <v>3167</v>
      </c>
      <c r="BF295" s="71"/>
      <c r="BG295" s="72"/>
      <c r="BH295" s="71">
        <v>0</v>
      </c>
      <c r="BI295" s="71">
        <v>0</v>
      </c>
      <c r="BJ295" s="71">
        <v>53.174999999999997</v>
      </c>
      <c r="BK295" s="71">
        <v>0</v>
      </c>
      <c r="BL295" s="71">
        <v>76.611000000000004</v>
      </c>
      <c r="BM295" s="71">
        <v>0</v>
      </c>
      <c r="BN295" s="72"/>
      <c r="BO295" s="71">
        <v>0</v>
      </c>
      <c r="BP295" s="71">
        <v>0</v>
      </c>
      <c r="BQ295" s="71">
        <v>8</v>
      </c>
      <c r="BR295" s="71">
        <v>0</v>
      </c>
      <c r="BS295" s="71">
        <v>9</v>
      </c>
      <c r="BT295" s="71">
        <v>0</v>
      </c>
      <c r="BU295"/>
      <c r="BV295" s="70">
        <v>108.11199999999999</v>
      </c>
      <c r="BW295" s="70">
        <v>0</v>
      </c>
      <c r="BX295" s="70">
        <v>19.957999999999998</v>
      </c>
      <c r="BY295" s="70">
        <v>0</v>
      </c>
      <c r="BZ295" s="70">
        <v>0</v>
      </c>
      <c r="CA295" s="70">
        <v>1.716</v>
      </c>
      <c r="CB295" s="70">
        <v>0</v>
      </c>
      <c r="CC295" s="70">
        <v>0</v>
      </c>
      <c r="CD295" s="70">
        <v>0</v>
      </c>
    </row>
    <row r="296" spans="1:82">
      <c r="A296" s="70" t="s">
        <v>1947</v>
      </c>
      <c r="B296" s="70">
        <v>219</v>
      </c>
      <c r="C296" s="70">
        <v>15</v>
      </c>
      <c r="D296" s="70">
        <v>13</v>
      </c>
      <c r="E296" s="70">
        <v>2018</v>
      </c>
      <c r="F296" s="70" t="s">
        <v>183</v>
      </c>
      <c r="G296" s="70" t="s">
        <v>1932</v>
      </c>
      <c r="H296" s="70" t="s">
        <v>1933</v>
      </c>
      <c r="I296" s="148"/>
      <c r="J296" s="71">
        <v>100.43704311782648</v>
      </c>
      <c r="K296" s="71">
        <v>15.971069677649924</v>
      </c>
      <c r="L296" s="71">
        <v>10.362819327351382</v>
      </c>
      <c r="M296" s="71">
        <v>377.94416123309992</v>
      </c>
      <c r="N296" s="71">
        <v>445.5044603159298</v>
      </c>
      <c r="O296" s="71">
        <v>221.09051466478067</v>
      </c>
      <c r="P296" s="71">
        <v>125.01311669439326</v>
      </c>
      <c r="Q296" s="71">
        <v>21.823288549470099</v>
      </c>
      <c r="R296" s="71">
        <v>0</v>
      </c>
      <c r="S296" s="71">
        <v>27.934247021114004</v>
      </c>
      <c r="T296" s="72"/>
      <c r="U296" s="71">
        <v>18302239</v>
      </c>
      <c r="V296" s="71">
        <v>7457</v>
      </c>
      <c r="W296" s="71">
        <v>218</v>
      </c>
      <c r="X296" s="71">
        <v>95874</v>
      </c>
      <c r="Y296" s="71">
        <v>159629</v>
      </c>
      <c r="Z296" s="71">
        <v>134719</v>
      </c>
      <c r="AA296" s="71">
        <v>26154</v>
      </c>
      <c r="AB296" s="71">
        <v>344320</v>
      </c>
      <c r="AC296" s="71">
        <v>0</v>
      </c>
      <c r="AD296" s="71">
        <v>27.934247021114</v>
      </c>
      <c r="AE296" s="72"/>
      <c r="AF296" s="71">
        <v>121825851.3854894</v>
      </c>
      <c r="AG296" s="71">
        <v>12145584.660798401</v>
      </c>
      <c r="AH296" s="71">
        <v>2257649.0245536719</v>
      </c>
      <c r="AI296" s="71">
        <v>618531729.92422163</v>
      </c>
      <c r="AJ296" s="71">
        <v>699379574.58472323</v>
      </c>
      <c r="AK296" s="71">
        <v>0</v>
      </c>
      <c r="AL296" s="71">
        <v>0</v>
      </c>
      <c r="AM296" s="71">
        <v>47396030.440234937</v>
      </c>
      <c r="AN296" s="71">
        <v>0</v>
      </c>
      <c r="AO296" s="71">
        <v>0</v>
      </c>
      <c r="AP296" s="71">
        <v>1501536420.0200212</v>
      </c>
      <c r="AQ296" s="72"/>
      <c r="AR296" s="71">
        <v>4970</v>
      </c>
      <c r="AS296" s="71">
        <v>529</v>
      </c>
      <c r="AT296" s="71">
        <v>0</v>
      </c>
      <c r="AU296" s="71">
        <v>0</v>
      </c>
      <c r="AV296" s="71">
        <v>0</v>
      </c>
      <c r="AW296" s="71">
        <v>1</v>
      </c>
      <c r="AX296" s="71"/>
      <c r="AY296" s="72"/>
      <c r="AZ296" s="71">
        <v>19489.19999999999</v>
      </c>
      <c r="BA296" s="71">
        <v>15874.4</v>
      </c>
      <c r="BB296" s="71">
        <v>0</v>
      </c>
      <c r="BC296" s="71">
        <v>0</v>
      </c>
      <c r="BD296" s="71">
        <v>0</v>
      </c>
      <c r="BE296" s="71">
        <v>17</v>
      </c>
      <c r="BF296" s="71"/>
      <c r="BG296" s="72"/>
      <c r="BH296" s="71">
        <v>0</v>
      </c>
      <c r="BI296" s="71">
        <v>0</v>
      </c>
      <c r="BJ296" s="71">
        <v>43.591999999999999</v>
      </c>
      <c r="BK296" s="71">
        <v>0</v>
      </c>
      <c r="BL296" s="71">
        <v>82.137</v>
      </c>
      <c r="BM296" s="71">
        <v>0</v>
      </c>
      <c r="BN296" s="72"/>
      <c r="BO296" s="71">
        <v>0</v>
      </c>
      <c r="BP296" s="71">
        <v>0</v>
      </c>
      <c r="BQ296" s="71">
        <v>7</v>
      </c>
      <c r="BR296" s="71">
        <v>0</v>
      </c>
      <c r="BS296" s="71">
        <v>9</v>
      </c>
      <c r="BT296" s="71">
        <v>0</v>
      </c>
      <c r="BU296"/>
      <c r="BV296" s="70">
        <v>102.889</v>
      </c>
      <c r="BW296" s="70">
        <v>0</v>
      </c>
      <c r="BX296" s="70">
        <v>22.84</v>
      </c>
      <c r="BY296" s="70">
        <v>0</v>
      </c>
      <c r="BZ296" s="70">
        <v>0</v>
      </c>
      <c r="CA296" s="70">
        <v>0</v>
      </c>
      <c r="CB296" s="70">
        <v>0</v>
      </c>
      <c r="CC296" s="70">
        <v>0</v>
      </c>
      <c r="CD296" s="70">
        <v>0</v>
      </c>
    </row>
    <row r="297" spans="1:82">
      <c r="A297" s="70" t="s">
        <v>1948</v>
      </c>
      <c r="B297" s="70">
        <v>220</v>
      </c>
      <c r="C297" s="70">
        <v>16</v>
      </c>
      <c r="D297" s="70">
        <v>13</v>
      </c>
      <c r="E297" s="70">
        <v>2019</v>
      </c>
      <c r="F297" s="70" t="s">
        <v>158</v>
      </c>
      <c r="G297" s="70" t="s">
        <v>1932</v>
      </c>
      <c r="H297" s="70" t="s">
        <v>1933</v>
      </c>
      <c r="I297" s="148"/>
      <c r="J297" s="71">
        <v>89.639429523346124</v>
      </c>
      <c r="K297" s="71">
        <v>14.099840144419382</v>
      </c>
      <c r="L297" s="71">
        <v>10.450054150343011</v>
      </c>
      <c r="M297" s="71">
        <v>357.8575699922755</v>
      </c>
      <c r="N297" s="71">
        <v>392.0827081981198</v>
      </c>
      <c r="O297" s="71">
        <v>215.11115726827171</v>
      </c>
      <c r="P297" s="71">
        <v>125.4839440635518</v>
      </c>
      <c r="Q297" s="71">
        <v>21.242694004280899</v>
      </c>
      <c r="R297" s="71">
        <v>0</v>
      </c>
      <c r="S297" s="71">
        <v>28.377190149928005</v>
      </c>
      <c r="T297" s="72"/>
      <c r="U297" s="71">
        <v>17071585</v>
      </c>
      <c r="V297" s="71">
        <v>7457</v>
      </c>
      <c r="W297" s="71">
        <v>218</v>
      </c>
      <c r="X297" s="71">
        <v>95874</v>
      </c>
      <c r="Y297" s="71">
        <v>161604</v>
      </c>
      <c r="Z297" s="71">
        <v>134674</v>
      </c>
      <c r="AA297" s="71">
        <v>26056</v>
      </c>
      <c r="AB297" s="71">
        <v>344233</v>
      </c>
      <c r="AC297" s="71">
        <v>0</v>
      </c>
      <c r="AD297" s="71">
        <v>28.377190149928001</v>
      </c>
      <c r="AE297" s="72"/>
      <c r="AF297" s="71">
        <v>111150262.30504639</v>
      </c>
      <c r="AG297" s="71">
        <v>11341924.323624769</v>
      </c>
      <c r="AH297" s="71">
        <v>2393811.646462875</v>
      </c>
      <c r="AI297" s="71">
        <v>610085948.56106055</v>
      </c>
      <c r="AJ297" s="71">
        <v>622657952.14441359</v>
      </c>
      <c r="AK297" s="71">
        <v>0</v>
      </c>
      <c r="AL297" s="71">
        <v>0</v>
      </c>
      <c r="AM297" s="71">
        <v>46881943.215363421</v>
      </c>
      <c r="AN297" s="71">
        <v>0</v>
      </c>
      <c r="AO297" s="71">
        <v>0</v>
      </c>
      <c r="AP297" s="71">
        <v>1404511842.1959717</v>
      </c>
      <c r="AQ297" s="72"/>
      <c r="AR297" s="71">
        <v>5267</v>
      </c>
      <c r="AS297" s="71">
        <v>553</v>
      </c>
      <c r="AT297" s="71">
        <v>0</v>
      </c>
      <c r="AU297" s="71">
        <v>0</v>
      </c>
      <c r="AV297" s="71">
        <v>0</v>
      </c>
      <c r="AW297" s="71">
        <v>1</v>
      </c>
      <c r="AX297" s="71"/>
      <c r="AY297" s="72"/>
      <c r="AZ297" s="71">
        <v>20811.899999999991</v>
      </c>
      <c r="BA297" s="71">
        <v>16579.5</v>
      </c>
      <c r="BB297" s="71">
        <v>0</v>
      </c>
      <c r="BC297" s="71">
        <v>0</v>
      </c>
      <c r="BD297" s="71">
        <v>0</v>
      </c>
      <c r="BE297" s="71">
        <v>17</v>
      </c>
      <c r="BF297" s="71"/>
      <c r="BG297" s="72"/>
      <c r="BH297" s="71">
        <v>0</v>
      </c>
      <c r="BI297" s="71">
        <v>0</v>
      </c>
      <c r="BJ297" s="71">
        <v>42.462000000000003</v>
      </c>
      <c r="BK297" s="71">
        <v>0</v>
      </c>
      <c r="BL297" s="71">
        <v>76.339999999999989</v>
      </c>
      <c r="BM297" s="71">
        <v>0</v>
      </c>
      <c r="BN297" s="72"/>
      <c r="BO297" s="71">
        <v>0</v>
      </c>
      <c r="BP297" s="71">
        <v>0</v>
      </c>
      <c r="BQ297" s="71">
        <v>6</v>
      </c>
      <c r="BR297" s="71">
        <v>0</v>
      </c>
      <c r="BS297" s="71">
        <v>9</v>
      </c>
      <c r="BT297" s="71">
        <v>0</v>
      </c>
      <c r="BU297"/>
      <c r="BV297" s="70">
        <v>95.480999999999995</v>
      </c>
      <c r="BW297" s="70">
        <v>0</v>
      </c>
      <c r="BX297" s="70">
        <v>23.321000000000002</v>
      </c>
      <c r="BY297" s="70">
        <v>0</v>
      </c>
      <c r="BZ297" s="70">
        <v>0</v>
      </c>
      <c r="CA297" s="70">
        <v>0</v>
      </c>
      <c r="CB297" s="70">
        <v>0</v>
      </c>
      <c r="CC297" s="70">
        <v>0</v>
      </c>
      <c r="CD297" s="70">
        <v>0</v>
      </c>
    </row>
    <row r="298" spans="1:82">
      <c r="A298" s="70" t="s">
        <v>1949</v>
      </c>
      <c r="B298" s="70">
        <v>221</v>
      </c>
      <c r="C298" s="70">
        <v>17</v>
      </c>
      <c r="D298" s="70">
        <v>13</v>
      </c>
      <c r="E298" s="70">
        <v>2020</v>
      </c>
      <c r="F298" s="70" t="s">
        <v>159</v>
      </c>
      <c r="G298" s="70" t="s">
        <v>1932</v>
      </c>
      <c r="H298" s="70" t="s">
        <v>1933</v>
      </c>
      <c r="I298" s="148"/>
      <c r="J298" s="71">
        <v>97.263229392755022</v>
      </c>
      <c r="K298" s="71">
        <v>13.533763387603074</v>
      </c>
      <c r="L298" s="71">
        <v>16.274398458937082</v>
      </c>
      <c r="M298" s="71">
        <v>332.50198230808604</v>
      </c>
      <c r="N298" s="71">
        <v>413.23154878553208</v>
      </c>
      <c r="O298" s="71">
        <v>188.4411975206271</v>
      </c>
      <c r="P298" s="71">
        <v>118.64317608993892</v>
      </c>
      <c r="Q298" s="71">
        <v>20.2952243654826</v>
      </c>
      <c r="R298" s="71">
        <v>0</v>
      </c>
      <c r="S298" s="71">
        <v>33.036284247200008</v>
      </c>
      <c r="T298" s="72"/>
      <c r="U298" s="71">
        <v>17413119</v>
      </c>
      <c r="V298" s="71">
        <v>6535</v>
      </c>
      <c r="W298" s="71">
        <v>346</v>
      </c>
      <c r="X298" s="71">
        <v>98318</v>
      </c>
      <c r="Y298" s="71">
        <v>163555</v>
      </c>
      <c r="Z298" s="71">
        <v>134655</v>
      </c>
      <c r="AA298" s="71">
        <v>26185</v>
      </c>
      <c r="AB298" s="71">
        <v>344216</v>
      </c>
      <c r="AC298" s="71">
        <v>0</v>
      </c>
      <c r="AD298" s="71">
        <v>33.036284247200008</v>
      </c>
      <c r="AE298" s="72"/>
      <c r="AF298" s="71">
        <v>122039229.31189311</v>
      </c>
      <c r="AG298" s="71">
        <v>10321945.584010873</v>
      </c>
      <c r="AH298" s="71">
        <v>3837966.334610465</v>
      </c>
      <c r="AI298" s="71">
        <v>567708347.93630171</v>
      </c>
      <c r="AJ298" s="71">
        <v>711091102.1445049</v>
      </c>
      <c r="AK298" s="71"/>
      <c r="AL298" s="71"/>
      <c r="AM298" s="71">
        <v>44924012.319524013</v>
      </c>
      <c r="AN298" s="71"/>
      <c r="AO298" s="71"/>
      <c r="AP298" s="71">
        <v>1459922603.6308451</v>
      </c>
      <c r="AQ298" s="72"/>
      <c r="AR298" s="71">
        <v>5569</v>
      </c>
      <c r="AS298" s="71">
        <v>557</v>
      </c>
      <c r="AT298" s="71">
        <v>0</v>
      </c>
      <c r="AU298" s="71">
        <v>0</v>
      </c>
      <c r="AV298" s="71">
        <v>0</v>
      </c>
      <c r="AW298" s="71">
        <v>1</v>
      </c>
      <c r="AX298" s="71"/>
      <c r="AY298" s="72"/>
      <c r="AZ298" s="71">
        <v>22275.899999999951</v>
      </c>
      <c r="BA298" s="71">
        <v>16845.900000000009</v>
      </c>
      <c r="BB298" s="71">
        <v>0</v>
      </c>
      <c r="BC298" s="71">
        <v>0</v>
      </c>
      <c r="BD298" s="71">
        <v>0</v>
      </c>
      <c r="BE298" s="71">
        <v>17</v>
      </c>
      <c r="BF298" s="71"/>
      <c r="BG298" s="72"/>
      <c r="BH298" s="71">
        <v>0</v>
      </c>
      <c r="BI298" s="71">
        <v>0</v>
      </c>
      <c r="BJ298" s="71">
        <v>36.235999999999997</v>
      </c>
      <c r="BK298" s="71">
        <v>0</v>
      </c>
      <c r="BL298" s="71">
        <v>74.998000000000005</v>
      </c>
      <c r="BM298" s="71">
        <v>0</v>
      </c>
      <c r="BN298" s="72"/>
      <c r="BO298" s="71">
        <v>0</v>
      </c>
      <c r="BP298" s="71">
        <v>0</v>
      </c>
      <c r="BQ298" s="71">
        <v>7</v>
      </c>
      <c r="BR298" s="71">
        <v>0</v>
      </c>
      <c r="BS298" s="71">
        <v>9</v>
      </c>
      <c r="BT298" s="71">
        <v>0</v>
      </c>
      <c r="BU298"/>
      <c r="BV298" s="70">
        <v>83.325999999999993</v>
      </c>
      <c r="BW298" s="70">
        <v>0</v>
      </c>
      <c r="BX298" s="70">
        <v>27.908000000000001</v>
      </c>
      <c r="BY298" s="70">
        <v>0</v>
      </c>
      <c r="BZ298" s="70">
        <v>0</v>
      </c>
      <c r="CA298" s="70">
        <v>0</v>
      </c>
      <c r="CB298" s="70">
        <v>0</v>
      </c>
      <c r="CC298" s="70">
        <v>0</v>
      </c>
      <c r="CD298" s="70">
        <v>0</v>
      </c>
    </row>
    <row r="299" spans="1:82">
      <c r="A299" s="70" t="s">
        <v>1950</v>
      </c>
      <c r="B299" s="70">
        <v>221</v>
      </c>
      <c r="C299" s="70">
        <v>18</v>
      </c>
      <c r="D299" s="70">
        <v>13</v>
      </c>
      <c r="E299" s="70">
        <v>2021</v>
      </c>
      <c r="F299" s="70" t="s">
        <v>160</v>
      </c>
      <c r="G299" s="70" t="s">
        <v>1932</v>
      </c>
      <c r="H299" s="70" t="s">
        <v>1933</v>
      </c>
      <c r="I299" s="148"/>
      <c r="J299" s="71">
        <v>83.658664076480846</v>
      </c>
      <c r="K299" s="71">
        <v>15.069047421825438</v>
      </c>
      <c r="L299" s="71">
        <v>14.963319231252665</v>
      </c>
      <c r="M299" s="71">
        <v>376.89848351889441</v>
      </c>
      <c r="N299" s="71">
        <v>411.56837284440564</v>
      </c>
      <c r="O299" s="71">
        <v>183.01441327323204</v>
      </c>
      <c r="P299" s="71">
        <v>123.02364375550151</v>
      </c>
      <c r="Q299" s="71">
        <v>20.063970424732702</v>
      </c>
      <c r="R299" s="71">
        <v>0</v>
      </c>
      <c r="S299" s="71">
        <v>33.543719394101601</v>
      </c>
      <c r="T299" s="72"/>
      <c r="U299" s="71">
        <v>17302835</v>
      </c>
      <c r="V299" s="71">
        <v>6535</v>
      </c>
      <c r="W299" s="71">
        <v>346</v>
      </c>
      <c r="X299" s="71">
        <v>98318</v>
      </c>
      <c r="Y299" s="71">
        <v>165189</v>
      </c>
      <c r="Z299" s="71">
        <v>134655</v>
      </c>
      <c r="AA299" s="71">
        <v>26476</v>
      </c>
      <c r="AB299" s="71">
        <v>343637</v>
      </c>
      <c r="AC299" s="71">
        <v>0</v>
      </c>
      <c r="AD299" s="71">
        <v>33.543719394101601</v>
      </c>
      <c r="AE299" s="72"/>
      <c r="AF299" s="71">
        <v>105726226.93229607</v>
      </c>
      <c r="AG299" s="71">
        <v>11618501.53605558</v>
      </c>
      <c r="AH299" s="71">
        <v>3379609.0858305153</v>
      </c>
      <c r="AI299" s="71">
        <v>635702673.33117676</v>
      </c>
      <c r="AJ299" s="71">
        <v>630493086.11966109</v>
      </c>
      <c r="AK299" s="71">
        <v>0</v>
      </c>
      <c r="AL299" s="71">
        <v>0</v>
      </c>
      <c r="AM299" s="71">
        <v>45107128.614609972</v>
      </c>
      <c r="AN299" s="71">
        <v>0</v>
      </c>
      <c r="AO299" s="71">
        <v>0</v>
      </c>
      <c r="AP299" s="71">
        <v>1432027225.6196301</v>
      </c>
      <c r="AQ299" s="72"/>
      <c r="AR299" s="71">
        <v>5936</v>
      </c>
      <c r="AS299" s="71">
        <v>560</v>
      </c>
      <c r="AT299" s="71">
        <v>0</v>
      </c>
      <c r="AU299" s="71">
        <v>0</v>
      </c>
      <c r="AV299" s="71">
        <v>0</v>
      </c>
      <c r="AW299" s="71">
        <v>1</v>
      </c>
      <c r="AX299" s="71"/>
      <c r="AY299" s="72"/>
      <c r="AZ299" s="71">
        <v>24067.699999999939</v>
      </c>
      <c r="BA299" s="71">
        <v>16925.200000000012</v>
      </c>
      <c r="BB299" s="71">
        <v>0</v>
      </c>
      <c r="BC299" s="71">
        <v>0</v>
      </c>
      <c r="BD299" s="71">
        <v>0</v>
      </c>
      <c r="BE299" s="71">
        <v>17</v>
      </c>
      <c r="BF299" s="71"/>
      <c r="BG299" s="72"/>
      <c r="BH299" s="71">
        <v>0</v>
      </c>
      <c r="BI299" s="71">
        <v>0</v>
      </c>
      <c r="BJ299" s="71">
        <v>32.064</v>
      </c>
      <c r="BK299" s="71">
        <v>0</v>
      </c>
      <c r="BL299" s="71">
        <v>68.400999999999996</v>
      </c>
      <c r="BM299" s="71">
        <v>0</v>
      </c>
      <c r="BN299" s="72"/>
      <c r="BO299" s="71">
        <v>0</v>
      </c>
      <c r="BP299" s="71">
        <v>0</v>
      </c>
      <c r="BQ299" s="71">
        <v>6</v>
      </c>
      <c r="BR299" s="71">
        <v>0</v>
      </c>
      <c r="BS299" s="71">
        <v>10</v>
      </c>
      <c r="BT299" s="71">
        <v>0</v>
      </c>
      <c r="BU299"/>
      <c r="BV299" s="70">
        <v>71.959000000000003</v>
      </c>
      <c r="BW299" s="70">
        <v>0</v>
      </c>
      <c r="BX299" s="70">
        <v>28.506</v>
      </c>
      <c r="BY299" s="70">
        <v>0</v>
      </c>
      <c r="BZ299" s="70">
        <v>0</v>
      </c>
      <c r="CA299" s="70">
        <v>0</v>
      </c>
      <c r="CB299" s="70">
        <v>0</v>
      </c>
      <c r="CC299" s="70">
        <v>0</v>
      </c>
      <c r="CD299" s="70">
        <v>0</v>
      </c>
    </row>
    <row r="300" spans="1:82">
      <c r="A300" s="70" t="s">
        <v>1951</v>
      </c>
      <c r="B300" s="70">
        <v>221</v>
      </c>
      <c r="C300" s="70">
        <v>19</v>
      </c>
      <c r="D300" s="70">
        <v>13</v>
      </c>
      <c r="E300" s="70">
        <v>2022</v>
      </c>
      <c r="F300" s="70" t="s">
        <v>161</v>
      </c>
      <c r="G300" s="70" t="s">
        <v>1932</v>
      </c>
      <c r="H300" s="70" t="s">
        <v>1933</v>
      </c>
      <c r="I300" s="148"/>
      <c r="J300" s="71">
        <v>83.470138128504956</v>
      </c>
      <c r="K300" s="71">
        <v>14.549854701252869</v>
      </c>
      <c r="L300" s="71">
        <v>12.309811920456214</v>
      </c>
      <c r="M300" s="71">
        <v>363.02269280020573</v>
      </c>
      <c r="N300" s="71">
        <v>422.00456417722313</v>
      </c>
      <c r="O300" s="71">
        <v>192.88094116092608</v>
      </c>
      <c r="P300" s="71">
        <v>122.07801718840643</v>
      </c>
      <c r="Q300" s="71">
        <v>20.255346711412482</v>
      </c>
      <c r="R300" s="71">
        <v>0</v>
      </c>
      <c r="S300" s="71">
        <v>33.612508806918193</v>
      </c>
      <c r="T300" s="72"/>
      <c r="U300" s="71">
        <v>18586697</v>
      </c>
      <c r="V300" s="71">
        <v>6535</v>
      </c>
      <c r="W300" s="71">
        <v>346</v>
      </c>
      <c r="X300" s="71">
        <v>98318</v>
      </c>
      <c r="Y300" s="71">
        <v>167329</v>
      </c>
      <c r="Z300" s="71">
        <v>134834</v>
      </c>
      <c r="AA300" s="71">
        <v>26673</v>
      </c>
      <c r="AB300" s="71">
        <v>344070</v>
      </c>
      <c r="AC300" s="71">
        <v>0</v>
      </c>
      <c r="AD300" s="71">
        <v>33.612508806918193</v>
      </c>
      <c r="AE300" s="72"/>
      <c r="AF300" s="71">
        <v>103314667.27244042</v>
      </c>
      <c r="AG300" s="71">
        <v>11651866.769199962</v>
      </c>
      <c r="AH300" s="71">
        <v>3345294.8918768377</v>
      </c>
      <c r="AI300" s="71">
        <v>601251671.20886004</v>
      </c>
      <c r="AJ300" s="71">
        <v>702039416.08935821</v>
      </c>
      <c r="AK300" s="71">
        <v>0</v>
      </c>
      <c r="AL300" s="71">
        <v>0</v>
      </c>
      <c r="AM300" s="71">
        <v>44428828.186656252</v>
      </c>
      <c r="AN300" s="71">
        <v>0</v>
      </c>
      <c r="AO300" s="71">
        <v>0</v>
      </c>
      <c r="AP300" s="71">
        <v>1466031744.4183917</v>
      </c>
      <c r="AQ300" s="72"/>
      <c r="AR300" s="71">
        <v>6371</v>
      </c>
      <c r="AS300" s="71">
        <v>561</v>
      </c>
      <c r="AT300" s="71">
        <v>0</v>
      </c>
      <c r="AU300" s="71">
        <v>0</v>
      </c>
      <c r="AV300" s="71">
        <v>0</v>
      </c>
      <c r="AW300" s="71">
        <v>1</v>
      </c>
      <c r="AX300" s="71"/>
      <c r="AY300" s="72"/>
      <c r="AZ300" s="71">
        <v>26194.099999999991</v>
      </c>
      <c r="BA300" s="71">
        <v>16935.900000000009</v>
      </c>
      <c r="BB300" s="71">
        <v>0</v>
      </c>
      <c r="BC300" s="71">
        <v>0</v>
      </c>
      <c r="BD300" s="71">
        <v>0</v>
      </c>
      <c r="BE300" s="71">
        <v>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1952</v>
      </c>
      <c r="B301" s="70">
        <v>221</v>
      </c>
      <c r="C301" s="70">
        <v>20</v>
      </c>
      <c r="D301" s="70">
        <v>13</v>
      </c>
      <c r="E301" s="70">
        <v>2023</v>
      </c>
      <c r="F301" s="70" t="s">
        <v>1539</v>
      </c>
      <c r="G301" s="70" t="s">
        <v>1932</v>
      </c>
      <c r="H301" s="70" t="s">
        <v>1933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6839</v>
      </c>
      <c r="AS301" s="71">
        <v>561</v>
      </c>
      <c r="AT301" s="71">
        <v>0</v>
      </c>
      <c r="AU301" s="71">
        <v>0</v>
      </c>
      <c r="AV301" s="71">
        <v>0</v>
      </c>
      <c r="AW301" s="71">
        <v>1</v>
      </c>
      <c r="AX301" s="71"/>
      <c r="AY301" s="72"/>
      <c r="AZ301" s="71">
        <v>28489.300000000112</v>
      </c>
      <c r="BA301" s="71">
        <v>16935.900000000009</v>
      </c>
      <c r="BB301" s="71">
        <v>0</v>
      </c>
      <c r="BC301" s="71">
        <v>0</v>
      </c>
      <c r="BD301" s="71">
        <v>0</v>
      </c>
      <c r="BE301" s="71">
        <v>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1953</v>
      </c>
      <c r="B302" s="70">
        <v>221</v>
      </c>
      <c r="C302" s="70">
        <v>21</v>
      </c>
      <c r="D302" s="70">
        <v>13</v>
      </c>
      <c r="E302" s="70">
        <v>2024</v>
      </c>
      <c r="F302" s="70" t="s">
        <v>1554</v>
      </c>
      <c r="G302" s="70" t="s">
        <v>1932</v>
      </c>
      <c r="H302" s="70" t="s">
        <v>1933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1954</v>
      </c>
      <c r="B303" s="70">
        <v>239</v>
      </c>
      <c r="C303" s="70">
        <v>1</v>
      </c>
      <c r="D303" s="70">
        <v>15</v>
      </c>
      <c r="E303" s="70">
        <v>1990</v>
      </c>
      <c r="F303" s="70" t="s">
        <v>787</v>
      </c>
      <c r="G303" s="70" t="s">
        <v>1955</v>
      </c>
      <c r="H303" s="70" t="s">
        <v>1956</v>
      </c>
      <c r="I303" s="148"/>
      <c r="J303" s="71">
        <v>172.90614543331989</v>
      </c>
      <c r="K303" s="71">
        <v>22.248736828248621</v>
      </c>
      <c r="L303" s="71">
        <v>6.5792615195604727</v>
      </c>
      <c r="M303" s="71">
        <v>196.148285636747</v>
      </c>
      <c r="N303" s="71">
        <v>233.60671096697081</v>
      </c>
      <c r="O303" s="71">
        <v>183.33298359203309</v>
      </c>
      <c r="P303" s="71">
        <v>118.05061950315221</v>
      </c>
      <c r="Q303" s="71">
        <v>17.568878897604201</v>
      </c>
      <c r="R303" s="71">
        <v>0</v>
      </c>
      <c r="S303" s="71">
        <v>20.353151685316529</v>
      </c>
      <c r="T303" s="72"/>
      <c r="U303" s="71">
        <v>28589114</v>
      </c>
      <c r="V303" s="71">
        <v>7991</v>
      </c>
      <c r="W303" s="71">
        <v>69</v>
      </c>
      <c r="X303" s="71">
        <v>67221</v>
      </c>
      <c r="Y303" s="71">
        <v>90882</v>
      </c>
      <c r="Z303" s="71">
        <v>75407</v>
      </c>
      <c r="AA303" s="71">
        <v>28664</v>
      </c>
      <c r="AB303" s="71">
        <v>285259</v>
      </c>
      <c r="AC303" s="71">
        <v>0</v>
      </c>
      <c r="AD303" s="71">
        <v>20.353151685316529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1957</v>
      </c>
      <c r="B304" s="70">
        <v>240</v>
      </c>
      <c r="C304" s="70">
        <v>2</v>
      </c>
      <c r="D304" s="70">
        <v>15</v>
      </c>
      <c r="E304" s="70">
        <v>2005</v>
      </c>
      <c r="F304" s="70" t="s">
        <v>789</v>
      </c>
      <c r="G304" s="70" t="s">
        <v>1955</v>
      </c>
      <c r="H304" s="70" t="s">
        <v>1956</v>
      </c>
      <c r="I304" s="148"/>
      <c r="J304" s="71">
        <v>142.8112208008059</v>
      </c>
      <c r="K304" s="71">
        <v>16.417492032773961</v>
      </c>
      <c r="L304" s="71">
        <v>5.8340249830909938</v>
      </c>
      <c r="M304" s="71">
        <v>357.24512914500377</v>
      </c>
      <c r="N304" s="71">
        <v>366.69575074802651</v>
      </c>
      <c r="O304" s="71">
        <v>257.38390129007831</v>
      </c>
      <c r="P304" s="71">
        <v>137.71497883102509</v>
      </c>
      <c r="Q304" s="71">
        <v>18.486605684118299</v>
      </c>
      <c r="R304" s="71">
        <v>0</v>
      </c>
      <c r="S304" s="71">
        <v>42.238431731615833</v>
      </c>
      <c r="T304" s="72"/>
      <c r="U304" s="71">
        <v>21638035</v>
      </c>
      <c r="V304" s="71">
        <v>6956</v>
      </c>
      <c r="W304" s="71">
        <v>78</v>
      </c>
      <c r="X304" s="71">
        <v>66129</v>
      </c>
      <c r="Y304" s="71">
        <v>123038</v>
      </c>
      <c r="Z304" s="71">
        <v>122506</v>
      </c>
      <c r="AA304" s="71">
        <v>27386</v>
      </c>
      <c r="AB304" s="71">
        <v>313788</v>
      </c>
      <c r="AC304" s="71">
        <v>0</v>
      </c>
      <c r="AD304" s="71">
        <v>42.238431731615833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1958</v>
      </c>
      <c r="B305" s="70">
        <v>241</v>
      </c>
      <c r="C305" s="70">
        <v>3</v>
      </c>
      <c r="D305" s="70">
        <v>15</v>
      </c>
      <c r="E305" s="70">
        <v>2006</v>
      </c>
      <c r="F305" s="70" t="s">
        <v>790</v>
      </c>
      <c r="G305" s="70" t="s">
        <v>1955</v>
      </c>
      <c r="H305" s="70" t="s">
        <v>1956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1959</v>
      </c>
      <c r="B306" s="70">
        <v>242</v>
      </c>
      <c r="C306" s="70">
        <v>4</v>
      </c>
      <c r="D306" s="70">
        <v>15</v>
      </c>
      <c r="E306" s="70">
        <v>2007</v>
      </c>
      <c r="F306" s="70" t="s">
        <v>791</v>
      </c>
      <c r="G306" s="70" t="s">
        <v>1955</v>
      </c>
      <c r="H306" s="70" t="s">
        <v>1956</v>
      </c>
      <c r="I306" s="148"/>
      <c r="J306" s="71">
        <v>156.93328839485611</v>
      </c>
      <c r="K306" s="71">
        <v>16.90879445855192</v>
      </c>
      <c r="L306" s="71">
        <v>5.5051766455227087</v>
      </c>
      <c r="M306" s="71">
        <v>346.72831361844078</v>
      </c>
      <c r="N306" s="71">
        <v>400.72313432245971</v>
      </c>
      <c r="O306" s="71">
        <v>248.67253121123329</v>
      </c>
      <c r="P306" s="71">
        <v>138.1410761538103</v>
      </c>
      <c r="Q306" s="71">
        <v>19.688753790112099</v>
      </c>
      <c r="R306" s="71">
        <v>0</v>
      </c>
      <c r="S306" s="71">
        <v>35.347191013198483</v>
      </c>
      <c r="T306" s="72"/>
      <c r="U306" s="71">
        <v>24378701</v>
      </c>
      <c r="V306" s="71">
        <v>7349</v>
      </c>
      <c r="W306" s="71">
        <v>70</v>
      </c>
      <c r="X306" s="71">
        <v>80891</v>
      </c>
      <c r="Y306" s="71">
        <v>127131</v>
      </c>
      <c r="Z306" s="71">
        <v>123041</v>
      </c>
      <c r="AA306" s="71">
        <v>27052</v>
      </c>
      <c r="AB306" s="71">
        <v>316521</v>
      </c>
      <c r="AC306" s="71">
        <v>0</v>
      </c>
      <c r="AD306" s="71">
        <v>35.347191013198483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1960</v>
      </c>
      <c r="B307" s="70">
        <v>243</v>
      </c>
      <c r="C307" s="70">
        <v>5</v>
      </c>
      <c r="D307" s="70">
        <v>15</v>
      </c>
      <c r="E307" s="70">
        <v>2008</v>
      </c>
      <c r="F307" s="70" t="s">
        <v>792</v>
      </c>
      <c r="G307" s="70" t="s">
        <v>1955</v>
      </c>
      <c r="H307" s="70" t="s">
        <v>1956</v>
      </c>
      <c r="I307" s="148"/>
      <c r="J307" s="71">
        <v>146.46231615950771</v>
      </c>
      <c r="K307" s="71">
        <v>13.491835296955539</v>
      </c>
      <c r="L307" s="71">
        <v>4.9810298270290954</v>
      </c>
      <c r="M307" s="71">
        <v>365.8160790741286</v>
      </c>
      <c r="N307" s="71">
        <v>410.4438420502903</v>
      </c>
      <c r="O307" s="71">
        <v>240.40842738379629</v>
      </c>
      <c r="P307" s="71">
        <v>134.89773146308571</v>
      </c>
      <c r="Q307" s="71">
        <v>19.538203170131901</v>
      </c>
      <c r="R307" s="71">
        <v>0</v>
      </c>
      <c r="S307" s="71">
        <v>33.573560132346259</v>
      </c>
      <c r="T307" s="72"/>
      <c r="U307" s="71">
        <v>24970287</v>
      </c>
      <c r="V307" s="71">
        <v>7349</v>
      </c>
      <c r="W307" s="71">
        <v>70</v>
      </c>
      <c r="X307" s="71">
        <v>80891</v>
      </c>
      <c r="Y307" s="71">
        <v>129709</v>
      </c>
      <c r="Z307" s="71">
        <v>123127</v>
      </c>
      <c r="AA307" s="71">
        <v>26447</v>
      </c>
      <c r="AB307" s="71">
        <v>319267</v>
      </c>
      <c r="AC307" s="71">
        <v>0</v>
      </c>
      <c r="AD307" s="71">
        <v>33.573560132346259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1961</v>
      </c>
      <c r="B308" s="70">
        <v>244</v>
      </c>
      <c r="C308" s="70">
        <v>6</v>
      </c>
      <c r="D308" s="70">
        <v>15</v>
      </c>
      <c r="E308" s="70">
        <v>2009</v>
      </c>
      <c r="F308" s="70" t="s">
        <v>176</v>
      </c>
      <c r="G308" s="70" t="s">
        <v>1955</v>
      </c>
      <c r="H308" s="70" t="s">
        <v>1956</v>
      </c>
      <c r="I308" s="148"/>
      <c r="J308" s="71">
        <v>136.33949480889979</v>
      </c>
      <c r="K308" s="71">
        <v>13.605933095611149</v>
      </c>
      <c r="L308" s="71">
        <v>4.8857051520001518</v>
      </c>
      <c r="M308" s="71">
        <v>351.1907706162516</v>
      </c>
      <c r="N308" s="71">
        <v>388.1390326752275</v>
      </c>
      <c r="O308" s="71">
        <v>244.14646279985689</v>
      </c>
      <c r="P308" s="71">
        <v>128.22096666032621</v>
      </c>
      <c r="Q308" s="71">
        <v>18.7581078089679</v>
      </c>
      <c r="R308" s="71">
        <v>0</v>
      </c>
      <c r="S308" s="71">
        <v>37.63197126441429</v>
      </c>
      <c r="T308" s="72"/>
      <c r="U308" s="71">
        <v>20751003</v>
      </c>
      <c r="V308" s="71">
        <v>8644</v>
      </c>
      <c r="W308" s="71">
        <v>75</v>
      </c>
      <c r="X308" s="71">
        <v>91605</v>
      </c>
      <c r="Y308" s="71">
        <v>132024</v>
      </c>
      <c r="Z308" s="71">
        <v>123422</v>
      </c>
      <c r="AA308" s="71">
        <v>25807</v>
      </c>
      <c r="AB308" s="71">
        <v>321766</v>
      </c>
      <c r="AC308" s="71">
        <v>0</v>
      </c>
      <c r="AD308" s="71">
        <v>37.63197126441429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48.69</v>
      </c>
      <c r="BK308" s="71">
        <v>0</v>
      </c>
      <c r="BL308" s="71">
        <v>188.47300000000001</v>
      </c>
      <c r="BM308" s="71">
        <v>0</v>
      </c>
      <c r="BN308" s="72"/>
      <c r="BO308" s="71">
        <v>0</v>
      </c>
      <c r="BP308" s="71">
        <v>0</v>
      </c>
      <c r="BQ308" s="71">
        <v>6</v>
      </c>
      <c r="BR308" s="71">
        <v>0</v>
      </c>
      <c r="BS308" s="71">
        <v>9</v>
      </c>
      <c r="BT308" s="71">
        <v>0</v>
      </c>
      <c r="BU308"/>
      <c r="BV308" s="70">
        <v>93.86</v>
      </c>
      <c r="BW308" s="70">
        <v>0</v>
      </c>
      <c r="BX308" s="70">
        <v>138.87100000000001</v>
      </c>
      <c r="BY308" s="70">
        <v>0</v>
      </c>
      <c r="BZ308" s="70">
        <v>4.4320000000000004</v>
      </c>
      <c r="CA308" s="70">
        <v>0</v>
      </c>
      <c r="CB308" s="70">
        <v>0</v>
      </c>
      <c r="CC308" s="70">
        <v>0</v>
      </c>
      <c r="CD308" s="70">
        <v>0</v>
      </c>
    </row>
    <row r="309" spans="1:82">
      <c r="A309" s="70" t="s">
        <v>1962</v>
      </c>
      <c r="B309" s="70">
        <v>245</v>
      </c>
      <c r="C309" s="70">
        <v>7</v>
      </c>
      <c r="D309" s="70">
        <v>15</v>
      </c>
      <c r="E309" s="70">
        <v>2010</v>
      </c>
      <c r="F309" s="70" t="s">
        <v>177</v>
      </c>
      <c r="G309" s="70" t="s">
        <v>1955</v>
      </c>
      <c r="H309" s="70" t="s">
        <v>1956</v>
      </c>
      <c r="I309" s="148"/>
      <c r="J309" s="71">
        <v>129.8357835582211</v>
      </c>
      <c r="K309" s="71">
        <v>14.257448160725559</v>
      </c>
      <c r="L309" s="71">
        <v>5.4525382415395196</v>
      </c>
      <c r="M309" s="71">
        <v>357.87837468445258</v>
      </c>
      <c r="N309" s="71">
        <v>431.89623894687338</v>
      </c>
      <c r="O309" s="71">
        <v>244.70660762132721</v>
      </c>
      <c r="P309" s="71">
        <v>130.92931919792389</v>
      </c>
      <c r="Q309" s="71">
        <v>19.6985013155385</v>
      </c>
      <c r="R309" s="71">
        <v>0</v>
      </c>
      <c r="S309" s="71">
        <v>39.932660978577168</v>
      </c>
      <c r="T309" s="72"/>
      <c r="U309" s="71">
        <v>21332012</v>
      </c>
      <c r="V309" s="71">
        <v>8644</v>
      </c>
      <c r="W309" s="71">
        <v>75</v>
      </c>
      <c r="X309" s="71">
        <v>91605</v>
      </c>
      <c r="Y309" s="71">
        <v>134196</v>
      </c>
      <c r="Z309" s="71">
        <v>124280</v>
      </c>
      <c r="AA309" s="71">
        <v>25694</v>
      </c>
      <c r="AB309" s="71">
        <v>323781</v>
      </c>
      <c r="AC309" s="71">
        <v>0</v>
      </c>
      <c r="AD309" s="71">
        <v>39.932660978577168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47.018999999999998</v>
      </c>
      <c r="BK309" s="71">
        <v>0</v>
      </c>
      <c r="BL309" s="71">
        <v>198.86500000000001</v>
      </c>
      <c r="BM309" s="71">
        <v>0</v>
      </c>
      <c r="BN309" s="72"/>
      <c r="BO309" s="71">
        <v>0</v>
      </c>
      <c r="BP309" s="71">
        <v>0</v>
      </c>
      <c r="BQ309" s="71">
        <v>6</v>
      </c>
      <c r="BR309" s="71">
        <v>0</v>
      </c>
      <c r="BS309" s="71">
        <v>9</v>
      </c>
      <c r="BT309" s="71">
        <v>0</v>
      </c>
      <c r="BU309"/>
      <c r="BV309" s="70">
        <v>92.174000000000007</v>
      </c>
      <c r="BW309" s="70">
        <v>0</v>
      </c>
      <c r="BX309" s="70">
        <v>149.38399999999999</v>
      </c>
      <c r="BY309" s="70">
        <v>0</v>
      </c>
      <c r="BZ309" s="70">
        <v>4.3259999999999996</v>
      </c>
      <c r="CA309" s="70">
        <v>0</v>
      </c>
      <c r="CB309" s="70">
        <v>0</v>
      </c>
      <c r="CC309" s="70">
        <v>0</v>
      </c>
      <c r="CD309" s="70">
        <v>0</v>
      </c>
    </row>
    <row r="310" spans="1:82">
      <c r="A310" s="70" t="s">
        <v>1963</v>
      </c>
      <c r="B310" s="70">
        <v>246</v>
      </c>
      <c r="C310" s="70">
        <v>8</v>
      </c>
      <c r="D310" s="70">
        <v>15</v>
      </c>
      <c r="E310" s="70">
        <v>2011</v>
      </c>
      <c r="F310" s="70" t="s">
        <v>178</v>
      </c>
      <c r="G310" s="70" t="s">
        <v>1955</v>
      </c>
      <c r="H310" s="70" t="s">
        <v>1956</v>
      </c>
      <c r="I310" s="148"/>
      <c r="J310" s="71">
        <v>165.48917813903819</v>
      </c>
      <c r="K310" s="71">
        <v>20.734320097718751</v>
      </c>
      <c r="L310" s="71">
        <v>3.0901847113200671</v>
      </c>
      <c r="M310" s="71">
        <v>454.10825946303902</v>
      </c>
      <c r="N310" s="71">
        <v>467.85877249231697</v>
      </c>
      <c r="O310" s="71">
        <v>242.2880958291137</v>
      </c>
      <c r="P310" s="71">
        <v>129.32299452994079</v>
      </c>
      <c r="Q310" s="71">
        <v>22.800871767213302</v>
      </c>
      <c r="R310" s="71">
        <v>0</v>
      </c>
      <c r="S310" s="71">
        <v>46.478528508656879</v>
      </c>
      <c r="T310" s="72"/>
      <c r="U310" s="71">
        <v>23618932</v>
      </c>
      <c r="V310" s="71">
        <v>8644</v>
      </c>
      <c r="W310" s="71">
        <v>75</v>
      </c>
      <c r="X310" s="71">
        <v>91605</v>
      </c>
      <c r="Y310" s="71">
        <v>136006</v>
      </c>
      <c r="Z310" s="71">
        <v>125725</v>
      </c>
      <c r="AA310" s="71">
        <v>26134</v>
      </c>
      <c r="AB310" s="71">
        <v>324905</v>
      </c>
      <c r="AC310" s="71">
        <v>0</v>
      </c>
      <c r="AD310" s="71">
        <v>46.478528508656879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42.435000000000002</v>
      </c>
      <c r="BK310" s="71">
        <v>0</v>
      </c>
      <c r="BL310" s="71">
        <v>36.619999999999997</v>
      </c>
      <c r="BM310" s="71">
        <v>0</v>
      </c>
      <c r="BN310" s="72"/>
      <c r="BO310" s="71">
        <v>0</v>
      </c>
      <c r="BP310" s="71">
        <v>0</v>
      </c>
      <c r="BQ310" s="71">
        <v>5</v>
      </c>
      <c r="BR310" s="71">
        <v>0</v>
      </c>
      <c r="BS310" s="71">
        <v>8</v>
      </c>
      <c r="BT310" s="71">
        <v>0</v>
      </c>
      <c r="BU310"/>
      <c r="BV310" s="70">
        <v>79.055000000000007</v>
      </c>
      <c r="BW310" s="70">
        <v>0</v>
      </c>
      <c r="BX310" s="70">
        <v>0</v>
      </c>
      <c r="BY310" s="70">
        <v>0</v>
      </c>
      <c r="BZ310" s="70">
        <v>0</v>
      </c>
      <c r="CA310" s="70">
        <v>0</v>
      </c>
      <c r="CB310" s="70">
        <v>0</v>
      </c>
      <c r="CC310" s="70">
        <v>0</v>
      </c>
      <c r="CD310" s="70">
        <v>0</v>
      </c>
    </row>
    <row r="311" spans="1:82">
      <c r="A311" s="70" t="s">
        <v>1964</v>
      </c>
      <c r="B311" s="70">
        <v>247</v>
      </c>
      <c r="C311" s="70">
        <v>9</v>
      </c>
      <c r="D311" s="70">
        <v>15</v>
      </c>
      <c r="E311" s="70">
        <v>2012</v>
      </c>
      <c r="F311" s="70" t="s">
        <v>179</v>
      </c>
      <c r="G311" s="1064" t="s">
        <v>1955</v>
      </c>
      <c r="H311" s="70" t="s">
        <v>1956</v>
      </c>
      <c r="I311" s="148"/>
      <c r="J311" s="71">
        <v>154.8002762050217</v>
      </c>
      <c r="K311" s="71">
        <v>20.21874849846678</v>
      </c>
      <c r="L311" s="71">
        <v>3.06772861293349</v>
      </c>
      <c r="M311" s="71">
        <v>469.44134384404191</v>
      </c>
      <c r="N311" s="71">
        <v>504.50997591833601</v>
      </c>
      <c r="O311" s="71">
        <v>243.11368819369358</v>
      </c>
      <c r="P311" s="71">
        <v>129.89952667834507</v>
      </c>
      <c r="Q311" s="71">
        <v>25.193794074606199</v>
      </c>
      <c r="R311" s="71">
        <v>0</v>
      </c>
      <c r="S311" s="71">
        <v>51.450053605963888</v>
      </c>
      <c r="T311" s="72"/>
      <c r="U311" s="71">
        <v>21127050</v>
      </c>
      <c r="V311" s="71">
        <v>8644</v>
      </c>
      <c r="W311" s="71">
        <v>75</v>
      </c>
      <c r="X311" s="71">
        <v>91605</v>
      </c>
      <c r="Y311" s="71">
        <v>139326</v>
      </c>
      <c r="Z311" s="71">
        <v>127154</v>
      </c>
      <c r="AA311" s="71">
        <v>26102</v>
      </c>
      <c r="AB311" s="71">
        <v>330428</v>
      </c>
      <c r="AC311" s="71">
        <v>0</v>
      </c>
      <c r="AD311" s="71">
        <v>51.450053605963888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46.326999999999998</v>
      </c>
      <c r="BK311" s="71">
        <v>0</v>
      </c>
      <c r="BL311" s="71">
        <v>43.125</v>
      </c>
      <c r="BM311" s="71">
        <v>0</v>
      </c>
      <c r="BN311" s="72"/>
      <c r="BO311" s="71">
        <v>0</v>
      </c>
      <c r="BP311" s="71">
        <v>0</v>
      </c>
      <c r="BQ311" s="71">
        <v>5</v>
      </c>
      <c r="BR311" s="71">
        <v>0</v>
      </c>
      <c r="BS311" s="71">
        <v>8</v>
      </c>
      <c r="BT311" s="71">
        <v>0</v>
      </c>
      <c r="BU311"/>
      <c r="BV311" s="70">
        <v>89.451999999999998</v>
      </c>
      <c r="BW311" s="70">
        <v>0</v>
      </c>
      <c r="BX311" s="70">
        <v>0</v>
      </c>
      <c r="BY311" s="70">
        <v>0</v>
      </c>
      <c r="BZ311" s="70">
        <v>0</v>
      </c>
      <c r="CA311" s="70">
        <v>0</v>
      </c>
      <c r="CB311" s="70">
        <v>0</v>
      </c>
      <c r="CC311" s="70">
        <v>0</v>
      </c>
      <c r="CD311" s="70">
        <v>0</v>
      </c>
    </row>
    <row r="312" spans="1:82">
      <c r="A312" s="70" t="s">
        <v>1965</v>
      </c>
      <c r="B312" s="70">
        <v>248</v>
      </c>
      <c r="C312" s="70">
        <v>10</v>
      </c>
      <c r="D312" s="70">
        <v>15</v>
      </c>
      <c r="E312" s="70">
        <v>2013</v>
      </c>
      <c r="F312" s="70" t="s">
        <v>180</v>
      </c>
      <c r="G312" s="1064" t="s">
        <v>1955</v>
      </c>
      <c r="H312" s="70" t="s">
        <v>1956</v>
      </c>
      <c r="I312" s="148"/>
      <c r="J312" s="71">
        <v>163.63681926089711</v>
      </c>
      <c r="K312" s="71">
        <v>17.4294397466543</v>
      </c>
      <c r="L312" s="71">
        <v>3.163818267871779</v>
      </c>
      <c r="M312" s="71">
        <v>452.26874147807581</v>
      </c>
      <c r="N312" s="71">
        <v>508.82258327043439</v>
      </c>
      <c r="O312" s="71">
        <v>235.66240789532657</v>
      </c>
      <c r="P312" s="71">
        <v>131.01340952688503</v>
      </c>
      <c r="Q312" s="71">
        <v>25.6481753621343</v>
      </c>
      <c r="R312" s="71">
        <v>0</v>
      </c>
      <c r="S312" s="71">
        <v>57.66897719859633</v>
      </c>
      <c r="T312" s="72"/>
      <c r="U312" s="71">
        <v>20666370</v>
      </c>
      <c r="V312" s="71">
        <v>8644</v>
      </c>
      <c r="W312" s="71">
        <v>75</v>
      </c>
      <c r="X312" s="71">
        <v>91605</v>
      </c>
      <c r="Y312" s="71">
        <v>140703</v>
      </c>
      <c r="Z312" s="71">
        <v>128760</v>
      </c>
      <c r="AA312" s="71">
        <v>26227</v>
      </c>
      <c r="AB312" s="71">
        <v>331565</v>
      </c>
      <c r="AC312" s="71">
        <v>0</v>
      </c>
      <c r="AD312" s="71">
        <v>57.66897719859633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20.675999999999998</v>
      </c>
      <c r="BK312" s="71">
        <v>0</v>
      </c>
      <c r="BL312" s="71">
        <v>43.943999999999996</v>
      </c>
      <c r="BM312" s="71">
        <v>0</v>
      </c>
      <c r="BN312" s="72"/>
      <c r="BO312" s="71">
        <v>0</v>
      </c>
      <c r="BP312" s="71">
        <v>0</v>
      </c>
      <c r="BQ312" s="71">
        <v>4</v>
      </c>
      <c r="BR312" s="71">
        <v>0</v>
      </c>
      <c r="BS312" s="71">
        <v>7</v>
      </c>
      <c r="BT312" s="71">
        <v>0</v>
      </c>
      <c r="BU312"/>
      <c r="BV312" s="70">
        <v>64.62</v>
      </c>
      <c r="BW312" s="70">
        <v>0</v>
      </c>
      <c r="BX312" s="70">
        <v>0</v>
      </c>
      <c r="BY312" s="70">
        <v>0</v>
      </c>
      <c r="BZ312" s="70">
        <v>0</v>
      </c>
      <c r="CA312" s="70">
        <v>0</v>
      </c>
      <c r="CB312" s="70">
        <v>0</v>
      </c>
      <c r="CC312" s="70">
        <v>0</v>
      </c>
      <c r="CD312" s="70">
        <v>0</v>
      </c>
    </row>
    <row r="313" spans="1:82">
      <c r="A313" s="70" t="s">
        <v>1966</v>
      </c>
      <c r="B313" s="70">
        <v>249</v>
      </c>
      <c r="C313" s="70">
        <v>11</v>
      </c>
      <c r="D313" s="70">
        <v>15</v>
      </c>
      <c r="E313" s="70">
        <v>2014</v>
      </c>
      <c r="F313" s="70" t="s">
        <v>181</v>
      </c>
      <c r="G313" s="70" t="s">
        <v>1955</v>
      </c>
      <c r="H313" s="70" t="s">
        <v>1956</v>
      </c>
      <c r="I313" s="148"/>
      <c r="J313" s="71">
        <v>147.82292727666751</v>
      </c>
      <c r="K313" s="71">
        <v>18.67046708387269</v>
      </c>
      <c r="L313" s="71">
        <v>5.8367511987357537</v>
      </c>
      <c r="M313" s="71">
        <v>432.51017161323699</v>
      </c>
      <c r="N313" s="71">
        <v>448.99535546358209</v>
      </c>
      <c r="O313" s="71">
        <v>225.76425320423274</v>
      </c>
      <c r="P313" s="71">
        <v>133.27611587351277</v>
      </c>
      <c r="Q313" s="71">
        <v>24.769022573698798</v>
      </c>
      <c r="R313" s="71">
        <v>0</v>
      </c>
      <c r="S313" s="71">
        <v>65.288754319920216</v>
      </c>
      <c r="T313" s="72"/>
      <c r="U313" s="71">
        <v>20746045</v>
      </c>
      <c r="V313" s="71">
        <v>8145</v>
      </c>
      <c r="W313" s="71">
        <v>130</v>
      </c>
      <c r="X313" s="71">
        <v>95953</v>
      </c>
      <c r="Y313" s="71">
        <v>142907</v>
      </c>
      <c r="Z313" s="71">
        <v>129917</v>
      </c>
      <c r="AA313" s="71">
        <v>26542</v>
      </c>
      <c r="AB313" s="71">
        <v>333736</v>
      </c>
      <c r="AC313" s="71">
        <v>0</v>
      </c>
      <c r="AD313" s="71">
        <v>65.288754319920216</v>
      </c>
      <c r="AE313" s="72"/>
      <c r="AF313" s="71"/>
      <c r="AG313" s="71"/>
      <c r="AH313" s="71"/>
      <c r="AI313" s="71"/>
      <c r="AJ313" s="71"/>
      <c r="AK313" s="71"/>
      <c r="AL313" s="71"/>
      <c r="AM313" s="71"/>
      <c r="AN313" s="71"/>
      <c r="AO313" s="71"/>
      <c r="AP313" s="71"/>
      <c r="AQ313" s="72"/>
      <c r="AR313" s="71">
        <v>4221</v>
      </c>
      <c r="AS313" s="71">
        <v>290</v>
      </c>
      <c r="AT313" s="71">
        <v>0</v>
      </c>
      <c r="AU313" s="71">
        <v>1</v>
      </c>
      <c r="AV313" s="71">
        <v>0</v>
      </c>
      <c r="AW313" s="71">
        <v>0</v>
      </c>
      <c r="AX313" s="71"/>
      <c r="AY313" s="72"/>
      <c r="AZ313" s="71">
        <v>15498.2</v>
      </c>
      <c r="BA313" s="71">
        <v>6182.2999999999993</v>
      </c>
      <c r="BB313" s="71">
        <v>0</v>
      </c>
      <c r="BC313" s="71">
        <v>75</v>
      </c>
      <c r="BD313" s="71">
        <v>0</v>
      </c>
      <c r="BE313" s="71">
        <v>0</v>
      </c>
      <c r="BF313" s="71"/>
      <c r="BG313" s="72"/>
      <c r="BH313" s="71">
        <v>0</v>
      </c>
      <c r="BI313" s="71">
        <v>0</v>
      </c>
      <c r="BJ313" s="71">
        <v>19.675000000000001</v>
      </c>
      <c r="BK313" s="71">
        <v>0</v>
      </c>
      <c r="BL313" s="71">
        <v>43.141000000000005</v>
      </c>
      <c r="BM313" s="71">
        <v>0</v>
      </c>
      <c r="BN313" s="72"/>
      <c r="BO313" s="71">
        <v>0</v>
      </c>
      <c r="BP313" s="71">
        <v>0</v>
      </c>
      <c r="BQ313" s="71">
        <v>4</v>
      </c>
      <c r="BR313" s="71">
        <v>0</v>
      </c>
      <c r="BS313" s="71">
        <v>7</v>
      </c>
      <c r="BT313" s="71">
        <v>0</v>
      </c>
      <c r="BU313"/>
      <c r="BV313" s="70">
        <v>62.816000000000003</v>
      </c>
      <c r="BW313" s="70">
        <v>0</v>
      </c>
      <c r="BX313" s="70">
        <v>0</v>
      </c>
      <c r="BY313" s="70">
        <v>0</v>
      </c>
      <c r="BZ313" s="70">
        <v>0</v>
      </c>
      <c r="CA313" s="70">
        <v>0</v>
      </c>
      <c r="CB313" s="70">
        <v>0</v>
      </c>
      <c r="CC313" s="70">
        <v>0</v>
      </c>
      <c r="CD313" s="70">
        <v>0</v>
      </c>
    </row>
    <row r="314" spans="1:82">
      <c r="A314" s="70" t="s">
        <v>1967</v>
      </c>
      <c r="B314" s="70">
        <v>250</v>
      </c>
      <c r="C314" s="70">
        <v>12</v>
      </c>
      <c r="D314" s="70">
        <v>15</v>
      </c>
      <c r="E314" s="70">
        <v>2015</v>
      </c>
      <c r="F314" s="70" t="s">
        <v>182</v>
      </c>
      <c r="G314" s="70" t="s">
        <v>1955</v>
      </c>
      <c r="H314" s="70" t="s">
        <v>1956</v>
      </c>
      <c r="I314" s="148"/>
      <c r="J314" s="71">
        <v>153.89830124069709</v>
      </c>
      <c r="K314" s="71">
        <v>17.83268651396105</v>
      </c>
      <c r="L314" s="71">
        <v>6.4352320161015699</v>
      </c>
      <c r="M314" s="71">
        <v>453.23202937191189</v>
      </c>
      <c r="N314" s="71">
        <v>453.01835421563561</v>
      </c>
      <c r="O314" s="71">
        <v>226.13721790156373</v>
      </c>
      <c r="P314" s="71">
        <v>134.19550977792207</v>
      </c>
      <c r="Q314" s="71">
        <v>24.4528151128236</v>
      </c>
      <c r="R314" s="71">
        <v>0</v>
      </c>
      <c r="S314" s="71">
        <v>59.740962674162269</v>
      </c>
      <c r="T314" s="72"/>
      <c r="U314" s="71">
        <v>23194444</v>
      </c>
      <c r="V314" s="71">
        <v>8145</v>
      </c>
      <c r="W314" s="71">
        <v>130</v>
      </c>
      <c r="X314" s="71">
        <v>95953</v>
      </c>
      <c r="Y314" s="71">
        <v>145569</v>
      </c>
      <c r="Z314" s="71">
        <v>131384</v>
      </c>
      <c r="AA314" s="71">
        <v>26704</v>
      </c>
      <c r="AB314" s="71">
        <v>336565</v>
      </c>
      <c r="AC314" s="71">
        <v>0</v>
      </c>
      <c r="AD314" s="71">
        <v>59.740962674162269</v>
      </c>
      <c r="AE314" s="72"/>
      <c r="AF314" s="71">
        <v>175648528.8747701</v>
      </c>
      <c r="AG314" s="71">
        <v>14727233.68329219</v>
      </c>
      <c r="AH314" s="71">
        <v>1355443.7231053121</v>
      </c>
      <c r="AI314" s="71">
        <v>678527717.76878572</v>
      </c>
      <c r="AJ314" s="71">
        <v>685001635.1354512</v>
      </c>
      <c r="AK314" s="71">
        <v>0</v>
      </c>
      <c r="AL314" s="71">
        <v>0</v>
      </c>
      <c r="AM314" s="71">
        <v>46124821.412925214</v>
      </c>
      <c r="AN314" s="71">
        <v>0</v>
      </c>
      <c r="AO314" s="71">
        <v>0</v>
      </c>
      <c r="AP314" s="71">
        <v>1601385380.5983298</v>
      </c>
      <c r="AQ314" s="72"/>
      <c r="AR314" s="71">
        <v>4647</v>
      </c>
      <c r="AS314" s="71">
        <v>440</v>
      </c>
      <c r="AT314" s="71">
        <v>0</v>
      </c>
      <c r="AU314" s="71">
        <v>1</v>
      </c>
      <c r="AV314" s="71">
        <v>0</v>
      </c>
      <c r="AW314" s="71">
        <v>0</v>
      </c>
      <c r="AX314" s="71"/>
      <c r="AY314" s="72"/>
      <c r="AZ314" s="71">
        <v>17332.7</v>
      </c>
      <c r="BA314" s="71">
        <v>10619.4</v>
      </c>
      <c r="BB314" s="71">
        <v>0</v>
      </c>
      <c r="BC314" s="71">
        <v>75</v>
      </c>
      <c r="BD314" s="71">
        <v>0</v>
      </c>
      <c r="BE314" s="71">
        <v>0</v>
      </c>
      <c r="BF314" s="71"/>
      <c r="BG314" s="72"/>
      <c r="BH314" s="71">
        <v>0</v>
      </c>
      <c r="BI314" s="71">
        <v>0</v>
      </c>
      <c r="BJ314" s="71">
        <v>19.63</v>
      </c>
      <c r="BK314" s="71">
        <v>0</v>
      </c>
      <c r="BL314" s="71">
        <v>143.43</v>
      </c>
      <c r="BM314" s="71">
        <v>0</v>
      </c>
      <c r="BN314" s="72"/>
      <c r="BO314" s="71">
        <v>0</v>
      </c>
      <c r="BP314" s="71">
        <v>0</v>
      </c>
      <c r="BQ314" s="71">
        <v>4</v>
      </c>
      <c r="BR314" s="71">
        <v>0</v>
      </c>
      <c r="BS314" s="71">
        <v>8</v>
      </c>
      <c r="BT314" s="71">
        <v>0</v>
      </c>
      <c r="BU314"/>
      <c r="BV314" s="70">
        <v>61.886000000000003</v>
      </c>
      <c r="BW314" s="70">
        <v>0</v>
      </c>
      <c r="BX314" s="70">
        <v>97.284000000000006</v>
      </c>
      <c r="BY314" s="70">
        <v>0</v>
      </c>
      <c r="BZ314" s="70">
        <v>3.89</v>
      </c>
      <c r="CA314" s="70">
        <v>0</v>
      </c>
      <c r="CB314" s="70">
        <v>0</v>
      </c>
      <c r="CC314" s="70">
        <v>0</v>
      </c>
      <c r="CD314" s="70">
        <v>0</v>
      </c>
    </row>
    <row r="315" spans="1:82">
      <c r="A315" s="70" t="s">
        <v>1968</v>
      </c>
      <c r="B315" s="70">
        <v>251</v>
      </c>
      <c r="C315" s="70">
        <v>13</v>
      </c>
      <c r="D315" s="70">
        <v>15</v>
      </c>
      <c r="E315" s="70">
        <v>2016</v>
      </c>
      <c r="F315" s="70" t="s">
        <v>155</v>
      </c>
      <c r="G315" s="70" t="s">
        <v>1955</v>
      </c>
      <c r="H315" s="70" t="s">
        <v>1956</v>
      </c>
      <c r="I315" s="148"/>
      <c r="J315" s="71">
        <v>138.01299823723377</v>
      </c>
      <c r="K315" s="71">
        <v>17.811113821486224</v>
      </c>
      <c r="L315" s="71">
        <v>7.5399717444893382</v>
      </c>
      <c r="M315" s="71">
        <v>396.65266369917094</v>
      </c>
      <c r="N315" s="71">
        <v>405.5283745106542</v>
      </c>
      <c r="O315" s="71">
        <v>226.68288959306335</v>
      </c>
      <c r="P315" s="71">
        <v>131.6276359156389</v>
      </c>
      <c r="Q315" s="71">
        <v>23.955276037937566</v>
      </c>
      <c r="R315" s="71">
        <v>0</v>
      </c>
      <c r="S315" s="71">
        <v>36.859678333318335</v>
      </c>
      <c r="T315" s="72"/>
      <c r="U315" s="71">
        <v>21746057</v>
      </c>
      <c r="V315" s="71">
        <v>8145</v>
      </c>
      <c r="W315" s="71">
        <v>130</v>
      </c>
      <c r="X315" s="71">
        <v>95953</v>
      </c>
      <c r="Y315" s="71">
        <v>148148</v>
      </c>
      <c r="Z315" s="71">
        <v>133320</v>
      </c>
      <c r="AA315" s="71">
        <v>27091</v>
      </c>
      <c r="AB315" s="71">
        <v>339156</v>
      </c>
      <c r="AC315" s="71">
        <v>0</v>
      </c>
      <c r="AD315" s="71">
        <v>36.859678333318342</v>
      </c>
      <c r="AE315" s="72"/>
      <c r="AF315" s="71">
        <v>160509443.32849431</v>
      </c>
      <c r="AG315" s="71">
        <v>14157785.444435069</v>
      </c>
      <c r="AH315" s="71">
        <v>1180173.310313683</v>
      </c>
      <c r="AI315" s="71">
        <v>633774945.43251097</v>
      </c>
      <c r="AJ315" s="71">
        <v>594324865.16739213</v>
      </c>
      <c r="AK315" s="71">
        <v>0</v>
      </c>
      <c r="AL315" s="71">
        <v>0</v>
      </c>
      <c r="AM315" s="71">
        <v>46516017.421333499</v>
      </c>
      <c r="AN315" s="71">
        <v>0</v>
      </c>
      <c r="AO315" s="71">
        <v>0</v>
      </c>
      <c r="AP315" s="71">
        <v>1450463230.1044796</v>
      </c>
      <c r="AQ315" s="72"/>
      <c r="AR315" s="71">
        <v>5077</v>
      </c>
      <c r="AS315" s="71">
        <v>556</v>
      </c>
      <c r="AT315" s="71">
        <v>0</v>
      </c>
      <c r="AU315" s="71">
        <v>1</v>
      </c>
      <c r="AV315" s="71">
        <v>0</v>
      </c>
      <c r="AW315" s="71">
        <v>0</v>
      </c>
      <c r="AX315" s="71"/>
      <c r="AY315" s="72"/>
      <c r="AZ315" s="71">
        <v>19286</v>
      </c>
      <c r="BA315" s="71">
        <v>12656.3</v>
      </c>
      <c r="BB315" s="71">
        <v>0</v>
      </c>
      <c r="BC315" s="71">
        <v>75</v>
      </c>
      <c r="BD315" s="71">
        <v>0</v>
      </c>
      <c r="BE315" s="71">
        <v>0</v>
      </c>
      <c r="BF315" s="71"/>
      <c r="BG315" s="72"/>
      <c r="BH315" s="71">
        <v>0</v>
      </c>
      <c r="BI315" s="71">
        <v>0</v>
      </c>
      <c r="BJ315" s="71">
        <v>19.917000000000002</v>
      </c>
      <c r="BK315" s="71">
        <v>0</v>
      </c>
      <c r="BL315" s="71">
        <v>44.238</v>
      </c>
      <c r="BM315" s="71">
        <v>0</v>
      </c>
      <c r="BN315" s="72"/>
      <c r="BO315" s="71">
        <v>0</v>
      </c>
      <c r="BP315" s="71">
        <v>0</v>
      </c>
      <c r="BQ315" s="71">
        <v>4</v>
      </c>
      <c r="BR315" s="71">
        <v>0</v>
      </c>
      <c r="BS315" s="71">
        <v>8</v>
      </c>
      <c r="BT315" s="71">
        <v>0</v>
      </c>
      <c r="BU315"/>
      <c r="BV315" s="70">
        <v>64.155000000000001</v>
      </c>
      <c r="BW315" s="70">
        <v>0</v>
      </c>
      <c r="BX315" s="70">
        <v>0</v>
      </c>
      <c r="BY315" s="70">
        <v>0</v>
      </c>
      <c r="BZ315" s="70">
        <v>0</v>
      </c>
      <c r="CA315" s="70">
        <v>0</v>
      </c>
      <c r="CB315" s="70">
        <v>0</v>
      </c>
      <c r="CC315" s="70">
        <v>0</v>
      </c>
      <c r="CD315" s="70">
        <v>0</v>
      </c>
    </row>
    <row r="316" spans="1:82">
      <c r="A316" s="70" t="s">
        <v>1969</v>
      </c>
      <c r="B316" s="70">
        <v>252</v>
      </c>
      <c r="C316" s="70">
        <v>14</v>
      </c>
      <c r="D316" s="70">
        <v>15</v>
      </c>
      <c r="E316" s="70">
        <v>2017</v>
      </c>
      <c r="F316" s="70" t="s">
        <v>156</v>
      </c>
      <c r="G316" s="70" t="s">
        <v>1955</v>
      </c>
      <c r="H316" s="70" t="s">
        <v>1956</v>
      </c>
      <c r="I316" s="148"/>
      <c r="J316" s="71">
        <v>134.86003913884414</v>
      </c>
      <c r="K316" s="71">
        <v>18.553070199361169</v>
      </c>
      <c r="L316" s="71">
        <v>6.5964459606198558</v>
      </c>
      <c r="M316" s="71">
        <v>382.58889954894653</v>
      </c>
      <c r="N316" s="71">
        <v>445.75960725196313</v>
      </c>
      <c r="O316" s="71">
        <v>225.4225384763721</v>
      </c>
      <c r="P316" s="71">
        <v>131.84148562007772</v>
      </c>
      <c r="Q316" s="71">
        <v>23.281809628854301</v>
      </c>
      <c r="R316" s="71">
        <v>0</v>
      </c>
      <c r="S316" s="71">
        <v>34.222353252202296</v>
      </c>
      <c r="T316" s="72"/>
      <c r="U316" s="71">
        <v>23097535</v>
      </c>
      <c r="V316" s="71">
        <v>8145</v>
      </c>
      <c r="W316" s="71">
        <v>130</v>
      </c>
      <c r="X316" s="71">
        <v>95953</v>
      </c>
      <c r="Y316" s="71">
        <v>150497</v>
      </c>
      <c r="Z316" s="71">
        <v>134778</v>
      </c>
      <c r="AA316" s="71">
        <v>27308</v>
      </c>
      <c r="AB316" s="71">
        <v>340862</v>
      </c>
      <c r="AC316" s="71">
        <v>0</v>
      </c>
      <c r="AD316" s="71">
        <v>34.222353252202304</v>
      </c>
      <c r="AE316" s="72"/>
      <c r="AF316" s="71">
        <v>160679154.4042103</v>
      </c>
      <c r="AG316" s="71">
        <v>14690241.820796009</v>
      </c>
      <c r="AH316" s="71">
        <v>1410590.3031860341</v>
      </c>
      <c r="AI316" s="71">
        <v>635255087.08926296</v>
      </c>
      <c r="AJ316" s="71">
        <v>656079574.16153216</v>
      </c>
      <c r="AK316" s="71">
        <v>0</v>
      </c>
      <c r="AL316" s="71">
        <v>0</v>
      </c>
      <c r="AM316" s="71">
        <v>46823150.192081109</v>
      </c>
      <c r="AN316" s="71">
        <v>0</v>
      </c>
      <c r="AO316" s="71">
        <v>0</v>
      </c>
      <c r="AP316" s="71">
        <v>1514937797.9710686</v>
      </c>
      <c r="AQ316" s="72"/>
      <c r="AR316" s="71">
        <v>5477</v>
      </c>
      <c r="AS316" s="71">
        <v>640</v>
      </c>
      <c r="AT316" s="71">
        <v>0</v>
      </c>
      <c r="AU316" s="71">
        <v>1</v>
      </c>
      <c r="AV316" s="71">
        <v>0</v>
      </c>
      <c r="AW316" s="71">
        <v>0</v>
      </c>
      <c r="AX316" s="71"/>
      <c r="AY316" s="72"/>
      <c r="AZ316" s="71">
        <v>21096.2</v>
      </c>
      <c r="BA316" s="71">
        <v>13954.600000000009</v>
      </c>
      <c r="BB316" s="71">
        <v>0</v>
      </c>
      <c r="BC316" s="71">
        <v>75</v>
      </c>
      <c r="BD316" s="71">
        <v>0</v>
      </c>
      <c r="BE316" s="71">
        <v>0</v>
      </c>
      <c r="BF316" s="71"/>
      <c r="BG316" s="72"/>
      <c r="BH316" s="71">
        <v>0</v>
      </c>
      <c r="BI316" s="71">
        <v>0</v>
      </c>
      <c r="BJ316" s="71">
        <v>18.097999999999999</v>
      </c>
      <c r="BK316" s="71">
        <v>0</v>
      </c>
      <c r="BL316" s="71">
        <v>137.375</v>
      </c>
      <c r="BM316" s="71">
        <v>0</v>
      </c>
      <c r="BN316" s="72"/>
      <c r="BO316" s="71">
        <v>0</v>
      </c>
      <c r="BP316" s="71">
        <v>0</v>
      </c>
      <c r="BQ316" s="71">
        <v>4</v>
      </c>
      <c r="BR316" s="71">
        <v>0</v>
      </c>
      <c r="BS316" s="71">
        <v>8</v>
      </c>
      <c r="BT316" s="71">
        <v>0</v>
      </c>
      <c r="BU316"/>
      <c r="BV316" s="70">
        <v>58.165999999999997</v>
      </c>
      <c r="BW316" s="70">
        <v>0</v>
      </c>
      <c r="BX316" s="70">
        <v>94.572999999999993</v>
      </c>
      <c r="BY316" s="70">
        <v>0</v>
      </c>
      <c r="BZ316" s="70">
        <v>2.734</v>
      </c>
      <c r="CA316" s="70">
        <v>0</v>
      </c>
      <c r="CB316" s="70">
        <v>0</v>
      </c>
      <c r="CC316" s="70">
        <v>0</v>
      </c>
      <c r="CD316" s="70">
        <v>0</v>
      </c>
    </row>
    <row r="317" spans="1:82">
      <c r="A317" s="70" t="s">
        <v>1970</v>
      </c>
      <c r="B317" s="70">
        <v>253</v>
      </c>
      <c r="C317" s="70">
        <v>15</v>
      </c>
      <c r="D317" s="70">
        <v>15</v>
      </c>
      <c r="E317" s="70">
        <v>2018</v>
      </c>
      <c r="F317" s="70" t="s">
        <v>183</v>
      </c>
      <c r="G317" s="70" t="s">
        <v>1955</v>
      </c>
      <c r="H317" s="70" t="s">
        <v>1956</v>
      </c>
      <c r="I317" s="148"/>
      <c r="J317" s="71">
        <v>123.94781753545827</v>
      </c>
      <c r="K317" s="71">
        <v>17.444597361466897</v>
      </c>
      <c r="L317" s="71">
        <v>6.1796629016315574</v>
      </c>
      <c r="M317" s="71">
        <v>378.25558652814772</v>
      </c>
      <c r="N317" s="71">
        <v>427.46704025427528</v>
      </c>
      <c r="O317" s="71">
        <v>222.74148488986225</v>
      </c>
      <c r="P317" s="71">
        <v>132.44583813125882</v>
      </c>
      <c r="Q317" s="71">
        <v>21.736139903572401</v>
      </c>
      <c r="R317" s="71">
        <v>0</v>
      </c>
      <c r="S317" s="71">
        <v>35.618416968806741</v>
      </c>
      <c r="T317" s="72"/>
      <c r="U317" s="71">
        <v>22586513</v>
      </c>
      <c r="V317" s="71">
        <v>8145</v>
      </c>
      <c r="W317" s="71">
        <v>130</v>
      </c>
      <c r="X317" s="71">
        <v>95953</v>
      </c>
      <c r="Y317" s="71">
        <v>153166</v>
      </c>
      <c r="Z317" s="71">
        <v>135725</v>
      </c>
      <c r="AA317" s="71">
        <v>27709</v>
      </c>
      <c r="AB317" s="71">
        <v>342945</v>
      </c>
      <c r="AC317" s="71">
        <v>0</v>
      </c>
      <c r="AD317" s="71">
        <v>35.618416968806741</v>
      </c>
      <c r="AE317" s="72"/>
      <c r="AF317" s="71">
        <v>150343418.42298231</v>
      </c>
      <c r="AG317" s="71">
        <v>13266164.28351924</v>
      </c>
      <c r="AH317" s="71">
        <v>1346304.4641833829</v>
      </c>
      <c r="AI317" s="71">
        <v>619041398.93421423</v>
      </c>
      <c r="AJ317" s="71">
        <v>671063352.65424037</v>
      </c>
      <c r="AK317" s="71">
        <v>0</v>
      </c>
      <c r="AL317" s="71">
        <v>0</v>
      </c>
      <c r="AM317" s="71">
        <v>47206760.163006417</v>
      </c>
      <c r="AN317" s="71">
        <v>0</v>
      </c>
      <c r="AO317" s="71">
        <v>0</v>
      </c>
      <c r="AP317" s="71">
        <v>1502267398.9221458</v>
      </c>
      <c r="AQ317" s="72"/>
      <c r="AR317" s="71">
        <v>5963</v>
      </c>
      <c r="AS317" s="71">
        <v>723</v>
      </c>
      <c r="AT317" s="71">
        <v>0</v>
      </c>
      <c r="AU317" s="71">
        <v>1</v>
      </c>
      <c r="AV317" s="71">
        <v>0</v>
      </c>
      <c r="AW317" s="71">
        <v>0</v>
      </c>
      <c r="AX317" s="71"/>
      <c r="AY317" s="72"/>
      <c r="AZ317" s="71">
        <v>23257.800000000007</v>
      </c>
      <c r="BA317" s="71">
        <v>15082.4</v>
      </c>
      <c r="BB317" s="71">
        <v>0</v>
      </c>
      <c r="BC317" s="71">
        <v>75</v>
      </c>
      <c r="BD317" s="71">
        <v>0</v>
      </c>
      <c r="BE317" s="71">
        <v>0</v>
      </c>
      <c r="BF317" s="71"/>
      <c r="BG317" s="72"/>
      <c r="BH317" s="71">
        <v>0</v>
      </c>
      <c r="BI317" s="71">
        <v>0</v>
      </c>
      <c r="BJ317" s="71">
        <v>14.492000000000001</v>
      </c>
      <c r="BK317" s="71">
        <v>0</v>
      </c>
      <c r="BL317" s="71">
        <v>104.286</v>
      </c>
      <c r="BM317" s="71">
        <v>0</v>
      </c>
      <c r="BN317" s="72"/>
      <c r="BO317" s="71">
        <v>0</v>
      </c>
      <c r="BP317" s="71">
        <v>0</v>
      </c>
      <c r="BQ317" s="71">
        <v>3</v>
      </c>
      <c r="BR317" s="71">
        <v>0</v>
      </c>
      <c r="BS317" s="71">
        <v>8</v>
      </c>
      <c r="BT317" s="71">
        <v>0</v>
      </c>
      <c r="BU317"/>
      <c r="BV317" s="70">
        <v>55.331000000000003</v>
      </c>
      <c r="BW317" s="70">
        <v>0</v>
      </c>
      <c r="BX317" s="70">
        <v>60.768999999999998</v>
      </c>
      <c r="BY317" s="70">
        <v>0</v>
      </c>
      <c r="BZ317" s="70">
        <v>2.6779999999999999</v>
      </c>
      <c r="CA317" s="70">
        <v>0</v>
      </c>
      <c r="CB317" s="70">
        <v>0</v>
      </c>
      <c r="CC317" s="70">
        <v>0</v>
      </c>
      <c r="CD317" s="70">
        <v>0</v>
      </c>
    </row>
    <row r="318" spans="1:82">
      <c r="A318" s="70" t="s">
        <v>1971</v>
      </c>
      <c r="B318" s="70">
        <v>254</v>
      </c>
      <c r="C318" s="70">
        <v>16</v>
      </c>
      <c r="D318" s="70">
        <v>15</v>
      </c>
      <c r="E318" s="70">
        <v>2019</v>
      </c>
      <c r="F318" s="70" t="s">
        <v>158</v>
      </c>
      <c r="G318" s="70" t="s">
        <v>1955</v>
      </c>
      <c r="H318" s="70" t="s">
        <v>1956</v>
      </c>
      <c r="I318" s="148"/>
      <c r="J318" s="71">
        <v>121.78166432601036</v>
      </c>
      <c r="K318" s="71">
        <v>15.400723880420527</v>
      </c>
      <c r="L318" s="71">
        <v>6.2316836676357399</v>
      </c>
      <c r="M318" s="71">
        <v>358.15244397301473</v>
      </c>
      <c r="N318" s="71">
        <v>377.55708275579076</v>
      </c>
      <c r="O318" s="71">
        <v>218.3520243851415</v>
      </c>
      <c r="P318" s="71">
        <v>134.04185658277697</v>
      </c>
      <c r="Q318" s="71">
        <v>21.2608985190464</v>
      </c>
      <c r="R318" s="71">
        <v>0</v>
      </c>
      <c r="S318" s="71">
        <v>34.901938532248749</v>
      </c>
      <c r="T318" s="72"/>
      <c r="U318" s="71">
        <v>23192986</v>
      </c>
      <c r="V318" s="71">
        <v>8145</v>
      </c>
      <c r="W318" s="71">
        <v>130</v>
      </c>
      <c r="X318" s="71">
        <v>95953</v>
      </c>
      <c r="Y318" s="71">
        <v>155617</v>
      </c>
      <c r="Z318" s="71">
        <v>136703</v>
      </c>
      <c r="AA318" s="71">
        <v>27833</v>
      </c>
      <c r="AB318" s="71">
        <v>344528</v>
      </c>
      <c r="AC318" s="71">
        <v>0</v>
      </c>
      <c r="AD318" s="71">
        <v>34.901938532248749</v>
      </c>
      <c r="AE318" s="72"/>
      <c r="AF318" s="71">
        <v>151005690.30569041</v>
      </c>
      <c r="AG318" s="71">
        <v>12388356.392104561</v>
      </c>
      <c r="AH318" s="71">
        <v>1427502.357982449</v>
      </c>
      <c r="AI318" s="71">
        <v>610588658.26271403</v>
      </c>
      <c r="AJ318" s="71">
        <v>599590124.86607516</v>
      </c>
      <c r="AK318" s="71">
        <v>0</v>
      </c>
      <c r="AL318" s="71">
        <v>0</v>
      </c>
      <c r="AM318" s="71">
        <v>46922119.99460461</v>
      </c>
      <c r="AN318" s="71">
        <v>0</v>
      </c>
      <c r="AO318" s="71">
        <v>0</v>
      </c>
      <c r="AP318" s="71">
        <v>1421922452.1791711</v>
      </c>
      <c r="AQ318" s="72"/>
      <c r="AR318" s="71">
        <v>6384</v>
      </c>
      <c r="AS318" s="71">
        <v>753</v>
      </c>
      <c r="AT318" s="71">
        <v>0</v>
      </c>
      <c r="AU318" s="71">
        <v>1</v>
      </c>
      <c r="AV318" s="71">
        <v>0</v>
      </c>
      <c r="AW318" s="71">
        <v>0</v>
      </c>
      <c r="AX318" s="71"/>
      <c r="AY318" s="72"/>
      <c r="AZ318" s="71">
        <v>25169.799999999988</v>
      </c>
      <c r="BA318" s="71">
        <v>17041.700000000012</v>
      </c>
      <c r="BB318" s="71">
        <v>0</v>
      </c>
      <c r="BC318" s="71">
        <v>75</v>
      </c>
      <c r="BD318" s="71">
        <v>0</v>
      </c>
      <c r="BE318" s="71">
        <v>0</v>
      </c>
      <c r="BF318" s="71"/>
      <c r="BG318" s="72"/>
      <c r="BH318" s="71">
        <v>0</v>
      </c>
      <c r="BI318" s="71">
        <v>0</v>
      </c>
      <c r="BJ318" s="71">
        <v>15.307</v>
      </c>
      <c r="BK318" s="71">
        <v>0</v>
      </c>
      <c r="BL318" s="71">
        <v>100.798</v>
      </c>
      <c r="BM318" s="71">
        <v>0</v>
      </c>
      <c r="BN318" s="72"/>
      <c r="BO318" s="71">
        <v>0</v>
      </c>
      <c r="BP318" s="71">
        <v>0</v>
      </c>
      <c r="BQ318" s="71">
        <v>3</v>
      </c>
      <c r="BR318" s="71">
        <v>0</v>
      </c>
      <c r="BS318" s="71">
        <v>7</v>
      </c>
      <c r="BT318" s="71">
        <v>0</v>
      </c>
      <c r="BU318"/>
      <c r="BV318" s="70">
        <v>52.658000000000001</v>
      </c>
      <c r="BW318" s="70">
        <v>0</v>
      </c>
      <c r="BX318" s="70">
        <v>60.768999999999998</v>
      </c>
      <c r="BY318" s="70">
        <v>0</v>
      </c>
      <c r="BZ318" s="70">
        <v>2.6779999999999999</v>
      </c>
      <c r="CA318" s="70">
        <v>0</v>
      </c>
      <c r="CB318" s="70">
        <v>0</v>
      </c>
      <c r="CC318" s="70">
        <v>0</v>
      </c>
      <c r="CD318" s="70">
        <v>0</v>
      </c>
    </row>
    <row r="319" spans="1:82">
      <c r="A319" s="70" t="s">
        <v>1972</v>
      </c>
      <c r="B319" s="70">
        <v>255</v>
      </c>
      <c r="C319" s="70">
        <v>17</v>
      </c>
      <c r="D319" s="70">
        <v>15</v>
      </c>
      <c r="E319" s="70">
        <v>2020</v>
      </c>
      <c r="F319" s="70" t="s">
        <v>159</v>
      </c>
      <c r="G319" s="70" t="s">
        <v>1955</v>
      </c>
      <c r="H319" s="70" t="s">
        <v>1956</v>
      </c>
      <c r="I319" s="148"/>
      <c r="J319" s="71">
        <v>125.69725007912309</v>
      </c>
      <c r="K319" s="71">
        <v>16.211522539886285</v>
      </c>
      <c r="L319" s="71">
        <v>4.8917267044203934</v>
      </c>
      <c r="M319" s="71">
        <v>338.76864938041138</v>
      </c>
      <c r="N319" s="71">
        <v>399.08786494767071</v>
      </c>
      <c r="O319" s="71">
        <v>192.87181525743824</v>
      </c>
      <c r="P319" s="71">
        <v>128.59316328464985</v>
      </c>
      <c r="Q319" s="71">
        <v>20.369868641305601</v>
      </c>
      <c r="R319" s="71">
        <v>0</v>
      </c>
      <c r="S319" s="71">
        <v>38.486718913734293</v>
      </c>
      <c r="T319" s="72"/>
      <c r="U319" s="71">
        <v>22503686</v>
      </c>
      <c r="V319" s="71">
        <v>7828</v>
      </c>
      <c r="W319" s="71">
        <v>104</v>
      </c>
      <c r="X319" s="71">
        <v>100171</v>
      </c>
      <c r="Y319" s="71">
        <v>157957</v>
      </c>
      <c r="Z319" s="71">
        <v>137821</v>
      </c>
      <c r="AA319" s="71">
        <v>28381</v>
      </c>
      <c r="AB319" s="71">
        <v>345482</v>
      </c>
      <c r="AC319" s="71">
        <v>0</v>
      </c>
      <c r="AD319" s="71">
        <v>38.486718913734293</v>
      </c>
      <c r="AE319" s="72"/>
      <c r="AF319" s="71">
        <v>157716288.28338209</v>
      </c>
      <c r="AG319" s="71">
        <v>12364221.887014095</v>
      </c>
      <c r="AH319" s="71">
        <v>1153608.3780332031</v>
      </c>
      <c r="AI319" s="71">
        <v>578407950.94618762</v>
      </c>
      <c r="AJ319" s="71">
        <v>686752573.88303351</v>
      </c>
      <c r="AK319" s="71"/>
      <c r="AL319" s="71"/>
      <c r="AM319" s="71">
        <v>45089239.38507738</v>
      </c>
      <c r="AN319" s="71"/>
      <c r="AO319" s="71"/>
      <c r="AP319" s="71">
        <v>1481483882.762728</v>
      </c>
      <c r="AQ319" s="72"/>
      <c r="AR319" s="71">
        <v>6697</v>
      </c>
      <c r="AS319" s="71">
        <v>762</v>
      </c>
      <c r="AT319" s="71">
        <v>0</v>
      </c>
      <c r="AU319" s="71">
        <v>1</v>
      </c>
      <c r="AV319" s="71">
        <v>0</v>
      </c>
      <c r="AW319" s="71">
        <v>0</v>
      </c>
      <c r="AX319" s="71"/>
      <c r="AY319" s="72"/>
      <c r="AZ319" s="71">
        <v>26725.09999999998</v>
      </c>
      <c r="BA319" s="71">
        <v>16351.500000000029</v>
      </c>
      <c r="BB319" s="71">
        <v>0</v>
      </c>
      <c r="BC319" s="71">
        <v>75</v>
      </c>
      <c r="BD319" s="71">
        <v>0</v>
      </c>
      <c r="BE319" s="71">
        <v>0</v>
      </c>
      <c r="BF319" s="71"/>
      <c r="BG319" s="72"/>
      <c r="BH319" s="71">
        <v>0</v>
      </c>
      <c r="BI319" s="71">
        <v>0</v>
      </c>
      <c r="BJ319" s="71">
        <v>14.041</v>
      </c>
      <c r="BK319" s="71">
        <v>0</v>
      </c>
      <c r="BL319" s="71">
        <v>110.13199999999999</v>
      </c>
      <c r="BM319" s="71">
        <v>0</v>
      </c>
      <c r="BN319" s="72"/>
      <c r="BO319" s="71">
        <v>0</v>
      </c>
      <c r="BP319" s="71">
        <v>0</v>
      </c>
      <c r="BQ319" s="71">
        <v>3</v>
      </c>
      <c r="BR319" s="71">
        <v>0</v>
      </c>
      <c r="BS319" s="71">
        <v>8</v>
      </c>
      <c r="BT319" s="71">
        <v>0</v>
      </c>
      <c r="BU319"/>
      <c r="BV319" s="70">
        <v>52.698</v>
      </c>
      <c r="BW319" s="70">
        <v>0</v>
      </c>
      <c r="BX319" s="70">
        <v>68.744</v>
      </c>
      <c r="BY319" s="70">
        <v>0</v>
      </c>
      <c r="BZ319" s="70">
        <v>2.7309999999999999</v>
      </c>
      <c r="CA319" s="70">
        <v>0</v>
      </c>
      <c r="CB319" s="70">
        <v>0</v>
      </c>
      <c r="CC319" s="70">
        <v>0</v>
      </c>
      <c r="CD319" s="70">
        <v>0</v>
      </c>
    </row>
    <row r="320" spans="1:82">
      <c r="A320" s="70" t="s">
        <v>1973</v>
      </c>
      <c r="B320" s="70">
        <v>255</v>
      </c>
      <c r="C320" s="70">
        <v>18</v>
      </c>
      <c r="D320" s="70">
        <v>15</v>
      </c>
      <c r="E320" s="70">
        <v>2021</v>
      </c>
      <c r="F320" s="70" t="s">
        <v>160</v>
      </c>
      <c r="G320" s="70" t="s">
        <v>1955</v>
      </c>
      <c r="H320" s="70" t="s">
        <v>1956</v>
      </c>
      <c r="I320" s="148"/>
      <c r="J320" s="71">
        <v>113.48212358957981</v>
      </c>
      <c r="K320" s="71">
        <v>18.050574325638795</v>
      </c>
      <c r="L320" s="71">
        <v>4.497645086850512</v>
      </c>
      <c r="M320" s="71">
        <v>384.0018917448603</v>
      </c>
      <c r="N320" s="71">
        <v>396.78879558615591</v>
      </c>
      <c r="O320" s="71">
        <v>189.09382711283075</v>
      </c>
      <c r="P320" s="71">
        <v>134.11045498078579</v>
      </c>
      <c r="Q320" s="71">
        <v>20.1462962461631</v>
      </c>
      <c r="R320" s="71">
        <v>0</v>
      </c>
      <c r="S320" s="71">
        <v>35.715806496176228</v>
      </c>
      <c r="T320" s="72"/>
      <c r="U320" s="71">
        <v>23471119</v>
      </c>
      <c r="V320" s="71">
        <v>7828</v>
      </c>
      <c r="W320" s="71">
        <v>104</v>
      </c>
      <c r="X320" s="71">
        <v>100171</v>
      </c>
      <c r="Y320" s="71">
        <v>159257</v>
      </c>
      <c r="Z320" s="71">
        <v>139128</v>
      </c>
      <c r="AA320" s="71">
        <v>28862</v>
      </c>
      <c r="AB320" s="71">
        <v>345047</v>
      </c>
      <c r="AC320" s="71">
        <v>0</v>
      </c>
      <c r="AD320" s="71">
        <v>35.715806496176228</v>
      </c>
      <c r="AE320" s="72"/>
      <c r="AF320" s="71">
        <v>143416547.27383843</v>
      </c>
      <c r="AG320" s="71">
        <v>13917311.403862752</v>
      </c>
      <c r="AH320" s="71">
        <v>1015836.2570126405</v>
      </c>
      <c r="AI320" s="71">
        <v>647683765.84407032</v>
      </c>
      <c r="AJ320" s="71">
        <v>607851838.90064633</v>
      </c>
      <c r="AK320" s="71">
        <v>0</v>
      </c>
      <c r="AL320" s="71">
        <v>0</v>
      </c>
      <c r="AM320" s="71">
        <v>45292210.696418978</v>
      </c>
      <c r="AN320" s="71">
        <v>0</v>
      </c>
      <c r="AO320" s="71">
        <v>0</v>
      </c>
      <c r="AP320" s="71">
        <v>1459177510.3758495</v>
      </c>
      <c r="AQ320" s="72"/>
      <c r="AR320" s="71">
        <v>7048</v>
      </c>
      <c r="AS320" s="71">
        <v>765</v>
      </c>
      <c r="AT320" s="71">
        <v>0</v>
      </c>
      <c r="AU320" s="71">
        <v>1</v>
      </c>
      <c r="AV320" s="71">
        <v>0</v>
      </c>
      <c r="AW320" s="71">
        <v>0</v>
      </c>
      <c r="AX320" s="71"/>
      <c r="AY320" s="72"/>
      <c r="AZ320" s="71">
        <v>28466.7</v>
      </c>
      <c r="BA320" s="71">
        <v>16900.500000000029</v>
      </c>
      <c r="BB320" s="71">
        <v>0</v>
      </c>
      <c r="BC320" s="71">
        <v>75</v>
      </c>
      <c r="BD320" s="71">
        <v>0</v>
      </c>
      <c r="BE320" s="71">
        <v>0</v>
      </c>
      <c r="BF320" s="71"/>
      <c r="BG320" s="72"/>
      <c r="BH320" s="71">
        <v>0</v>
      </c>
      <c r="BI320" s="71">
        <v>0</v>
      </c>
      <c r="BJ320" s="71">
        <v>9.9700000000000006</v>
      </c>
      <c r="BK320" s="71">
        <v>0</v>
      </c>
      <c r="BL320" s="71">
        <v>107.592</v>
      </c>
      <c r="BM320" s="71">
        <v>0</v>
      </c>
      <c r="BN320" s="72"/>
      <c r="BO320" s="71">
        <v>0</v>
      </c>
      <c r="BP320" s="71">
        <v>0</v>
      </c>
      <c r="BQ320" s="71">
        <v>2</v>
      </c>
      <c r="BR320" s="71">
        <v>0</v>
      </c>
      <c r="BS320" s="71">
        <v>9</v>
      </c>
      <c r="BT320" s="71">
        <v>0</v>
      </c>
      <c r="BU320"/>
      <c r="BV320" s="70">
        <v>52.798999999999999</v>
      </c>
      <c r="BW320" s="70">
        <v>0</v>
      </c>
      <c r="BX320" s="70">
        <v>64.763000000000005</v>
      </c>
      <c r="BY320" s="70">
        <v>0</v>
      </c>
      <c r="BZ320" s="70">
        <v>0</v>
      </c>
      <c r="CA320" s="70">
        <v>0</v>
      </c>
      <c r="CB320" s="70">
        <v>0</v>
      </c>
      <c r="CC320" s="70">
        <v>0</v>
      </c>
      <c r="CD320" s="70">
        <v>0</v>
      </c>
    </row>
    <row r="321" spans="1:82">
      <c r="A321" s="70" t="s">
        <v>1974</v>
      </c>
      <c r="B321" s="70">
        <v>255</v>
      </c>
      <c r="C321" s="70">
        <v>19</v>
      </c>
      <c r="D321" s="70">
        <v>15</v>
      </c>
      <c r="E321" s="70">
        <v>2022</v>
      </c>
      <c r="F321" s="70" t="s">
        <v>161</v>
      </c>
      <c r="G321" s="70" t="s">
        <v>1955</v>
      </c>
      <c r="H321" s="70" t="s">
        <v>1956</v>
      </c>
      <c r="I321" s="148"/>
      <c r="J321" s="71">
        <v>103.76142763756478</v>
      </c>
      <c r="K321" s="71">
        <v>17.428655333038634</v>
      </c>
      <c r="L321" s="71">
        <v>3.7000590743567812</v>
      </c>
      <c r="M321" s="71">
        <v>369.86458390619629</v>
      </c>
      <c r="N321" s="71">
        <v>404.48419587681394</v>
      </c>
      <c r="O321" s="71">
        <v>199.96481036772039</v>
      </c>
      <c r="P321" s="71">
        <v>134.42632785366044</v>
      </c>
      <c r="Q321" s="71">
        <v>20.243337263541036</v>
      </c>
      <c r="R321" s="71">
        <v>0</v>
      </c>
      <c r="S321" s="71">
        <v>33.781175041038793</v>
      </c>
      <c r="T321" s="72"/>
      <c r="U321" s="71">
        <v>23105056</v>
      </c>
      <c r="V321" s="71">
        <v>7828</v>
      </c>
      <c r="W321" s="71">
        <v>104</v>
      </c>
      <c r="X321" s="71">
        <v>100171</v>
      </c>
      <c r="Y321" s="71">
        <v>160382</v>
      </c>
      <c r="Z321" s="71">
        <v>139786</v>
      </c>
      <c r="AA321" s="71">
        <v>29371</v>
      </c>
      <c r="AB321" s="71">
        <v>343866</v>
      </c>
      <c r="AC321" s="71">
        <v>0</v>
      </c>
      <c r="AD321" s="71">
        <v>33.781175041038793</v>
      </c>
      <c r="AE321" s="72"/>
      <c r="AF321" s="71">
        <v>128430090.23879299</v>
      </c>
      <c r="AG321" s="71">
        <v>13957278.204942206</v>
      </c>
      <c r="AH321" s="71">
        <v>1005522.1640323441</v>
      </c>
      <c r="AI321" s="71">
        <v>612583465.45559013</v>
      </c>
      <c r="AJ321" s="71">
        <v>672892837.65063715</v>
      </c>
      <c r="AK321" s="71">
        <v>0</v>
      </c>
      <c r="AL321" s="71">
        <v>0</v>
      </c>
      <c r="AM321" s="71">
        <v>44402486.218597196</v>
      </c>
      <c r="AN321" s="71">
        <v>0</v>
      </c>
      <c r="AO321" s="71">
        <v>0</v>
      </c>
      <c r="AP321" s="71">
        <v>1473271679.9325919</v>
      </c>
      <c r="AQ321" s="72"/>
      <c r="AR321" s="71">
        <v>7652</v>
      </c>
      <c r="AS321" s="71">
        <v>768</v>
      </c>
      <c r="AT321" s="71">
        <v>0</v>
      </c>
      <c r="AU321" s="71">
        <v>1</v>
      </c>
      <c r="AV321" s="71">
        <v>0</v>
      </c>
      <c r="AW321" s="71">
        <v>0</v>
      </c>
      <c r="AX321" s="71"/>
      <c r="AY321" s="72"/>
      <c r="AZ321" s="71">
        <v>31397.000000000124</v>
      </c>
      <c r="BA321" s="71">
        <v>16958.800000000025</v>
      </c>
      <c r="BB321" s="71">
        <v>0</v>
      </c>
      <c r="BC321" s="71">
        <v>75</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1975</v>
      </c>
      <c r="B322" s="70">
        <v>255</v>
      </c>
      <c r="C322" s="70">
        <v>20</v>
      </c>
      <c r="D322" s="70">
        <v>15</v>
      </c>
      <c r="E322" s="70">
        <v>2023</v>
      </c>
      <c r="F322" s="70" t="s">
        <v>1539</v>
      </c>
      <c r="G322" s="70" t="s">
        <v>1955</v>
      </c>
      <c r="H322" s="70" t="s">
        <v>1956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8131</v>
      </c>
      <c r="AS322" s="71">
        <v>768</v>
      </c>
      <c r="AT322" s="71">
        <v>0</v>
      </c>
      <c r="AU322" s="71">
        <v>1</v>
      </c>
      <c r="AV322" s="71">
        <v>0</v>
      </c>
      <c r="AW322" s="71">
        <v>0</v>
      </c>
      <c r="AX322" s="71"/>
      <c r="AY322" s="72"/>
      <c r="AZ322" s="71">
        <v>33701.300000000148</v>
      </c>
      <c r="BA322" s="71">
        <v>16959.200000000026</v>
      </c>
      <c r="BB322" s="71">
        <v>0</v>
      </c>
      <c r="BC322" s="71">
        <v>75</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1976</v>
      </c>
      <c r="B323" s="70">
        <v>255</v>
      </c>
      <c r="C323" s="70">
        <v>21</v>
      </c>
      <c r="D323" s="70">
        <v>15</v>
      </c>
      <c r="E323" s="70">
        <v>2024</v>
      </c>
      <c r="F323" s="70" t="s">
        <v>1554</v>
      </c>
      <c r="G323" s="70" t="s">
        <v>1955</v>
      </c>
      <c r="H323" s="70" t="s">
        <v>1956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1977</v>
      </c>
      <c r="B324" s="70">
        <v>290</v>
      </c>
      <c r="C324" s="70">
        <v>1</v>
      </c>
      <c r="D324" s="70">
        <v>18</v>
      </c>
      <c r="E324" s="70">
        <v>1990</v>
      </c>
      <c r="F324" s="70" t="s">
        <v>787</v>
      </c>
      <c r="G324" s="70" t="s">
        <v>1978</v>
      </c>
      <c r="H324" s="70" t="s">
        <v>1979</v>
      </c>
      <c r="I324" s="148"/>
      <c r="J324" s="71">
        <v>26.600951325709691</v>
      </c>
      <c r="K324" s="71">
        <v>22.992412925423999</v>
      </c>
      <c r="L324" s="71">
        <v>0.76630822199959725</v>
      </c>
      <c r="M324" s="71">
        <v>234.7440415918569</v>
      </c>
      <c r="N324" s="71">
        <v>351.71281108387382</v>
      </c>
      <c r="O324" s="71">
        <v>128.66398112474951</v>
      </c>
      <c r="P324" s="71">
        <v>74.387046101937457</v>
      </c>
      <c r="Q324" s="71">
        <v>19.6892725142358</v>
      </c>
      <c r="R324" s="71">
        <v>0</v>
      </c>
      <c r="S324" s="71">
        <v>24.760215900899009</v>
      </c>
      <c r="T324" s="72"/>
      <c r="U324" s="71">
        <v>6635491</v>
      </c>
      <c r="V324" s="71">
        <v>8828</v>
      </c>
      <c r="W324" s="71">
        <v>7</v>
      </c>
      <c r="X324" s="71">
        <v>97916</v>
      </c>
      <c r="Y324" s="71">
        <v>153966</v>
      </c>
      <c r="Z324" s="71">
        <v>52921</v>
      </c>
      <c r="AA324" s="71">
        <v>18062</v>
      </c>
      <c r="AB324" s="71">
        <v>319687</v>
      </c>
      <c r="AC324" s="71">
        <v>0</v>
      </c>
      <c r="AD324" s="71">
        <v>24.760215900899009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1980</v>
      </c>
      <c r="B325" s="70">
        <v>291</v>
      </c>
      <c r="C325" s="70">
        <v>2</v>
      </c>
      <c r="D325" s="70">
        <v>18</v>
      </c>
      <c r="E325" s="70">
        <v>2005</v>
      </c>
      <c r="F325" s="70" t="s">
        <v>789</v>
      </c>
      <c r="G325" s="70" t="s">
        <v>1978</v>
      </c>
      <c r="H325" s="70" t="s">
        <v>1979</v>
      </c>
      <c r="I325" s="148"/>
      <c r="J325" s="71">
        <v>20.44083680204319</v>
      </c>
      <c r="K325" s="71">
        <v>19.202621756382669</v>
      </c>
      <c r="L325" s="71">
        <v>29.47137544622478</v>
      </c>
      <c r="M325" s="71">
        <v>378.00612437615058</v>
      </c>
      <c r="N325" s="71">
        <v>451.83974294530083</v>
      </c>
      <c r="O325" s="71">
        <v>116.5398235242303</v>
      </c>
      <c r="P325" s="71">
        <v>62.239768238939547</v>
      </c>
      <c r="Q325" s="71">
        <v>17.555818390775698</v>
      </c>
      <c r="R325" s="71">
        <v>0</v>
      </c>
      <c r="S325" s="71">
        <v>18.93032656502789</v>
      </c>
      <c r="T325" s="72"/>
      <c r="U325" s="71">
        <v>2597550</v>
      </c>
      <c r="V325" s="71">
        <v>8999</v>
      </c>
      <c r="W325" s="71">
        <v>354</v>
      </c>
      <c r="X325" s="71">
        <v>90022</v>
      </c>
      <c r="Y325" s="71">
        <v>170714</v>
      </c>
      <c r="Z325" s="71">
        <v>55469</v>
      </c>
      <c r="AA325" s="71">
        <v>12377</v>
      </c>
      <c r="AB325" s="71">
        <v>297989</v>
      </c>
      <c r="AC325" s="71">
        <v>0</v>
      </c>
      <c r="AD325" s="71">
        <v>18.93032656502789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1981</v>
      </c>
      <c r="B326" s="70">
        <v>292</v>
      </c>
      <c r="C326" s="70">
        <v>3</v>
      </c>
      <c r="D326" s="70">
        <v>18</v>
      </c>
      <c r="E326" s="70">
        <v>2006</v>
      </c>
      <c r="F326" s="70" t="s">
        <v>790</v>
      </c>
      <c r="G326" s="70" t="s">
        <v>1978</v>
      </c>
      <c r="H326" s="70" t="s">
        <v>1979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1982</v>
      </c>
      <c r="B327" s="70">
        <v>293</v>
      </c>
      <c r="C327" s="70">
        <v>4</v>
      </c>
      <c r="D327" s="70">
        <v>18</v>
      </c>
      <c r="E327" s="70">
        <v>2007</v>
      </c>
      <c r="F327" s="70" t="s">
        <v>791</v>
      </c>
      <c r="G327" s="70" t="s">
        <v>1978</v>
      </c>
      <c r="H327" s="70" t="s">
        <v>1979</v>
      </c>
      <c r="I327" s="148"/>
      <c r="J327" s="71">
        <v>20.407468459144411</v>
      </c>
      <c r="K327" s="71">
        <v>20.061158280860091</v>
      </c>
      <c r="L327" s="71">
        <v>32.592700994736589</v>
      </c>
      <c r="M327" s="71">
        <v>394.31643290433152</v>
      </c>
      <c r="N327" s="71">
        <v>487.90028276580051</v>
      </c>
      <c r="O327" s="71">
        <v>108.70644286261169</v>
      </c>
      <c r="P327" s="71">
        <v>60.430337690529043</v>
      </c>
      <c r="Q327" s="71">
        <v>18.699280717111201</v>
      </c>
      <c r="R327" s="71">
        <v>0</v>
      </c>
      <c r="S327" s="71">
        <v>21.30238732233806</v>
      </c>
      <c r="T327" s="72"/>
      <c r="U327" s="71">
        <v>2244579</v>
      </c>
      <c r="V327" s="71">
        <v>8464</v>
      </c>
      <c r="W327" s="71">
        <v>292</v>
      </c>
      <c r="X327" s="71">
        <v>100587</v>
      </c>
      <c r="Y327" s="71">
        <v>175628</v>
      </c>
      <c r="Z327" s="71">
        <v>53787</v>
      </c>
      <c r="AA327" s="71">
        <v>11834</v>
      </c>
      <c r="AB327" s="71">
        <v>300614</v>
      </c>
      <c r="AC327" s="71">
        <v>0</v>
      </c>
      <c r="AD327" s="71">
        <v>21.30238732233806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1983</v>
      </c>
      <c r="B328" s="70">
        <v>294</v>
      </c>
      <c r="C328" s="70">
        <v>5</v>
      </c>
      <c r="D328" s="70">
        <v>18</v>
      </c>
      <c r="E328" s="70">
        <v>2008</v>
      </c>
      <c r="F328" s="70" t="s">
        <v>792</v>
      </c>
      <c r="G328" s="70" t="s">
        <v>1978</v>
      </c>
      <c r="H328" s="70" t="s">
        <v>1979</v>
      </c>
      <c r="I328" s="148"/>
      <c r="J328" s="71">
        <v>15.735577741759251</v>
      </c>
      <c r="K328" s="71">
        <v>15.91372310010183</v>
      </c>
      <c r="L328" s="71">
        <v>29.166351440286</v>
      </c>
      <c r="M328" s="71">
        <v>393.48729304684628</v>
      </c>
      <c r="N328" s="71">
        <v>481.92756414555743</v>
      </c>
      <c r="O328" s="71">
        <v>102.2595415089425</v>
      </c>
      <c r="P328" s="71">
        <v>58.03555747672663</v>
      </c>
      <c r="Q328" s="71">
        <v>18.389534270736199</v>
      </c>
      <c r="R328" s="71">
        <v>0</v>
      </c>
      <c r="S328" s="71">
        <v>25.255070512833001</v>
      </c>
      <c r="T328" s="72"/>
      <c r="U328" s="71">
        <v>2207133</v>
      </c>
      <c r="V328" s="71">
        <v>8464</v>
      </c>
      <c r="W328" s="71">
        <v>292</v>
      </c>
      <c r="X328" s="71">
        <v>100587</v>
      </c>
      <c r="Y328" s="71">
        <v>176456</v>
      </c>
      <c r="Z328" s="71">
        <v>52373</v>
      </c>
      <c r="AA328" s="71">
        <v>11378</v>
      </c>
      <c r="AB328" s="71">
        <v>300497</v>
      </c>
      <c r="AC328" s="71">
        <v>0</v>
      </c>
      <c r="AD328" s="71">
        <v>25.255070512833001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1984</v>
      </c>
      <c r="B329" s="70">
        <v>295</v>
      </c>
      <c r="C329" s="70">
        <v>6</v>
      </c>
      <c r="D329" s="70">
        <v>18</v>
      </c>
      <c r="E329" s="70">
        <v>2009</v>
      </c>
      <c r="F329" s="70" t="s">
        <v>176</v>
      </c>
      <c r="G329" s="1064" t="s">
        <v>1978</v>
      </c>
      <c r="H329" s="70" t="s">
        <v>1979</v>
      </c>
      <c r="I329" s="148"/>
      <c r="J329" s="71">
        <v>13.18630683853193</v>
      </c>
      <c r="K329" s="71">
        <v>15.288411228732411</v>
      </c>
      <c r="L329" s="71">
        <v>32.659934099209231</v>
      </c>
      <c r="M329" s="71">
        <v>379.18376813069221</v>
      </c>
      <c r="N329" s="71">
        <v>440.40365776208148</v>
      </c>
      <c r="O329" s="71">
        <v>101.7913231251725</v>
      </c>
      <c r="P329" s="71">
        <v>55.587095555303947</v>
      </c>
      <c r="Q329" s="71">
        <v>17.4897321832035</v>
      </c>
      <c r="R329" s="71">
        <v>0</v>
      </c>
      <c r="S329" s="71">
        <v>27.369008559719202</v>
      </c>
      <c r="T329" s="72"/>
      <c r="U329" s="71">
        <v>1628950</v>
      </c>
      <c r="V329" s="71">
        <v>9375</v>
      </c>
      <c r="W329" s="71">
        <v>315</v>
      </c>
      <c r="X329" s="71">
        <v>110758</v>
      </c>
      <c r="Y329" s="71">
        <v>176700</v>
      </c>
      <c r="Z329" s="71">
        <v>51458</v>
      </c>
      <c r="AA329" s="71">
        <v>11188</v>
      </c>
      <c r="AB329" s="71">
        <v>300009</v>
      </c>
      <c r="AC329" s="71">
        <v>0</v>
      </c>
      <c r="AD329" s="71">
        <v>27.369008559719202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43.18</v>
      </c>
      <c r="BM329" s="71">
        <v>0</v>
      </c>
      <c r="BN329" s="72"/>
      <c r="BO329" s="71">
        <v>0</v>
      </c>
      <c r="BP329" s="71">
        <v>0</v>
      </c>
      <c r="BQ329" s="71">
        <v>0</v>
      </c>
      <c r="BR329" s="71">
        <v>0</v>
      </c>
      <c r="BS329" s="71">
        <v>9</v>
      </c>
      <c r="BT329" s="71">
        <v>0</v>
      </c>
      <c r="BU329"/>
      <c r="BV329" s="70">
        <v>43.18</v>
      </c>
      <c r="BW329" s="70">
        <v>0</v>
      </c>
      <c r="BX329" s="70">
        <v>0</v>
      </c>
      <c r="BY329" s="70">
        <v>0</v>
      </c>
      <c r="BZ329" s="70">
        <v>0</v>
      </c>
      <c r="CA329" s="70">
        <v>0</v>
      </c>
      <c r="CB329" s="70">
        <v>0</v>
      </c>
      <c r="CC329" s="70">
        <v>0</v>
      </c>
      <c r="CD329" s="70">
        <v>0</v>
      </c>
    </row>
    <row r="330" spans="1:82">
      <c r="A330" s="70" t="s">
        <v>1985</v>
      </c>
      <c r="B330" s="70">
        <v>296</v>
      </c>
      <c r="C330" s="70">
        <v>7</v>
      </c>
      <c r="D330" s="70">
        <v>18</v>
      </c>
      <c r="E330" s="70">
        <v>2010</v>
      </c>
      <c r="F330" s="70" t="s">
        <v>177</v>
      </c>
      <c r="G330" s="1064" t="s">
        <v>1978</v>
      </c>
      <c r="H330" s="70" t="s">
        <v>1979</v>
      </c>
      <c r="I330" s="148"/>
      <c r="J330" s="71">
        <v>12.91557683529903</v>
      </c>
      <c r="K330" s="71">
        <v>13.705462473612821</v>
      </c>
      <c r="L330" s="71">
        <v>30.50610373132189</v>
      </c>
      <c r="M330" s="71">
        <v>383.59470748100051</v>
      </c>
      <c r="N330" s="71">
        <v>447.06906726903179</v>
      </c>
      <c r="O330" s="71">
        <v>99.804381454053981</v>
      </c>
      <c r="P330" s="71">
        <v>55.115261012094059</v>
      </c>
      <c r="Q330" s="71">
        <v>18.2010110014661</v>
      </c>
      <c r="R330" s="71">
        <v>0</v>
      </c>
      <c r="S330" s="71">
        <v>30.074913913215589</v>
      </c>
      <c r="T330" s="72"/>
      <c r="U330" s="71">
        <v>1705453</v>
      </c>
      <c r="V330" s="71">
        <v>9375</v>
      </c>
      <c r="W330" s="71">
        <v>315</v>
      </c>
      <c r="X330" s="71">
        <v>110758</v>
      </c>
      <c r="Y330" s="71">
        <v>176936</v>
      </c>
      <c r="Z330" s="71">
        <v>50688</v>
      </c>
      <c r="AA330" s="71">
        <v>10816</v>
      </c>
      <c r="AB330" s="71">
        <v>299167</v>
      </c>
      <c r="AC330" s="71">
        <v>0</v>
      </c>
      <c r="AD330" s="71">
        <v>30.074913913215589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38.402000000000001</v>
      </c>
      <c r="BM330" s="71">
        <v>0</v>
      </c>
      <c r="BN330" s="72"/>
      <c r="BO330" s="71">
        <v>0</v>
      </c>
      <c r="BP330" s="71">
        <v>0</v>
      </c>
      <c r="BQ330" s="71">
        <v>0</v>
      </c>
      <c r="BR330" s="71">
        <v>0</v>
      </c>
      <c r="BS330" s="71">
        <v>8</v>
      </c>
      <c r="BT330" s="71">
        <v>0</v>
      </c>
      <c r="BU330"/>
      <c r="BV330" s="70">
        <v>38.402000000000001</v>
      </c>
      <c r="BW330" s="70">
        <v>0</v>
      </c>
      <c r="BX330" s="70">
        <v>0</v>
      </c>
      <c r="BY330" s="70">
        <v>0</v>
      </c>
      <c r="BZ330" s="70">
        <v>0</v>
      </c>
      <c r="CA330" s="70">
        <v>0</v>
      </c>
      <c r="CB330" s="70">
        <v>0</v>
      </c>
      <c r="CC330" s="70">
        <v>0</v>
      </c>
      <c r="CD330" s="70">
        <v>0</v>
      </c>
    </row>
    <row r="331" spans="1:82">
      <c r="A331" s="70" t="s">
        <v>1986</v>
      </c>
      <c r="B331" s="70">
        <v>297</v>
      </c>
      <c r="C331" s="70">
        <v>8</v>
      </c>
      <c r="D331" s="70">
        <v>18</v>
      </c>
      <c r="E331" s="70">
        <v>2011</v>
      </c>
      <c r="F331" s="70" t="s">
        <v>178</v>
      </c>
      <c r="G331" s="70" t="s">
        <v>1978</v>
      </c>
      <c r="H331" s="70" t="s">
        <v>1979</v>
      </c>
      <c r="I331" s="148"/>
      <c r="J331" s="71">
        <v>20.21000095402183</v>
      </c>
      <c r="K331" s="71">
        <v>20.690469200668488</v>
      </c>
      <c r="L331" s="71">
        <v>13.451009670746449</v>
      </c>
      <c r="M331" s="71">
        <v>487.78710214445829</v>
      </c>
      <c r="N331" s="71">
        <v>520.23587077722107</v>
      </c>
      <c r="O331" s="71">
        <v>96.552938375265484</v>
      </c>
      <c r="P331" s="71">
        <v>52.517981975444307</v>
      </c>
      <c r="Q331" s="71">
        <v>21.030164648423799</v>
      </c>
      <c r="R331" s="71">
        <v>0</v>
      </c>
      <c r="S331" s="71">
        <v>29.305859173689889</v>
      </c>
      <c r="T331" s="72"/>
      <c r="U331" s="71">
        <v>2507369</v>
      </c>
      <c r="V331" s="71">
        <v>9375</v>
      </c>
      <c r="W331" s="71">
        <v>315</v>
      </c>
      <c r="X331" s="71">
        <v>110758</v>
      </c>
      <c r="Y331" s="71">
        <v>178248</v>
      </c>
      <c r="Z331" s="71">
        <v>50102</v>
      </c>
      <c r="AA331" s="71">
        <v>10613</v>
      </c>
      <c r="AB331" s="71">
        <v>299673</v>
      </c>
      <c r="AC331" s="71">
        <v>0</v>
      </c>
      <c r="AD331" s="71">
        <v>29.305859173689889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36.561999999999991</v>
      </c>
      <c r="BM331" s="71">
        <v>0</v>
      </c>
      <c r="BN331" s="72"/>
      <c r="BO331" s="71">
        <v>0</v>
      </c>
      <c r="BP331" s="71">
        <v>0</v>
      </c>
      <c r="BQ331" s="71">
        <v>0</v>
      </c>
      <c r="BR331" s="71">
        <v>0</v>
      </c>
      <c r="BS331" s="71">
        <v>8</v>
      </c>
      <c r="BT331" s="71">
        <v>0</v>
      </c>
      <c r="BU331"/>
      <c r="BV331" s="70">
        <v>36.561999999999998</v>
      </c>
      <c r="BW331" s="70">
        <v>0</v>
      </c>
      <c r="BX331" s="70">
        <v>0</v>
      </c>
      <c r="BY331" s="70">
        <v>0</v>
      </c>
      <c r="BZ331" s="70">
        <v>0</v>
      </c>
      <c r="CA331" s="70">
        <v>0</v>
      </c>
      <c r="CB331" s="70">
        <v>0</v>
      </c>
      <c r="CC331" s="70">
        <v>0</v>
      </c>
      <c r="CD331" s="70">
        <v>0</v>
      </c>
    </row>
    <row r="332" spans="1:82">
      <c r="A332" s="70" t="s">
        <v>1987</v>
      </c>
      <c r="B332" s="70">
        <v>298</v>
      </c>
      <c r="C332" s="70">
        <v>9</v>
      </c>
      <c r="D332" s="70">
        <v>18</v>
      </c>
      <c r="E332" s="70">
        <v>2012</v>
      </c>
      <c r="F332" s="70" t="s">
        <v>179</v>
      </c>
      <c r="G332" s="70" t="s">
        <v>1978</v>
      </c>
      <c r="H332" s="70" t="s">
        <v>1979</v>
      </c>
      <c r="I332" s="148"/>
      <c r="J332" s="71">
        <v>10.75090111039837</v>
      </c>
      <c r="K332" s="71">
        <v>20.409687979995049</v>
      </c>
      <c r="L332" s="71">
        <v>13.31720753912469</v>
      </c>
      <c r="M332" s="71">
        <v>513.59784102299579</v>
      </c>
      <c r="N332" s="71">
        <v>575.92683249654272</v>
      </c>
      <c r="O332" s="71">
        <v>95.378252634934057</v>
      </c>
      <c r="P332" s="71">
        <v>51.925969709671762</v>
      </c>
      <c r="Q332" s="71">
        <v>23.8118363785204</v>
      </c>
      <c r="R332" s="71">
        <v>0</v>
      </c>
      <c r="S332" s="71">
        <v>31.371664779499682</v>
      </c>
      <c r="T332" s="72"/>
      <c r="U332" s="71">
        <v>1438268</v>
      </c>
      <c r="V332" s="71">
        <v>9375</v>
      </c>
      <c r="W332" s="71">
        <v>315</v>
      </c>
      <c r="X332" s="71">
        <v>110758</v>
      </c>
      <c r="Y332" s="71">
        <v>186904</v>
      </c>
      <c r="Z332" s="71">
        <v>49885</v>
      </c>
      <c r="AA332" s="71">
        <v>10434</v>
      </c>
      <c r="AB332" s="71">
        <v>312303</v>
      </c>
      <c r="AC332" s="71">
        <v>0</v>
      </c>
      <c r="AD332" s="71">
        <v>31.371664779499682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50.971999999999994</v>
      </c>
      <c r="BM332" s="71">
        <v>0</v>
      </c>
      <c r="BN332" s="72"/>
      <c r="BO332" s="71">
        <v>0</v>
      </c>
      <c r="BP332" s="71">
        <v>0</v>
      </c>
      <c r="BQ332" s="71">
        <v>0</v>
      </c>
      <c r="BR332" s="71">
        <v>0</v>
      </c>
      <c r="BS332" s="71">
        <v>10</v>
      </c>
      <c r="BT332" s="71">
        <v>0</v>
      </c>
      <c r="BU332"/>
      <c r="BV332" s="70">
        <v>50.972000000000001</v>
      </c>
      <c r="BW332" s="70">
        <v>0</v>
      </c>
      <c r="BX332" s="70">
        <v>0</v>
      </c>
      <c r="BY332" s="70">
        <v>0</v>
      </c>
      <c r="BZ332" s="70">
        <v>0</v>
      </c>
      <c r="CA332" s="70">
        <v>0</v>
      </c>
      <c r="CB332" s="70">
        <v>0</v>
      </c>
      <c r="CC332" s="70">
        <v>0</v>
      </c>
      <c r="CD332" s="70">
        <v>0</v>
      </c>
    </row>
    <row r="333" spans="1:82">
      <c r="A333" s="70" t="s">
        <v>1988</v>
      </c>
      <c r="B333" s="70">
        <v>299</v>
      </c>
      <c r="C333" s="70">
        <v>10</v>
      </c>
      <c r="D333" s="70">
        <v>18</v>
      </c>
      <c r="E333" s="70">
        <v>2013</v>
      </c>
      <c r="F333" s="70" t="s">
        <v>180</v>
      </c>
      <c r="G333" s="70" t="s">
        <v>1978</v>
      </c>
      <c r="H333" s="70" t="s">
        <v>1979</v>
      </c>
      <c r="I333" s="148"/>
      <c r="J333" s="71">
        <v>9.4518913418481105</v>
      </c>
      <c r="K333" s="71">
        <v>17.599851012638631</v>
      </c>
      <c r="L333" s="71">
        <v>12.20555228877741</v>
      </c>
      <c r="M333" s="71">
        <v>546.47806149706651</v>
      </c>
      <c r="N333" s="71">
        <v>556.62586020190679</v>
      </c>
      <c r="O333" s="71">
        <v>91.596465249530226</v>
      </c>
      <c r="P333" s="71">
        <v>51.816909940991287</v>
      </c>
      <c r="Q333" s="71">
        <v>24.2635227631501</v>
      </c>
      <c r="R333" s="71">
        <v>0</v>
      </c>
      <c r="S333" s="71">
        <v>34.513120836275512</v>
      </c>
      <c r="T333" s="72"/>
      <c r="U333" s="71">
        <v>1223538</v>
      </c>
      <c r="V333" s="71">
        <v>9375</v>
      </c>
      <c r="W333" s="71">
        <v>315</v>
      </c>
      <c r="X333" s="71">
        <v>110758</v>
      </c>
      <c r="Y333" s="71">
        <v>187895</v>
      </c>
      <c r="Z333" s="71">
        <v>50046</v>
      </c>
      <c r="AA333" s="71">
        <v>10373</v>
      </c>
      <c r="AB333" s="71">
        <v>313665</v>
      </c>
      <c r="AC333" s="71">
        <v>0</v>
      </c>
      <c r="AD333" s="71">
        <v>34.513120836275512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51.17</v>
      </c>
      <c r="BM333" s="71">
        <v>0</v>
      </c>
      <c r="BN333" s="72"/>
      <c r="BO333" s="71">
        <v>0</v>
      </c>
      <c r="BP333" s="71">
        <v>0</v>
      </c>
      <c r="BQ333" s="71">
        <v>0</v>
      </c>
      <c r="BR333" s="71">
        <v>0</v>
      </c>
      <c r="BS333" s="71">
        <v>10</v>
      </c>
      <c r="BT333" s="71">
        <v>0</v>
      </c>
      <c r="BU333"/>
      <c r="BV333" s="70">
        <v>51.17</v>
      </c>
      <c r="BW333" s="70">
        <v>0</v>
      </c>
      <c r="BX333" s="70">
        <v>0</v>
      </c>
      <c r="BY333" s="70">
        <v>0</v>
      </c>
      <c r="BZ333" s="70">
        <v>0</v>
      </c>
      <c r="CA333" s="70">
        <v>0</v>
      </c>
      <c r="CB333" s="70">
        <v>0</v>
      </c>
      <c r="CC333" s="70">
        <v>0</v>
      </c>
      <c r="CD333" s="70">
        <v>0</v>
      </c>
    </row>
    <row r="334" spans="1:82">
      <c r="A334" s="70" t="s">
        <v>1989</v>
      </c>
      <c r="B334" s="70">
        <v>300</v>
      </c>
      <c r="C334" s="70">
        <v>11</v>
      </c>
      <c r="D334" s="70">
        <v>18</v>
      </c>
      <c r="E334" s="70">
        <v>2014</v>
      </c>
      <c r="F334" s="70" t="s">
        <v>181</v>
      </c>
      <c r="G334" s="70" t="s">
        <v>1978</v>
      </c>
      <c r="H334" s="70" t="s">
        <v>1979</v>
      </c>
      <c r="I334" s="148"/>
      <c r="J334" s="71">
        <v>8.2459864242911838</v>
      </c>
      <c r="K334" s="71">
        <v>13.231356997751019</v>
      </c>
      <c r="L334" s="71">
        <v>0.61945318948807382</v>
      </c>
      <c r="M334" s="71">
        <v>517.92123164036025</v>
      </c>
      <c r="N334" s="71">
        <v>506.73753915666413</v>
      </c>
      <c r="O334" s="71">
        <v>86.830533647297088</v>
      </c>
      <c r="P334" s="71">
        <v>51.629305380583922</v>
      </c>
      <c r="Q334" s="71">
        <v>23.499088418382701</v>
      </c>
      <c r="R334" s="71">
        <v>0</v>
      </c>
      <c r="S334" s="71">
        <v>33.272735422468898</v>
      </c>
      <c r="T334" s="72"/>
      <c r="U334" s="71">
        <v>1224380</v>
      </c>
      <c r="V334" s="71">
        <v>6739</v>
      </c>
      <c r="W334" s="71">
        <v>7</v>
      </c>
      <c r="X334" s="71">
        <v>115923</v>
      </c>
      <c r="Y334" s="71">
        <v>190666</v>
      </c>
      <c r="Z334" s="71">
        <v>49967</v>
      </c>
      <c r="AA334" s="71">
        <v>10282</v>
      </c>
      <c r="AB334" s="71">
        <v>316625</v>
      </c>
      <c r="AC334" s="71">
        <v>0</v>
      </c>
      <c r="AD334" s="71">
        <v>33.272735422468898</v>
      </c>
      <c r="AE334" s="72"/>
      <c r="AF334" s="71"/>
      <c r="AG334" s="71"/>
      <c r="AH334" s="71"/>
      <c r="AI334" s="71"/>
      <c r="AJ334" s="71"/>
      <c r="AK334" s="71"/>
      <c r="AL334" s="71"/>
      <c r="AM334" s="71"/>
      <c r="AN334" s="71"/>
      <c r="AO334" s="71"/>
      <c r="AP334" s="71"/>
      <c r="AQ334" s="72"/>
      <c r="AR334" s="71">
        <v>1382</v>
      </c>
      <c r="AS334" s="71">
        <v>71</v>
      </c>
      <c r="AT334" s="71">
        <v>0</v>
      </c>
      <c r="AU334" s="71">
        <v>0</v>
      </c>
      <c r="AV334" s="71">
        <v>0</v>
      </c>
      <c r="AW334" s="71">
        <v>0</v>
      </c>
      <c r="AX334" s="71"/>
      <c r="AY334" s="72"/>
      <c r="AZ334" s="71">
        <v>5098.7</v>
      </c>
      <c r="BA334" s="71">
        <v>950.5</v>
      </c>
      <c r="BB334" s="71">
        <v>0</v>
      </c>
      <c r="BC334" s="71">
        <v>0</v>
      </c>
      <c r="BD334" s="71">
        <v>0</v>
      </c>
      <c r="BE334" s="71">
        <v>0</v>
      </c>
      <c r="BF334" s="71"/>
      <c r="BG334" s="72"/>
      <c r="BH334" s="71">
        <v>0</v>
      </c>
      <c r="BI334" s="71">
        <v>0</v>
      </c>
      <c r="BJ334" s="71">
        <v>0</v>
      </c>
      <c r="BK334" s="71">
        <v>0</v>
      </c>
      <c r="BL334" s="71">
        <v>44.298000000000002</v>
      </c>
      <c r="BM334" s="71">
        <v>0</v>
      </c>
      <c r="BN334" s="72"/>
      <c r="BO334" s="71">
        <v>0</v>
      </c>
      <c r="BP334" s="71">
        <v>0</v>
      </c>
      <c r="BQ334" s="71">
        <v>0</v>
      </c>
      <c r="BR334" s="71">
        <v>0</v>
      </c>
      <c r="BS334" s="71">
        <v>9</v>
      </c>
      <c r="BT334" s="71">
        <v>0</v>
      </c>
      <c r="BU334"/>
      <c r="BV334" s="70">
        <v>44.298000000000002</v>
      </c>
      <c r="BW334" s="70">
        <v>0</v>
      </c>
      <c r="BX334" s="70">
        <v>0</v>
      </c>
      <c r="BY334" s="70">
        <v>0</v>
      </c>
      <c r="BZ334" s="70">
        <v>0</v>
      </c>
      <c r="CA334" s="70">
        <v>0</v>
      </c>
      <c r="CB334" s="70">
        <v>0</v>
      </c>
      <c r="CC334" s="70">
        <v>0</v>
      </c>
      <c r="CD334" s="70">
        <v>0</v>
      </c>
    </row>
    <row r="335" spans="1:82">
      <c r="A335" s="70" t="s">
        <v>1990</v>
      </c>
      <c r="B335" s="70">
        <v>301</v>
      </c>
      <c r="C335" s="70">
        <v>12</v>
      </c>
      <c r="D335" s="70">
        <v>18</v>
      </c>
      <c r="E335" s="70">
        <v>2015</v>
      </c>
      <c r="F335" s="70" t="s">
        <v>182</v>
      </c>
      <c r="G335" s="70" t="s">
        <v>1978</v>
      </c>
      <c r="H335" s="70" t="s">
        <v>1979</v>
      </c>
      <c r="I335" s="148"/>
      <c r="J335" s="71">
        <v>13.492949514213381</v>
      </c>
      <c r="K335" s="71">
        <v>14.071728482856599</v>
      </c>
      <c r="L335" s="71">
        <v>0.77213196243992821</v>
      </c>
      <c r="M335" s="71">
        <v>551.03680934636327</v>
      </c>
      <c r="N335" s="71">
        <v>515.51024444271275</v>
      </c>
      <c r="O335" s="71">
        <v>86.082024286906389</v>
      </c>
      <c r="P335" s="71">
        <v>51.16756592865498</v>
      </c>
      <c r="Q335" s="71">
        <v>23.3752826868783</v>
      </c>
      <c r="R335" s="71">
        <v>0</v>
      </c>
      <c r="S335" s="71">
        <v>35.999200970993769</v>
      </c>
      <c r="T335" s="72"/>
      <c r="U335" s="71">
        <v>1817494</v>
      </c>
      <c r="V335" s="71">
        <v>6739</v>
      </c>
      <c r="W335" s="71">
        <v>7</v>
      </c>
      <c r="X335" s="71">
        <v>115923</v>
      </c>
      <c r="Y335" s="71">
        <v>194834</v>
      </c>
      <c r="Z335" s="71">
        <v>50013</v>
      </c>
      <c r="AA335" s="71">
        <v>10182</v>
      </c>
      <c r="AB335" s="71">
        <v>321734</v>
      </c>
      <c r="AC335" s="71">
        <v>0</v>
      </c>
      <c r="AD335" s="71">
        <v>35.999200970993769</v>
      </c>
      <c r="AE335" s="72"/>
      <c r="AF335" s="71">
        <v>18276668.529214729</v>
      </c>
      <c r="AG335" s="71">
        <v>11663625.253023431</v>
      </c>
      <c r="AH335" s="71">
        <v>157367.9311073875</v>
      </c>
      <c r="AI335" s="71">
        <v>678265626.80690849</v>
      </c>
      <c r="AJ335" s="71">
        <v>760464308.94645894</v>
      </c>
      <c r="AK335" s="71">
        <v>0</v>
      </c>
      <c r="AL335" s="71">
        <v>0</v>
      </c>
      <c r="AM335" s="71">
        <v>44092295.076630309</v>
      </c>
      <c r="AN335" s="71">
        <v>0</v>
      </c>
      <c r="AO335" s="71">
        <v>0</v>
      </c>
      <c r="AP335" s="71">
        <v>1512919892.5433433</v>
      </c>
      <c r="AQ335" s="72"/>
      <c r="AR335" s="71">
        <v>1494</v>
      </c>
      <c r="AS335" s="71">
        <v>86</v>
      </c>
      <c r="AT335" s="71">
        <v>0</v>
      </c>
      <c r="AU335" s="71">
        <v>0</v>
      </c>
      <c r="AV335" s="71">
        <v>0</v>
      </c>
      <c r="AW335" s="71">
        <v>0</v>
      </c>
      <c r="AX335" s="71"/>
      <c r="AY335" s="72"/>
      <c r="AZ335" s="71">
        <v>5597.4</v>
      </c>
      <c r="BA335" s="71">
        <v>1121.5999999999999</v>
      </c>
      <c r="BB335" s="71">
        <v>0</v>
      </c>
      <c r="BC335" s="71">
        <v>0</v>
      </c>
      <c r="BD335" s="71">
        <v>0</v>
      </c>
      <c r="BE335" s="71">
        <v>0</v>
      </c>
      <c r="BF335" s="71"/>
      <c r="BG335" s="72"/>
      <c r="BH335" s="71">
        <v>0</v>
      </c>
      <c r="BI335" s="71">
        <v>0</v>
      </c>
      <c r="BJ335" s="71">
        <v>0</v>
      </c>
      <c r="BK335" s="71">
        <v>0</v>
      </c>
      <c r="BL335" s="71">
        <v>49.274000000000001</v>
      </c>
      <c r="BM335" s="71">
        <v>0</v>
      </c>
      <c r="BN335" s="72"/>
      <c r="BO335" s="71">
        <v>0</v>
      </c>
      <c r="BP335" s="71">
        <v>0</v>
      </c>
      <c r="BQ335" s="71">
        <v>0</v>
      </c>
      <c r="BR335" s="71">
        <v>0</v>
      </c>
      <c r="BS335" s="71">
        <v>9</v>
      </c>
      <c r="BT335" s="71">
        <v>0</v>
      </c>
      <c r="BU335"/>
      <c r="BV335" s="70">
        <v>49.274000000000001</v>
      </c>
      <c r="BW335" s="70">
        <v>0</v>
      </c>
      <c r="BX335" s="70">
        <v>0</v>
      </c>
      <c r="BY335" s="70">
        <v>0</v>
      </c>
      <c r="BZ335" s="70">
        <v>0</v>
      </c>
      <c r="CA335" s="70">
        <v>0</v>
      </c>
      <c r="CB335" s="70">
        <v>0</v>
      </c>
      <c r="CC335" s="70">
        <v>0</v>
      </c>
      <c r="CD335" s="70">
        <v>0</v>
      </c>
    </row>
    <row r="336" spans="1:82">
      <c r="A336" s="70" t="s">
        <v>1991</v>
      </c>
      <c r="B336" s="70">
        <v>302</v>
      </c>
      <c r="C336" s="70">
        <v>13</v>
      </c>
      <c r="D336" s="70">
        <v>18</v>
      </c>
      <c r="E336" s="70">
        <v>2016</v>
      </c>
      <c r="F336" s="70" t="s">
        <v>155</v>
      </c>
      <c r="G336" s="70" t="s">
        <v>1978</v>
      </c>
      <c r="H336" s="70" t="s">
        <v>1979</v>
      </c>
      <c r="I336" s="148"/>
      <c r="J336" s="71">
        <v>6.5718831754561542</v>
      </c>
      <c r="K336" s="71">
        <v>14.49371629414664</v>
      </c>
      <c r="L336" s="71">
        <v>0.87254245330584868</v>
      </c>
      <c r="M336" s="71">
        <v>424.4404112513073</v>
      </c>
      <c r="N336" s="71">
        <v>497.98676810413616</v>
      </c>
      <c r="O336" s="71">
        <v>84.44668762773091</v>
      </c>
      <c r="P336" s="71">
        <v>49.47150673260623</v>
      </c>
      <c r="Q336" s="71">
        <v>22.987899784486075</v>
      </c>
      <c r="R336" s="71">
        <v>0</v>
      </c>
      <c r="S336" s="71">
        <v>43.507473038363941</v>
      </c>
      <c r="T336" s="72"/>
      <c r="U336" s="71">
        <v>1035100</v>
      </c>
      <c r="V336" s="71">
        <v>6739</v>
      </c>
      <c r="W336" s="71">
        <v>7</v>
      </c>
      <c r="X336" s="71">
        <v>115923</v>
      </c>
      <c r="Y336" s="71">
        <v>198421</v>
      </c>
      <c r="Z336" s="71">
        <v>49666</v>
      </c>
      <c r="AA336" s="71">
        <v>10182</v>
      </c>
      <c r="AB336" s="71">
        <v>325460</v>
      </c>
      <c r="AC336" s="71">
        <v>0</v>
      </c>
      <c r="AD336" s="71">
        <v>43.507473038363941</v>
      </c>
      <c r="AE336" s="72"/>
      <c r="AF336" s="71">
        <v>9456227.5418774188</v>
      </c>
      <c r="AG336" s="71">
        <v>11465652.980907571</v>
      </c>
      <c r="AH336" s="71">
        <v>135338.92255969651</v>
      </c>
      <c r="AI336" s="71">
        <v>655790966.58771932</v>
      </c>
      <c r="AJ336" s="71">
        <v>698870842.2808435</v>
      </c>
      <c r="AK336" s="71">
        <v>0</v>
      </c>
      <c r="AL336" s="71">
        <v>0</v>
      </c>
      <c r="AM336" s="71">
        <v>44637579.845107257</v>
      </c>
      <c r="AN336" s="71">
        <v>0</v>
      </c>
      <c r="AO336" s="71">
        <v>0</v>
      </c>
      <c r="AP336" s="71">
        <v>1420356608.1590149</v>
      </c>
      <c r="AQ336" s="72"/>
      <c r="AR336" s="71">
        <v>1575</v>
      </c>
      <c r="AS336" s="71">
        <v>104</v>
      </c>
      <c r="AT336" s="71">
        <v>0</v>
      </c>
      <c r="AU336" s="71">
        <v>0</v>
      </c>
      <c r="AV336" s="71">
        <v>0</v>
      </c>
      <c r="AW336" s="71">
        <v>0</v>
      </c>
      <c r="AX336" s="71"/>
      <c r="AY336" s="72"/>
      <c r="AZ336" s="71">
        <v>5969.6</v>
      </c>
      <c r="BA336" s="71">
        <v>1343.6</v>
      </c>
      <c r="BB336" s="71">
        <v>0</v>
      </c>
      <c r="BC336" s="71">
        <v>0</v>
      </c>
      <c r="BD336" s="71">
        <v>0</v>
      </c>
      <c r="BE336" s="71">
        <v>0</v>
      </c>
      <c r="BF336" s="71"/>
      <c r="BG336" s="72"/>
      <c r="BH336" s="71">
        <v>0</v>
      </c>
      <c r="BI336" s="71">
        <v>0</v>
      </c>
      <c r="BJ336" s="71">
        <v>0</v>
      </c>
      <c r="BK336" s="71">
        <v>0</v>
      </c>
      <c r="BL336" s="71">
        <v>47.588000000000008</v>
      </c>
      <c r="BM336" s="71">
        <v>0</v>
      </c>
      <c r="BN336" s="72"/>
      <c r="BO336" s="71">
        <v>0</v>
      </c>
      <c r="BP336" s="71">
        <v>0</v>
      </c>
      <c r="BQ336" s="71">
        <v>0</v>
      </c>
      <c r="BR336" s="71">
        <v>0</v>
      </c>
      <c r="BS336" s="71">
        <v>9</v>
      </c>
      <c r="BT336" s="71">
        <v>0</v>
      </c>
      <c r="BU336"/>
      <c r="BV336" s="70">
        <v>47.588000000000001</v>
      </c>
      <c r="BW336" s="70">
        <v>0</v>
      </c>
      <c r="BX336" s="70">
        <v>0</v>
      </c>
      <c r="BY336" s="70">
        <v>0</v>
      </c>
      <c r="BZ336" s="70">
        <v>0</v>
      </c>
      <c r="CA336" s="70">
        <v>0</v>
      </c>
      <c r="CB336" s="70">
        <v>0</v>
      </c>
      <c r="CC336" s="70">
        <v>0</v>
      </c>
      <c r="CD336" s="70">
        <v>0</v>
      </c>
    </row>
    <row r="337" spans="1:82">
      <c r="A337" s="70" t="s">
        <v>1992</v>
      </c>
      <c r="B337" s="70">
        <v>303</v>
      </c>
      <c r="C337" s="70">
        <v>14</v>
      </c>
      <c r="D337" s="70">
        <v>18</v>
      </c>
      <c r="E337" s="70">
        <v>2017</v>
      </c>
      <c r="F337" s="70" t="s">
        <v>156</v>
      </c>
      <c r="G337" s="70" t="s">
        <v>1978</v>
      </c>
      <c r="H337" s="70" t="s">
        <v>1979</v>
      </c>
      <c r="I337" s="148"/>
      <c r="J337" s="71">
        <v>7.5800336985286147</v>
      </c>
      <c r="K337" s="71">
        <v>14.82732624918051</v>
      </c>
      <c r="L337" s="71">
        <v>0.71862438209216861</v>
      </c>
      <c r="M337" s="71">
        <v>425.82102102181403</v>
      </c>
      <c r="N337" s="71">
        <v>516.57666082394928</v>
      </c>
      <c r="O337" s="71">
        <v>82.536848957040547</v>
      </c>
      <c r="P337" s="71">
        <v>49.08570324810789</v>
      </c>
      <c r="Q337" s="71">
        <v>22.449950520271301</v>
      </c>
      <c r="R337" s="71">
        <v>0</v>
      </c>
      <c r="S337" s="71">
        <v>45.481512146327354</v>
      </c>
      <c r="T337" s="72"/>
      <c r="U337" s="71">
        <v>1289632</v>
      </c>
      <c r="V337" s="71">
        <v>6739</v>
      </c>
      <c r="W337" s="71">
        <v>7</v>
      </c>
      <c r="X337" s="71">
        <v>115923</v>
      </c>
      <c r="Y337" s="71">
        <v>201754</v>
      </c>
      <c r="Z337" s="71">
        <v>49348</v>
      </c>
      <c r="AA337" s="71">
        <v>10167</v>
      </c>
      <c r="AB337" s="71">
        <v>328683</v>
      </c>
      <c r="AC337" s="71">
        <v>0</v>
      </c>
      <c r="AD337" s="71">
        <v>45.481512146327347</v>
      </c>
      <c r="AE337" s="72"/>
      <c r="AF337" s="71">
        <v>11207911.668298529</v>
      </c>
      <c r="AG337" s="71">
        <v>11991100.108213609</v>
      </c>
      <c r="AH337" s="71">
        <v>151458.84372226629</v>
      </c>
      <c r="AI337" s="71">
        <v>686355663.14266038</v>
      </c>
      <c r="AJ337" s="71">
        <v>766097454.75062621</v>
      </c>
      <c r="AK337" s="71">
        <v>0</v>
      </c>
      <c r="AL337" s="71">
        <v>0</v>
      </c>
      <c r="AM337" s="71">
        <v>45150158.934066556</v>
      </c>
      <c r="AN337" s="71">
        <v>0</v>
      </c>
      <c r="AO337" s="71">
        <v>0</v>
      </c>
      <c r="AP337" s="71">
        <v>1520953747.4475875</v>
      </c>
      <c r="AQ337" s="72"/>
      <c r="AR337" s="71">
        <v>1639</v>
      </c>
      <c r="AS337" s="71">
        <v>119</v>
      </c>
      <c r="AT337" s="71">
        <v>0</v>
      </c>
      <c r="AU337" s="71">
        <v>0</v>
      </c>
      <c r="AV337" s="71">
        <v>0</v>
      </c>
      <c r="AW337" s="71">
        <v>0</v>
      </c>
      <c r="AX337" s="71"/>
      <c r="AY337" s="72"/>
      <c r="AZ337" s="71">
        <v>6249.5</v>
      </c>
      <c r="BA337" s="71">
        <v>1532.4</v>
      </c>
      <c r="BB337" s="71">
        <v>0</v>
      </c>
      <c r="BC337" s="71">
        <v>0</v>
      </c>
      <c r="BD337" s="71">
        <v>0</v>
      </c>
      <c r="BE337" s="71">
        <v>0</v>
      </c>
      <c r="BF337" s="71"/>
      <c r="BG337" s="72"/>
      <c r="BH337" s="71">
        <v>0</v>
      </c>
      <c r="BI337" s="71">
        <v>0</v>
      </c>
      <c r="BJ337" s="71">
        <v>0</v>
      </c>
      <c r="BK337" s="71">
        <v>0</v>
      </c>
      <c r="BL337" s="71">
        <v>45.395000000000003</v>
      </c>
      <c r="BM337" s="71">
        <v>0</v>
      </c>
      <c r="BN337" s="72"/>
      <c r="BO337" s="71">
        <v>0</v>
      </c>
      <c r="BP337" s="71">
        <v>0</v>
      </c>
      <c r="BQ337" s="71">
        <v>0</v>
      </c>
      <c r="BR337" s="71">
        <v>0</v>
      </c>
      <c r="BS337" s="71">
        <v>9</v>
      </c>
      <c r="BT337" s="71">
        <v>0</v>
      </c>
      <c r="BU337"/>
      <c r="BV337" s="70">
        <v>45.395000000000003</v>
      </c>
      <c r="BW337" s="70">
        <v>0</v>
      </c>
      <c r="BX337" s="70">
        <v>0</v>
      </c>
      <c r="BY337" s="70">
        <v>0</v>
      </c>
      <c r="BZ337" s="70">
        <v>0</v>
      </c>
      <c r="CA337" s="70">
        <v>0</v>
      </c>
      <c r="CB337" s="70">
        <v>0</v>
      </c>
      <c r="CC337" s="70">
        <v>0</v>
      </c>
      <c r="CD337" s="70">
        <v>0</v>
      </c>
    </row>
    <row r="338" spans="1:82">
      <c r="A338" s="70" t="s">
        <v>1993</v>
      </c>
      <c r="B338" s="70">
        <v>304</v>
      </c>
      <c r="C338" s="70">
        <v>15</v>
      </c>
      <c r="D338" s="70">
        <v>18</v>
      </c>
      <c r="E338" s="70">
        <v>2018</v>
      </c>
      <c r="F338" s="70" t="s">
        <v>183</v>
      </c>
      <c r="G338" s="70" t="s">
        <v>1978</v>
      </c>
      <c r="H338" s="70" t="s">
        <v>1979</v>
      </c>
      <c r="I338" s="148"/>
      <c r="J338" s="71">
        <v>7.6810478297194944</v>
      </c>
      <c r="K338" s="71">
        <v>13.93949993009784</v>
      </c>
      <c r="L338" s="71">
        <v>0.67157607204298253</v>
      </c>
      <c r="M338" s="71">
        <v>422.5741425044427</v>
      </c>
      <c r="N338" s="71">
        <v>498.43423703998593</v>
      </c>
      <c r="O338" s="71">
        <v>80.506953639764845</v>
      </c>
      <c r="P338" s="71">
        <v>48.300739626705052</v>
      </c>
      <c r="Q338" s="71">
        <v>21.0207604372101</v>
      </c>
      <c r="R338" s="71">
        <v>0</v>
      </c>
      <c r="S338" s="71">
        <v>46.416746035619859</v>
      </c>
      <c r="T338" s="72"/>
      <c r="U338" s="71">
        <v>1320295</v>
      </c>
      <c r="V338" s="71">
        <v>6739</v>
      </c>
      <c r="W338" s="71">
        <v>7</v>
      </c>
      <c r="X338" s="71">
        <v>115923</v>
      </c>
      <c r="Y338" s="71">
        <v>204613</v>
      </c>
      <c r="Z338" s="71">
        <v>49056</v>
      </c>
      <c r="AA338" s="71">
        <v>10105</v>
      </c>
      <c r="AB338" s="71">
        <v>331658</v>
      </c>
      <c r="AC338" s="71">
        <v>0</v>
      </c>
      <c r="AD338" s="71">
        <v>46.416746035619859</v>
      </c>
      <c r="AE338" s="72"/>
      <c r="AF338" s="71">
        <v>11160388.523245741</v>
      </c>
      <c r="AG338" s="71">
        <v>10635243.68218876</v>
      </c>
      <c r="AH338" s="71">
        <v>144267.15589057861</v>
      </c>
      <c r="AI338" s="71">
        <v>657258480.04277325</v>
      </c>
      <c r="AJ338" s="71">
        <v>724897068.67663944</v>
      </c>
      <c r="AK338" s="71">
        <v>0</v>
      </c>
      <c r="AL338" s="71">
        <v>0</v>
      </c>
      <c r="AM338" s="71">
        <v>45653092.076404043</v>
      </c>
      <c r="AN338" s="71">
        <v>0</v>
      </c>
      <c r="AO338" s="71">
        <v>0</v>
      </c>
      <c r="AP338" s="71">
        <v>1449748540.1571417</v>
      </c>
      <c r="AQ338" s="72"/>
      <c r="AR338" s="71">
        <v>1714</v>
      </c>
      <c r="AS338" s="71">
        <v>134</v>
      </c>
      <c r="AT338" s="71">
        <v>0</v>
      </c>
      <c r="AU338" s="71">
        <v>0</v>
      </c>
      <c r="AV338" s="71">
        <v>0</v>
      </c>
      <c r="AW338" s="71">
        <v>0</v>
      </c>
      <c r="AX338" s="71"/>
      <c r="AY338" s="72"/>
      <c r="AZ338" s="71">
        <v>6606.2999999999993</v>
      </c>
      <c r="BA338" s="71">
        <v>1779.5</v>
      </c>
      <c r="BB338" s="71">
        <v>0</v>
      </c>
      <c r="BC338" s="71">
        <v>0</v>
      </c>
      <c r="BD338" s="71">
        <v>0</v>
      </c>
      <c r="BE338" s="71">
        <v>0</v>
      </c>
      <c r="BF338" s="71"/>
      <c r="BG338" s="72"/>
      <c r="BH338" s="71">
        <v>0</v>
      </c>
      <c r="BI338" s="71">
        <v>0</v>
      </c>
      <c r="BJ338" s="71">
        <v>0</v>
      </c>
      <c r="BK338" s="71">
        <v>0</v>
      </c>
      <c r="BL338" s="71">
        <v>68.283000000000015</v>
      </c>
      <c r="BM338" s="71">
        <v>0</v>
      </c>
      <c r="BN338" s="72"/>
      <c r="BO338" s="71">
        <v>0</v>
      </c>
      <c r="BP338" s="71">
        <v>0</v>
      </c>
      <c r="BQ338" s="71">
        <v>0</v>
      </c>
      <c r="BR338" s="71">
        <v>0</v>
      </c>
      <c r="BS338" s="71">
        <v>11</v>
      </c>
      <c r="BT338" s="71">
        <v>0</v>
      </c>
      <c r="BU338"/>
      <c r="BV338" s="70">
        <v>68.283000000000001</v>
      </c>
      <c r="BW338" s="70">
        <v>0</v>
      </c>
      <c r="BX338" s="70">
        <v>0</v>
      </c>
      <c r="BY338" s="70">
        <v>0</v>
      </c>
      <c r="BZ338" s="70">
        <v>0</v>
      </c>
      <c r="CA338" s="70">
        <v>0</v>
      </c>
      <c r="CB338" s="70">
        <v>0</v>
      </c>
      <c r="CC338" s="70">
        <v>0</v>
      </c>
      <c r="CD338" s="70">
        <v>0</v>
      </c>
    </row>
    <row r="339" spans="1:82">
      <c r="A339" s="70" t="s">
        <v>1994</v>
      </c>
      <c r="B339" s="70">
        <v>305</v>
      </c>
      <c r="C339" s="70">
        <v>16</v>
      </c>
      <c r="D339" s="70">
        <v>18</v>
      </c>
      <c r="E339" s="70">
        <v>2019</v>
      </c>
      <c r="F339" s="70" t="s">
        <v>158</v>
      </c>
      <c r="G339" s="70" t="s">
        <v>1978</v>
      </c>
      <c r="H339" s="70" t="s">
        <v>1979</v>
      </c>
      <c r="I339" s="148"/>
      <c r="J339" s="71">
        <v>6.2865905714149113</v>
      </c>
      <c r="K339" s="71">
        <v>12.623073502788253</v>
      </c>
      <c r="L339" s="71">
        <v>0.68093617770958015</v>
      </c>
      <c r="M339" s="71">
        <v>408.85931996519616</v>
      </c>
      <c r="N339" s="71">
        <v>474.36633149215993</v>
      </c>
      <c r="O339" s="71">
        <v>77.381492530248536</v>
      </c>
      <c r="P339" s="71">
        <v>48.631289037217762</v>
      </c>
      <c r="Q339" s="71">
        <v>20.687363738604699</v>
      </c>
      <c r="R339" s="71">
        <v>0</v>
      </c>
      <c r="S339" s="71">
        <v>48.578043462140634</v>
      </c>
      <c r="T339" s="72"/>
      <c r="U339" s="71">
        <v>1129916</v>
      </c>
      <c r="V339" s="71">
        <v>6739</v>
      </c>
      <c r="W339" s="71">
        <v>7</v>
      </c>
      <c r="X339" s="71">
        <v>115923</v>
      </c>
      <c r="Y339" s="71">
        <v>207909</v>
      </c>
      <c r="Z339" s="71">
        <v>48446</v>
      </c>
      <c r="AA339" s="71">
        <v>10098</v>
      </c>
      <c r="AB339" s="71">
        <v>335234</v>
      </c>
      <c r="AC339" s="71">
        <v>0</v>
      </c>
      <c r="AD339" s="71">
        <v>48.578043462140627</v>
      </c>
      <c r="AE339" s="72"/>
      <c r="AF339" s="71">
        <v>9609423.0168493576</v>
      </c>
      <c r="AG339" s="71">
        <v>10258039.771396451</v>
      </c>
      <c r="AH339" s="71">
        <v>153352.46688525871</v>
      </c>
      <c r="AI339" s="71">
        <v>663617027.2129097</v>
      </c>
      <c r="AJ339" s="71">
        <v>715607270.41127992</v>
      </c>
      <c r="AK339" s="71">
        <v>0</v>
      </c>
      <c r="AL339" s="71">
        <v>0</v>
      </c>
      <c r="AM339" s="71">
        <v>45656347.159799144</v>
      </c>
      <c r="AN339" s="71">
        <v>0</v>
      </c>
      <c r="AO339" s="71">
        <v>0</v>
      </c>
      <c r="AP339" s="71">
        <v>1444901460.0391197</v>
      </c>
      <c r="AQ339" s="72"/>
      <c r="AR339" s="71">
        <v>1793</v>
      </c>
      <c r="AS339" s="71">
        <v>141</v>
      </c>
      <c r="AT339" s="71">
        <v>0</v>
      </c>
      <c r="AU339" s="71">
        <v>0</v>
      </c>
      <c r="AV339" s="71">
        <v>0</v>
      </c>
      <c r="AW339" s="71">
        <v>0</v>
      </c>
      <c r="AX339" s="71"/>
      <c r="AY339" s="72"/>
      <c r="AZ339" s="71">
        <v>6949.4999999999982</v>
      </c>
      <c r="BA339" s="71">
        <v>1856.8</v>
      </c>
      <c r="BB339" s="71">
        <v>0</v>
      </c>
      <c r="BC339" s="71">
        <v>0</v>
      </c>
      <c r="BD339" s="71">
        <v>0</v>
      </c>
      <c r="BE339" s="71">
        <v>0</v>
      </c>
      <c r="BF339" s="71"/>
      <c r="BG339" s="72"/>
      <c r="BH339" s="71">
        <v>0</v>
      </c>
      <c r="BI339" s="71">
        <v>0</v>
      </c>
      <c r="BJ339" s="71">
        <v>0</v>
      </c>
      <c r="BK339" s="71">
        <v>0</v>
      </c>
      <c r="BL339" s="71">
        <v>73.679000000000016</v>
      </c>
      <c r="BM339" s="71">
        <v>0</v>
      </c>
      <c r="BN339" s="72"/>
      <c r="BO339" s="71">
        <v>0</v>
      </c>
      <c r="BP339" s="71">
        <v>0</v>
      </c>
      <c r="BQ339" s="71">
        <v>0</v>
      </c>
      <c r="BR339" s="71">
        <v>0</v>
      </c>
      <c r="BS339" s="71">
        <v>12</v>
      </c>
      <c r="BT339" s="71">
        <v>0</v>
      </c>
      <c r="BU339"/>
      <c r="BV339" s="70">
        <v>73.679000000000002</v>
      </c>
      <c r="BW339" s="70">
        <v>0</v>
      </c>
      <c r="BX339" s="70">
        <v>0</v>
      </c>
      <c r="BY339" s="70">
        <v>0</v>
      </c>
      <c r="BZ339" s="70">
        <v>0</v>
      </c>
      <c r="CA339" s="70">
        <v>0</v>
      </c>
      <c r="CB339" s="70">
        <v>0</v>
      </c>
      <c r="CC339" s="70">
        <v>0</v>
      </c>
      <c r="CD339" s="70">
        <v>0</v>
      </c>
    </row>
    <row r="340" spans="1:82">
      <c r="A340" s="70" t="s">
        <v>1995</v>
      </c>
      <c r="B340" s="70">
        <v>306</v>
      </c>
      <c r="C340" s="70">
        <v>17</v>
      </c>
      <c r="D340" s="70">
        <v>18</v>
      </c>
      <c r="E340" s="70">
        <v>2020</v>
      </c>
      <c r="F340" s="70" t="s">
        <v>159</v>
      </c>
      <c r="G340" s="70" t="s">
        <v>1978</v>
      </c>
      <c r="H340" s="70" t="s">
        <v>1979</v>
      </c>
      <c r="I340" s="148"/>
      <c r="J340" s="71">
        <v>4.9875386757558298</v>
      </c>
      <c r="K340" s="71">
        <v>15.300709539261943</v>
      </c>
      <c r="L340" s="71">
        <v>0.39618639421762764</v>
      </c>
      <c r="M340" s="71">
        <v>362.95913807195097</v>
      </c>
      <c r="N340" s="71">
        <v>475.63234592868986</v>
      </c>
      <c r="O340" s="71">
        <v>67.4374725581783</v>
      </c>
      <c r="P340" s="71">
        <v>45.699258126527553</v>
      </c>
      <c r="Q340" s="71">
        <v>19.7301447924273</v>
      </c>
      <c r="R340" s="71">
        <v>0</v>
      </c>
      <c r="S340" s="71">
        <v>44.934368714738589</v>
      </c>
      <c r="T340" s="72"/>
      <c r="U340" s="71">
        <v>984546</v>
      </c>
      <c r="V340" s="71">
        <v>8097</v>
      </c>
      <c r="W340" s="71">
        <v>5</v>
      </c>
      <c r="X340" s="71">
        <v>117916</v>
      </c>
      <c r="Y340" s="71">
        <v>207425</v>
      </c>
      <c r="Z340" s="71">
        <v>48189</v>
      </c>
      <c r="AA340" s="71">
        <v>10086</v>
      </c>
      <c r="AB340" s="71">
        <v>334632</v>
      </c>
      <c r="AC340" s="71">
        <v>0</v>
      </c>
      <c r="AD340" s="71">
        <v>44.934368714738589</v>
      </c>
      <c r="AE340" s="72"/>
      <c r="AF340" s="71">
        <v>7843777.0429382036</v>
      </c>
      <c r="AG340" s="71">
        <v>11706040.03959303</v>
      </c>
      <c r="AH340" s="71">
        <v>92679.606381251433</v>
      </c>
      <c r="AI340" s="71">
        <v>598258191.14864826</v>
      </c>
      <c r="AJ340" s="71">
        <v>736442164.33112085</v>
      </c>
      <c r="AK340" s="71"/>
      <c r="AL340" s="71"/>
      <c r="AM340" s="71">
        <v>43673193.839063138</v>
      </c>
      <c r="AN340" s="71"/>
      <c r="AO340" s="71"/>
      <c r="AP340" s="71">
        <v>1398016046.0077448</v>
      </c>
      <c r="AQ340" s="72"/>
      <c r="AR340" s="71">
        <v>1889</v>
      </c>
      <c r="AS340" s="71">
        <v>145</v>
      </c>
      <c r="AT340" s="71">
        <v>0</v>
      </c>
      <c r="AU340" s="71">
        <v>0</v>
      </c>
      <c r="AV340" s="71">
        <v>0</v>
      </c>
      <c r="AW340" s="71">
        <v>0</v>
      </c>
      <c r="AX340" s="71"/>
      <c r="AY340" s="72"/>
      <c r="AZ340" s="71">
        <v>7371.2000000000126</v>
      </c>
      <c r="BA340" s="71">
        <v>1913</v>
      </c>
      <c r="BB340" s="71">
        <v>0</v>
      </c>
      <c r="BC340" s="71">
        <v>0</v>
      </c>
      <c r="BD340" s="71">
        <v>0</v>
      </c>
      <c r="BE340" s="71">
        <v>0</v>
      </c>
      <c r="BF340" s="71"/>
      <c r="BG340" s="72"/>
      <c r="BH340" s="71">
        <v>0</v>
      </c>
      <c r="BI340" s="71">
        <v>0</v>
      </c>
      <c r="BJ340" s="71">
        <v>0</v>
      </c>
      <c r="BK340" s="71">
        <v>0</v>
      </c>
      <c r="BL340" s="71">
        <v>42.587000000000003</v>
      </c>
      <c r="BM340" s="71">
        <v>0</v>
      </c>
      <c r="BN340" s="72"/>
      <c r="BO340" s="71">
        <v>0</v>
      </c>
      <c r="BP340" s="71">
        <v>0</v>
      </c>
      <c r="BQ340" s="71">
        <v>0</v>
      </c>
      <c r="BR340" s="71">
        <v>0</v>
      </c>
      <c r="BS340" s="71">
        <v>9</v>
      </c>
      <c r="BT340" s="71">
        <v>0</v>
      </c>
      <c r="BU340"/>
      <c r="BV340" s="70">
        <v>42.587000000000003</v>
      </c>
      <c r="BW340" s="70">
        <v>0</v>
      </c>
      <c r="BX340" s="70">
        <v>0</v>
      </c>
      <c r="BY340" s="70">
        <v>0</v>
      </c>
      <c r="BZ340" s="70">
        <v>0</v>
      </c>
      <c r="CA340" s="70">
        <v>0</v>
      </c>
      <c r="CB340" s="70">
        <v>0</v>
      </c>
      <c r="CC340" s="70">
        <v>0</v>
      </c>
      <c r="CD340" s="70">
        <v>0</v>
      </c>
    </row>
    <row r="341" spans="1:82">
      <c r="A341" s="70" t="s">
        <v>1996</v>
      </c>
      <c r="B341" s="70">
        <v>306</v>
      </c>
      <c r="C341" s="70">
        <v>18</v>
      </c>
      <c r="D341" s="70">
        <v>18</v>
      </c>
      <c r="E341" s="70">
        <v>2021</v>
      </c>
      <c r="F341" s="70" t="s">
        <v>160</v>
      </c>
      <c r="G341" s="70" t="s">
        <v>1978</v>
      </c>
      <c r="H341" s="70" t="s">
        <v>1979</v>
      </c>
      <c r="I341" s="148"/>
      <c r="J341" s="71">
        <v>7.1838387606146146</v>
      </c>
      <c r="K341" s="71">
        <v>17.524608299979459</v>
      </c>
      <c r="L341" s="71">
        <v>0.42584547980906839</v>
      </c>
      <c r="M341" s="71">
        <v>396.99455583325511</v>
      </c>
      <c r="N341" s="71">
        <v>476.28185884733733</v>
      </c>
      <c r="O341" s="71">
        <v>65.647611863728642</v>
      </c>
      <c r="P341" s="71">
        <v>47.674217590702725</v>
      </c>
      <c r="Q341" s="71">
        <v>19.385512236774499</v>
      </c>
      <c r="R341" s="71">
        <v>0</v>
      </c>
      <c r="S341" s="71">
        <v>41.642749636795237</v>
      </c>
      <c r="T341" s="72"/>
      <c r="U341" s="71">
        <v>1398979</v>
      </c>
      <c r="V341" s="71">
        <v>8097</v>
      </c>
      <c r="W341" s="71">
        <v>5</v>
      </c>
      <c r="X341" s="71">
        <v>117916</v>
      </c>
      <c r="Y341" s="71">
        <v>206061</v>
      </c>
      <c r="Z341" s="71">
        <v>48301</v>
      </c>
      <c r="AA341" s="71">
        <v>10260</v>
      </c>
      <c r="AB341" s="71">
        <v>332017</v>
      </c>
      <c r="AC341" s="71">
        <v>0</v>
      </c>
      <c r="AD341" s="71">
        <v>41.642749636795237</v>
      </c>
      <c r="AE341" s="72"/>
      <c r="AF341" s="71">
        <v>11113745.025290664</v>
      </c>
      <c r="AG341" s="71">
        <v>13436063.385829302</v>
      </c>
      <c r="AH341" s="71">
        <v>94784.296988559436</v>
      </c>
      <c r="AI341" s="71">
        <v>646774073.15091407</v>
      </c>
      <c r="AJ341" s="71">
        <v>705123372.73971653</v>
      </c>
      <c r="AK341" s="71">
        <v>0</v>
      </c>
      <c r="AL341" s="71">
        <v>0</v>
      </c>
      <c r="AM341" s="71">
        <v>43581842.238283299</v>
      </c>
      <c r="AN341" s="71">
        <v>0</v>
      </c>
      <c r="AO341" s="71">
        <v>0</v>
      </c>
      <c r="AP341" s="71">
        <v>1420123880.8370225</v>
      </c>
      <c r="AQ341" s="72"/>
      <c r="AR341" s="71">
        <v>1986</v>
      </c>
      <c r="AS341" s="71">
        <v>145</v>
      </c>
      <c r="AT341" s="71">
        <v>0</v>
      </c>
      <c r="AU341" s="71">
        <v>0</v>
      </c>
      <c r="AV341" s="71">
        <v>0</v>
      </c>
      <c r="AW341" s="71">
        <v>0</v>
      </c>
      <c r="AX341" s="71"/>
      <c r="AY341" s="72"/>
      <c r="AZ341" s="71">
        <v>7829.7000000000126</v>
      </c>
      <c r="BA341" s="71">
        <v>1913</v>
      </c>
      <c r="BB341" s="71">
        <v>0</v>
      </c>
      <c r="BC341" s="71">
        <v>0</v>
      </c>
      <c r="BD341" s="71">
        <v>0</v>
      </c>
      <c r="BE341" s="71">
        <v>0</v>
      </c>
      <c r="BF341" s="71"/>
      <c r="BG341" s="72"/>
      <c r="BH341" s="71">
        <v>0</v>
      </c>
      <c r="BI341" s="71">
        <v>0</v>
      </c>
      <c r="BJ341" s="71">
        <v>0</v>
      </c>
      <c r="BK341" s="71">
        <v>0</v>
      </c>
      <c r="BL341" s="71">
        <v>34.944000000000003</v>
      </c>
      <c r="BM341" s="71">
        <v>0</v>
      </c>
      <c r="BN341" s="72"/>
      <c r="BO341" s="71">
        <v>0</v>
      </c>
      <c r="BP341" s="71">
        <v>0</v>
      </c>
      <c r="BQ341" s="71">
        <v>0</v>
      </c>
      <c r="BR341" s="71">
        <v>0</v>
      </c>
      <c r="BS341" s="71">
        <v>7</v>
      </c>
      <c r="BT341" s="71">
        <v>0</v>
      </c>
      <c r="BU341"/>
      <c r="BV341" s="70">
        <v>34.944000000000003</v>
      </c>
      <c r="BW341" s="70">
        <v>0</v>
      </c>
      <c r="BX341" s="70">
        <v>0</v>
      </c>
      <c r="BY341" s="70">
        <v>0</v>
      </c>
      <c r="BZ341" s="70">
        <v>0</v>
      </c>
      <c r="CA341" s="70">
        <v>0</v>
      </c>
      <c r="CB341" s="70">
        <v>0</v>
      </c>
      <c r="CC341" s="70">
        <v>0</v>
      </c>
      <c r="CD341" s="70">
        <v>0</v>
      </c>
    </row>
    <row r="342" spans="1:82">
      <c r="A342" s="70" t="s">
        <v>1997</v>
      </c>
      <c r="B342" s="70">
        <v>306</v>
      </c>
      <c r="C342" s="70">
        <v>19</v>
      </c>
      <c r="D342" s="70">
        <v>18</v>
      </c>
      <c r="E342" s="70">
        <v>2022</v>
      </c>
      <c r="F342" s="70" t="s">
        <v>161</v>
      </c>
      <c r="G342" s="70" t="s">
        <v>1978</v>
      </c>
      <c r="H342" s="70" t="s">
        <v>1979</v>
      </c>
      <c r="I342" s="148"/>
      <c r="J342" s="71">
        <v>6.2395495006524841</v>
      </c>
      <c r="K342" s="71">
        <v>16.541542876365401</v>
      </c>
      <c r="L342" s="71">
        <v>0.37329788953907572</v>
      </c>
      <c r="M342" s="71">
        <v>390.81959878980024</v>
      </c>
      <c r="N342" s="71">
        <v>491.96552203587368</v>
      </c>
      <c r="O342" s="71">
        <v>69.072016286361858</v>
      </c>
      <c r="P342" s="71">
        <v>46.280992382152959</v>
      </c>
      <c r="Q342" s="71">
        <v>19.638567371465761</v>
      </c>
      <c r="R342" s="71">
        <v>0</v>
      </c>
      <c r="S342" s="71">
        <v>45.949271390564391</v>
      </c>
      <c r="T342" s="72"/>
      <c r="U342" s="71">
        <v>1460931</v>
      </c>
      <c r="V342" s="71">
        <v>8097</v>
      </c>
      <c r="W342" s="71">
        <v>5</v>
      </c>
      <c r="X342" s="71">
        <v>117916</v>
      </c>
      <c r="Y342" s="71">
        <v>209150</v>
      </c>
      <c r="Z342" s="71">
        <v>48285</v>
      </c>
      <c r="AA342" s="71">
        <v>10112</v>
      </c>
      <c r="AB342" s="71">
        <v>333593</v>
      </c>
      <c r="AC342" s="71">
        <v>0</v>
      </c>
      <c r="AD342" s="71">
        <v>45.949271390564391</v>
      </c>
      <c r="AE342" s="72"/>
      <c r="AF342" s="71">
        <v>9431551.3357884586</v>
      </c>
      <c r="AG342" s="71">
        <v>13577533.131242018</v>
      </c>
      <c r="AH342" s="71">
        <v>94460.569587160731</v>
      </c>
      <c r="AI342" s="71">
        <v>629152971.18270481</v>
      </c>
      <c r="AJ342" s="71">
        <v>764154280.92927396</v>
      </c>
      <c r="AK342" s="71">
        <v>0</v>
      </c>
      <c r="AL342" s="71">
        <v>0</v>
      </c>
      <c r="AM342" s="71">
        <v>43075961.523152895</v>
      </c>
      <c r="AN342" s="71">
        <v>0</v>
      </c>
      <c r="AO342" s="71">
        <v>0</v>
      </c>
      <c r="AP342" s="71">
        <v>1459486758.6717491</v>
      </c>
      <c r="AQ342" s="72"/>
      <c r="AR342" s="71">
        <v>2161</v>
      </c>
      <c r="AS342" s="71">
        <v>145</v>
      </c>
      <c r="AT342" s="71">
        <v>0</v>
      </c>
      <c r="AU342" s="71">
        <v>0</v>
      </c>
      <c r="AV342" s="71">
        <v>0</v>
      </c>
      <c r="AW342" s="71">
        <v>0</v>
      </c>
      <c r="AX342" s="71"/>
      <c r="AY342" s="72"/>
      <c r="AZ342" s="71">
        <v>8475.3000000000102</v>
      </c>
      <c r="BA342" s="71">
        <v>1912.9999999999998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1998</v>
      </c>
      <c r="B343" s="70">
        <v>306</v>
      </c>
      <c r="C343" s="70">
        <v>20</v>
      </c>
      <c r="D343" s="70">
        <v>18</v>
      </c>
      <c r="E343" s="70">
        <v>2023</v>
      </c>
      <c r="F343" s="70" t="s">
        <v>1539</v>
      </c>
      <c r="G343" s="70" t="s">
        <v>1978</v>
      </c>
      <c r="H343" s="70" t="s">
        <v>1979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2479</v>
      </c>
      <c r="AS343" s="71">
        <v>146</v>
      </c>
      <c r="AT343" s="71">
        <v>0</v>
      </c>
      <c r="AU343" s="71">
        <v>0</v>
      </c>
      <c r="AV343" s="71">
        <v>0</v>
      </c>
      <c r="AW343" s="71">
        <v>0</v>
      </c>
      <c r="AX343" s="71"/>
      <c r="AY343" s="72"/>
      <c r="AZ343" s="71">
        <v>9561.4000000000124</v>
      </c>
      <c r="BA343" s="71">
        <v>1929.5999999999997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1999</v>
      </c>
      <c r="B344" s="70">
        <v>306</v>
      </c>
      <c r="C344" s="70">
        <v>21</v>
      </c>
      <c r="D344" s="70">
        <v>18</v>
      </c>
      <c r="E344" s="70">
        <v>2024</v>
      </c>
      <c r="F344" s="70" t="s">
        <v>1554</v>
      </c>
      <c r="G344" s="70" t="s">
        <v>1978</v>
      </c>
      <c r="H344" s="70" t="s">
        <v>1979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256</v>
      </c>
      <c r="C345" s="70">
        <v>1</v>
      </c>
      <c r="D345" s="70">
        <v>16</v>
      </c>
      <c r="E345" s="70">
        <v>1990</v>
      </c>
      <c r="F345" s="70" t="s">
        <v>787</v>
      </c>
      <c r="G345" s="70" t="s">
        <v>2001</v>
      </c>
      <c r="H345" s="70" t="s">
        <v>2002</v>
      </c>
      <c r="I345" s="148"/>
      <c r="J345" s="71">
        <v>372.36823925085292</v>
      </c>
      <c r="K345" s="71">
        <v>55.737778312201023</v>
      </c>
      <c r="L345" s="71">
        <v>78.095712050120071</v>
      </c>
      <c r="M345" s="71">
        <v>310.76008531900442</v>
      </c>
      <c r="N345" s="71">
        <v>306.13072946403622</v>
      </c>
      <c r="O345" s="71">
        <v>338.75039810422322</v>
      </c>
      <c r="P345" s="71">
        <v>349.06148153115998</v>
      </c>
      <c r="Q345" s="71">
        <v>20.675747027933699</v>
      </c>
      <c r="R345" s="71">
        <v>0</v>
      </c>
      <c r="S345" s="71">
        <v>21.9612048479325</v>
      </c>
      <c r="T345" s="72"/>
      <c r="U345" s="71">
        <v>72115168</v>
      </c>
      <c r="V345" s="71">
        <v>19651</v>
      </c>
      <c r="W345" s="71">
        <v>1070</v>
      </c>
      <c r="X345" s="71">
        <v>123553</v>
      </c>
      <c r="Y345" s="71">
        <v>107071</v>
      </c>
      <c r="Z345" s="71">
        <v>139332</v>
      </c>
      <c r="AA345" s="71">
        <v>84756</v>
      </c>
      <c r="AB345" s="71">
        <v>335704</v>
      </c>
      <c r="AC345" s="71">
        <v>0</v>
      </c>
      <c r="AD345" s="71">
        <v>21.9612048479325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257</v>
      </c>
      <c r="C346" s="70">
        <v>2</v>
      </c>
      <c r="D346" s="70">
        <v>16</v>
      </c>
      <c r="E346" s="70">
        <v>2005</v>
      </c>
      <c r="F346" s="70" t="s">
        <v>789</v>
      </c>
      <c r="G346" s="70" t="s">
        <v>2001</v>
      </c>
      <c r="H346" s="70" t="s">
        <v>2002</v>
      </c>
      <c r="I346" s="148"/>
      <c r="J346" s="71">
        <v>338.26634194533511</v>
      </c>
      <c r="K346" s="71">
        <v>33.319199814170602</v>
      </c>
      <c r="L346" s="71">
        <v>79.152381776318663</v>
      </c>
      <c r="M346" s="71">
        <v>493.87967219055372</v>
      </c>
      <c r="N346" s="71">
        <v>447.00765300851413</v>
      </c>
      <c r="O346" s="71">
        <v>461.53081276096992</v>
      </c>
      <c r="P346" s="71">
        <v>328.27115380447401</v>
      </c>
      <c r="Q346" s="71">
        <v>20.184693041293698</v>
      </c>
      <c r="R346" s="71">
        <v>0</v>
      </c>
      <c r="S346" s="71">
        <v>39.018940983999997</v>
      </c>
      <c r="T346" s="72"/>
      <c r="U346" s="71">
        <v>60073910</v>
      </c>
      <c r="V346" s="71">
        <v>14793</v>
      </c>
      <c r="W346" s="71">
        <v>1012</v>
      </c>
      <c r="X346" s="71">
        <v>107472</v>
      </c>
      <c r="Y346" s="71">
        <v>130704</v>
      </c>
      <c r="Z346" s="71">
        <v>219673</v>
      </c>
      <c r="AA346" s="71">
        <v>65280</v>
      </c>
      <c r="AB346" s="71">
        <v>342611</v>
      </c>
      <c r="AC346" s="71">
        <v>0</v>
      </c>
      <c r="AD346" s="71">
        <v>39.018940983999997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258</v>
      </c>
      <c r="C347" s="70">
        <v>3</v>
      </c>
      <c r="D347" s="70">
        <v>16</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259</v>
      </c>
      <c r="C348" s="70">
        <v>4</v>
      </c>
      <c r="D348" s="70">
        <v>16</v>
      </c>
      <c r="E348" s="70">
        <v>2007</v>
      </c>
      <c r="F348" s="70" t="s">
        <v>791</v>
      </c>
      <c r="G348" s="70" t="s">
        <v>2001</v>
      </c>
      <c r="H348" s="70" t="s">
        <v>2002</v>
      </c>
      <c r="I348" s="148"/>
      <c r="J348" s="71">
        <v>338.71790976285649</v>
      </c>
      <c r="K348" s="71">
        <v>31.307926354169901</v>
      </c>
      <c r="L348" s="71">
        <v>45.224179128691581</v>
      </c>
      <c r="M348" s="71">
        <v>563.07787082508275</v>
      </c>
      <c r="N348" s="71">
        <v>448.76645133209149</v>
      </c>
      <c r="O348" s="71">
        <v>447.71403415583802</v>
      </c>
      <c r="P348" s="71">
        <v>323.2926042916506</v>
      </c>
      <c r="Q348" s="71">
        <v>21.2490695355798</v>
      </c>
      <c r="R348" s="71">
        <v>0</v>
      </c>
      <c r="S348" s="71">
        <v>37.688033084840008</v>
      </c>
      <c r="T348" s="72"/>
      <c r="U348" s="71">
        <v>60672710</v>
      </c>
      <c r="V348" s="71">
        <v>13370</v>
      </c>
      <c r="W348" s="71">
        <v>1074</v>
      </c>
      <c r="X348" s="71">
        <v>131309</v>
      </c>
      <c r="Y348" s="71">
        <v>133421</v>
      </c>
      <c r="Z348" s="71">
        <v>221525</v>
      </c>
      <c r="AA348" s="71">
        <v>63310</v>
      </c>
      <c r="AB348" s="71">
        <v>341605</v>
      </c>
      <c r="AC348" s="71">
        <v>0</v>
      </c>
      <c r="AD348" s="71">
        <v>37.688033084840008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260</v>
      </c>
      <c r="C349" s="70">
        <v>5</v>
      </c>
      <c r="D349" s="70">
        <v>16</v>
      </c>
      <c r="E349" s="70">
        <v>2008</v>
      </c>
      <c r="F349" s="70" t="s">
        <v>792</v>
      </c>
      <c r="G349" s="1064" t="s">
        <v>2001</v>
      </c>
      <c r="H349" s="70" t="s">
        <v>2002</v>
      </c>
      <c r="I349" s="148"/>
      <c r="J349" s="71">
        <v>320.98428923753221</v>
      </c>
      <c r="K349" s="71">
        <v>23.38930315094473</v>
      </c>
      <c r="L349" s="71">
        <v>39.856901938967759</v>
      </c>
      <c r="M349" s="71">
        <v>596.95106807552565</v>
      </c>
      <c r="N349" s="71">
        <v>467.55121436159197</v>
      </c>
      <c r="O349" s="71">
        <v>433.39199837764551</v>
      </c>
      <c r="P349" s="71">
        <v>313.58481614621871</v>
      </c>
      <c r="Q349" s="71">
        <v>20.8599373677424</v>
      </c>
      <c r="R349" s="71">
        <v>0</v>
      </c>
      <c r="S349" s="71">
        <v>44.901920650329998</v>
      </c>
      <c r="T349" s="72"/>
      <c r="U349" s="71">
        <v>60293982</v>
      </c>
      <c r="V349" s="71">
        <v>13370</v>
      </c>
      <c r="W349" s="71">
        <v>1074</v>
      </c>
      <c r="X349" s="71">
        <v>131309</v>
      </c>
      <c r="Y349" s="71">
        <v>134517</v>
      </c>
      <c r="Z349" s="71">
        <v>221965</v>
      </c>
      <c r="AA349" s="71">
        <v>61479</v>
      </c>
      <c r="AB349" s="71">
        <v>340865</v>
      </c>
      <c r="AC349" s="71">
        <v>0</v>
      </c>
      <c r="AD349" s="71">
        <v>44.901920650329998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261</v>
      </c>
      <c r="C350" s="70">
        <v>6</v>
      </c>
      <c r="D350" s="70">
        <v>16</v>
      </c>
      <c r="E350" s="70">
        <v>2009</v>
      </c>
      <c r="F350" s="70" t="s">
        <v>176</v>
      </c>
      <c r="G350" s="1064" t="s">
        <v>2001</v>
      </c>
      <c r="H350" s="70" t="s">
        <v>2002</v>
      </c>
      <c r="I350" s="148"/>
      <c r="J350" s="71">
        <v>317.60588614071179</v>
      </c>
      <c r="K350" s="71">
        <v>23.28157368848337</v>
      </c>
      <c r="L350" s="71">
        <v>46.344664723765149</v>
      </c>
      <c r="M350" s="71">
        <v>603.52094403051194</v>
      </c>
      <c r="N350" s="71">
        <v>417.70558614283198</v>
      </c>
      <c r="O350" s="71">
        <v>441.71753007361127</v>
      </c>
      <c r="P350" s="71">
        <v>297.61056701490048</v>
      </c>
      <c r="Q350" s="71">
        <v>19.843429729492701</v>
      </c>
      <c r="R350" s="71">
        <v>0</v>
      </c>
      <c r="S350" s="71">
        <v>41.631852478019987</v>
      </c>
      <c r="T350" s="72"/>
      <c r="U350" s="71">
        <v>53730875</v>
      </c>
      <c r="V350" s="71">
        <v>14068</v>
      </c>
      <c r="W350" s="71">
        <v>1808</v>
      </c>
      <c r="X350" s="71">
        <v>142041</v>
      </c>
      <c r="Y350" s="71">
        <v>135520</v>
      </c>
      <c r="Z350" s="71">
        <v>223299</v>
      </c>
      <c r="AA350" s="71">
        <v>59900</v>
      </c>
      <c r="AB350" s="71">
        <v>340383</v>
      </c>
      <c r="AC350" s="71">
        <v>0</v>
      </c>
      <c r="AD350" s="71">
        <v>41.631852478019987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240.60900000000001</v>
      </c>
      <c r="BK350" s="71">
        <v>0</v>
      </c>
      <c r="BL350" s="71">
        <v>115.61999999999999</v>
      </c>
      <c r="BM350" s="71">
        <v>0</v>
      </c>
      <c r="BN350" s="72"/>
      <c r="BO350" s="71">
        <v>0</v>
      </c>
      <c r="BP350" s="71">
        <v>0</v>
      </c>
      <c r="BQ350" s="71">
        <v>26</v>
      </c>
      <c r="BR350" s="71">
        <v>0</v>
      </c>
      <c r="BS350" s="71">
        <v>15</v>
      </c>
      <c r="BT350" s="71">
        <v>0</v>
      </c>
      <c r="BU350"/>
      <c r="BV350" s="70">
        <v>303.90800000000002</v>
      </c>
      <c r="BW350" s="70">
        <v>0</v>
      </c>
      <c r="BX350" s="70">
        <v>40.06</v>
      </c>
      <c r="BY350" s="70">
        <v>0</v>
      </c>
      <c r="BZ350" s="70">
        <v>0</v>
      </c>
      <c r="CA350" s="70">
        <v>0</v>
      </c>
      <c r="CB350" s="70">
        <v>0</v>
      </c>
      <c r="CC350" s="70">
        <v>12.260999999999999</v>
      </c>
      <c r="CD350" s="70">
        <v>0</v>
      </c>
    </row>
    <row r="351" spans="1:82">
      <c r="A351" s="70" t="s">
        <v>2008</v>
      </c>
      <c r="B351" s="70">
        <v>262</v>
      </c>
      <c r="C351" s="70">
        <v>7</v>
      </c>
      <c r="D351" s="70">
        <v>16</v>
      </c>
      <c r="E351" s="70">
        <v>2010</v>
      </c>
      <c r="F351" s="70" t="s">
        <v>177</v>
      </c>
      <c r="G351" s="70" t="s">
        <v>2001</v>
      </c>
      <c r="H351" s="70" t="s">
        <v>2002</v>
      </c>
      <c r="I351" s="148"/>
      <c r="J351" s="71">
        <v>316.40085510655172</v>
      </c>
      <c r="K351" s="71">
        <v>24.826378365593008</v>
      </c>
      <c r="L351" s="71">
        <v>44.539336065043592</v>
      </c>
      <c r="M351" s="71">
        <v>624.77882204210721</v>
      </c>
      <c r="N351" s="71">
        <v>447.69569048771598</v>
      </c>
      <c r="O351" s="71">
        <v>441.6395073192856</v>
      </c>
      <c r="P351" s="71">
        <v>301.87019807289681</v>
      </c>
      <c r="Q351" s="71">
        <v>20.655376575948399</v>
      </c>
      <c r="R351" s="71">
        <v>0</v>
      </c>
      <c r="S351" s="71">
        <v>45.500632763799999</v>
      </c>
      <c r="T351" s="72"/>
      <c r="U351" s="71">
        <v>57561142</v>
      </c>
      <c r="V351" s="71">
        <v>14068</v>
      </c>
      <c r="W351" s="71">
        <v>1808</v>
      </c>
      <c r="X351" s="71">
        <v>142041</v>
      </c>
      <c r="Y351" s="71">
        <v>136490</v>
      </c>
      <c r="Z351" s="71">
        <v>224297</v>
      </c>
      <c r="AA351" s="71">
        <v>59240</v>
      </c>
      <c r="AB351" s="71">
        <v>339509</v>
      </c>
      <c r="AC351" s="71">
        <v>0</v>
      </c>
      <c r="AD351" s="71">
        <v>45.500632763799999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257.44</v>
      </c>
      <c r="BK351" s="71">
        <v>0</v>
      </c>
      <c r="BL351" s="71">
        <v>121.36099999999999</v>
      </c>
      <c r="BM351" s="71">
        <v>0</v>
      </c>
      <c r="BN351" s="72"/>
      <c r="BO351" s="71">
        <v>0</v>
      </c>
      <c r="BP351" s="71">
        <v>0</v>
      </c>
      <c r="BQ351" s="71">
        <v>28</v>
      </c>
      <c r="BR351" s="71">
        <v>0</v>
      </c>
      <c r="BS351" s="71">
        <v>15</v>
      </c>
      <c r="BT351" s="71">
        <v>0</v>
      </c>
      <c r="BU351"/>
      <c r="BV351" s="70">
        <v>336.45100000000002</v>
      </c>
      <c r="BW351" s="70">
        <v>0</v>
      </c>
      <c r="BX351" s="70">
        <v>42.35</v>
      </c>
      <c r="BY351" s="70">
        <v>0</v>
      </c>
      <c r="BZ351" s="70">
        <v>0</v>
      </c>
      <c r="CA351" s="70">
        <v>0</v>
      </c>
      <c r="CB351" s="70">
        <v>0</v>
      </c>
      <c r="CC351" s="70">
        <v>0</v>
      </c>
      <c r="CD351" s="70">
        <v>0</v>
      </c>
    </row>
    <row r="352" spans="1:82">
      <c r="A352" s="70" t="s">
        <v>2009</v>
      </c>
      <c r="B352" s="70">
        <v>263</v>
      </c>
      <c r="C352" s="70">
        <v>8</v>
      </c>
      <c r="D352" s="70">
        <v>16</v>
      </c>
      <c r="E352" s="70">
        <v>2011</v>
      </c>
      <c r="F352" s="70" t="s">
        <v>178</v>
      </c>
      <c r="G352" s="70" t="s">
        <v>2001</v>
      </c>
      <c r="H352" s="70" t="s">
        <v>2002</v>
      </c>
      <c r="I352" s="148"/>
      <c r="J352" s="71">
        <v>333.83130540469608</v>
      </c>
      <c r="K352" s="71">
        <v>32.448342589471238</v>
      </c>
      <c r="L352" s="71">
        <v>70.133736855452014</v>
      </c>
      <c r="M352" s="71">
        <v>737.40503285414775</v>
      </c>
      <c r="N352" s="71">
        <v>477.99532238071748</v>
      </c>
      <c r="O352" s="71">
        <v>437.28833884092933</v>
      </c>
      <c r="P352" s="71">
        <v>291.25137709683651</v>
      </c>
      <c r="Q352" s="71">
        <v>23.728121020564899</v>
      </c>
      <c r="R352" s="71">
        <v>0</v>
      </c>
      <c r="S352" s="71">
        <v>47.399153825760003</v>
      </c>
      <c r="T352" s="72"/>
      <c r="U352" s="71">
        <v>53919249</v>
      </c>
      <c r="V352" s="71">
        <v>14068</v>
      </c>
      <c r="W352" s="71">
        <v>1808</v>
      </c>
      <c r="X352" s="71">
        <v>142041</v>
      </c>
      <c r="Y352" s="71">
        <v>137319</v>
      </c>
      <c r="Z352" s="71">
        <v>226912</v>
      </c>
      <c r="AA352" s="71">
        <v>58857</v>
      </c>
      <c r="AB352" s="71">
        <v>338118</v>
      </c>
      <c r="AC352" s="71">
        <v>0</v>
      </c>
      <c r="AD352" s="71">
        <v>47.399153825760003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237.023</v>
      </c>
      <c r="BK352" s="71">
        <v>0</v>
      </c>
      <c r="BL352" s="71">
        <v>74.087999999999994</v>
      </c>
      <c r="BM352" s="71">
        <v>0</v>
      </c>
      <c r="BN352" s="72"/>
      <c r="BO352" s="71">
        <v>0</v>
      </c>
      <c r="BP352" s="71">
        <v>0</v>
      </c>
      <c r="BQ352" s="71">
        <v>26</v>
      </c>
      <c r="BR352" s="71">
        <v>0</v>
      </c>
      <c r="BS352" s="71">
        <v>12</v>
      </c>
      <c r="BT352" s="71">
        <v>0</v>
      </c>
      <c r="BU352"/>
      <c r="BV352" s="70">
        <v>305.86399999999998</v>
      </c>
      <c r="BW352" s="70">
        <v>0</v>
      </c>
      <c r="BX352" s="70">
        <v>0</v>
      </c>
      <c r="BY352" s="70">
        <v>0</v>
      </c>
      <c r="BZ352" s="70">
        <v>0</v>
      </c>
      <c r="CA352" s="70">
        <v>0</v>
      </c>
      <c r="CB352" s="70">
        <v>0</v>
      </c>
      <c r="CC352" s="70">
        <v>5.2469999999999999</v>
      </c>
      <c r="CD352" s="70">
        <v>0</v>
      </c>
    </row>
    <row r="353" spans="1:82">
      <c r="A353" s="70" t="s">
        <v>2010</v>
      </c>
      <c r="B353" s="70">
        <v>264</v>
      </c>
      <c r="C353" s="70">
        <v>9</v>
      </c>
      <c r="D353" s="70">
        <v>16</v>
      </c>
      <c r="E353" s="70">
        <v>2012</v>
      </c>
      <c r="F353" s="70" t="s">
        <v>179</v>
      </c>
      <c r="G353" s="70" t="s">
        <v>2001</v>
      </c>
      <c r="H353" s="70" t="s">
        <v>2002</v>
      </c>
      <c r="I353" s="148"/>
      <c r="J353" s="71">
        <v>376.27206394305188</v>
      </c>
      <c r="K353" s="71">
        <v>30.873603012247759</v>
      </c>
      <c r="L353" s="71">
        <v>69.433681368836233</v>
      </c>
      <c r="M353" s="71">
        <v>751.67407995116469</v>
      </c>
      <c r="N353" s="71">
        <v>572.23932372655008</v>
      </c>
      <c r="O353" s="71">
        <v>439.16632977304891</v>
      </c>
      <c r="P353" s="71">
        <v>288.82265459751875</v>
      </c>
      <c r="Q353" s="71">
        <v>25.995672645074301</v>
      </c>
      <c r="R353" s="71">
        <v>0</v>
      </c>
      <c r="S353" s="71">
        <v>55.408268996690012</v>
      </c>
      <c r="T353" s="72"/>
      <c r="U353" s="71">
        <v>57486907</v>
      </c>
      <c r="V353" s="71">
        <v>14068</v>
      </c>
      <c r="W353" s="71">
        <v>1808</v>
      </c>
      <c r="X353" s="71">
        <v>142041</v>
      </c>
      <c r="Y353" s="71">
        <v>140066</v>
      </c>
      <c r="Z353" s="71">
        <v>229694</v>
      </c>
      <c r="AA353" s="71">
        <v>58036</v>
      </c>
      <c r="AB353" s="71">
        <v>340945</v>
      </c>
      <c r="AC353" s="71">
        <v>0</v>
      </c>
      <c r="AD353" s="71">
        <v>55.408268996690012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293.589</v>
      </c>
      <c r="BK353" s="71">
        <v>0</v>
      </c>
      <c r="BL353" s="71">
        <v>91.162000000000006</v>
      </c>
      <c r="BM353" s="71">
        <v>0</v>
      </c>
      <c r="BN353" s="72"/>
      <c r="BO353" s="71">
        <v>0</v>
      </c>
      <c r="BP353" s="71">
        <v>0</v>
      </c>
      <c r="BQ353" s="71">
        <v>29</v>
      </c>
      <c r="BR353" s="71">
        <v>0</v>
      </c>
      <c r="BS353" s="71">
        <v>14</v>
      </c>
      <c r="BT353" s="71">
        <v>0</v>
      </c>
      <c r="BU353"/>
      <c r="BV353" s="70">
        <v>374.59300000000002</v>
      </c>
      <c r="BW353" s="70">
        <v>0</v>
      </c>
      <c r="BX353" s="70">
        <v>0</v>
      </c>
      <c r="BY353" s="70">
        <v>0</v>
      </c>
      <c r="BZ353" s="70">
        <v>0</v>
      </c>
      <c r="CA353" s="70">
        <v>0</v>
      </c>
      <c r="CB353" s="70">
        <v>0</v>
      </c>
      <c r="CC353" s="70">
        <v>10.157999999999999</v>
      </c>
      <c r="CD353" s="70">
        <v>0</v>
      </c>
    </row>
    <row r="354" spans="1:82">
      <c r="A354" s="70" t="s">
        <v>2011</v>
      </c>
      <c r="B354" s="70">
        <v>265</v>
      </c>
      <c r="C354" s="70">
        <v>10</v>
      </c>
      <c r="D354" s="70">
        <v>16</v>
      </c>
      <c r="E354" s="70">
        <v>2013</v>
      </c>
      <c r="F354" s="70" t="s">
        <v>180</v>
      </c>
      <c r="G354" s="70" t="s">
        <v>2001</v>
      </c>
      <c r="H354" s="70" t="s">
        <v>2002</v>
      </c>
      <c r="I354" s="148"/>
      <c r="J354" s="71">
        <v>374.21364283339233</v>
      </c>
      <c r="K354" s="71">
        <v>26.588781142066381</v>
      </c>
      <c r="L354" s="71">
        <v>67.108753845221699</v>
      </c>
      <c r="M354" s="71">
        <v>714.53452660835444</v>
      </c>
      <c r="N354" s="71">
        <v>476.3401885049459</v>
      </c>
      <c r="O354" s="71">
        <v>425.48997825630494</v>
      </c>
      <c r="P354" s="71">
        <v>286.84378700777029</v>
      </c>
      <c r="Q354" s="71">
        <v>26.3729133621278</v>
      </c>
      <c r="R354" s="71">
        <v>0</v>
      </c>
      <c r="S354" s="71">
        <v>50.232861650480011</v>
      </c>
      <c r="T354" s="72"/>
      <c r="U354" s="71">
        <v>55044341</v>
      </c>
      <c r="V354" s="71">
        <v>14068</v>
      </c>
      <c r="W354" s="71">
        <v>1808</v>
      </c>
      <c r="X354" s="71">
        <v>142041</v>
      </c>
      <c r="Y354" s="71">
        <v>141215</v>
      </c>
      <c r="Z354" s="71">
        <v>232477</v>
      </c>
      <c r="AA354" s="71">
        <v>57422</v>
      </c>
      <c r="AB354" s="71">
        <v>340934</v>
      </c>
      <c r="AC354" s="71">
        <v>0</v>
      </c>
      <c r="AD354" s="71">
        <v>50.232861650480011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311.43900000000002</v>
      </c>
      <c r="BK354" s="71">
        <v>0</v>
      </c>
      <c r="BL354" s="71">
        <v>94.77</v>
      </c>
      <c r="BM354" s="71">
        <v>0</v>
      </c>
      <c r="BN354" s="72"/>
      <c r="BO354" s="71">
        <v>0</v>
      </c>
      <c r="BP354" s="71">
        <v>0</v>
      </c>
      <c r="BQ354" s="71">
        <v>29</v>
      </c>
      <c r="BR354" s="71">
        <v>0</v>
      </c>
      <c r="BS354" s="71">
        <v>13</v>
      </c>
      <c r="BT354" s="71">
        <v>0</v>
      </c>
      <c r="BU354"/>
      <c r="BV354" s="70">
        <v>397.86799999999999</v>
      </c>
      <c r="BW354" s="70">
        <v>0</v>
      </c>
      <c r="BX354" s="70">
        <v>0</v>
      </c>
      <c r="BY354" s="70">
        <v>0</v>
      </c>
      <c r="BZ354" s="70">
        <v>0</v>
      </c>
      <c r="CA354" s="70">
        <v>0</v>
      </c>
      <c r="CB354" s="70">
        <v>0</v>
      </c>
      <c r="CC354" s="70">
        <v>8.3409999999999993</v>
      </c>
      <c r="CD354" s="70">
        <v>0</v>
      </c>
    </row>
    <row r="355" spans="1:82">
      <c r="A355" s="70" t="s">
        <v>2012</v>
      </c>
      <c r="B355" s="70">
        <v>266</v>
      </c>
      <c r="C355" s="70">
        <v>11</v>
      </c>
      <c r="D355" s="70">
        <v>16</v>
      </c>
      <c r="E355" s="70">
        <v>2014</v>
      </c>
      <c r="F355" s="70" t="s">
        <v>181</v>
      </c>
      <c r="G355" s="70" t="s">
        <v>2001</v>
      </c>
      <c r="H355" s="70" t="s">
        <v>2002</v>
      </c>
      <c r="I355" s="148"/>
      <c r="J355" s="71">
        <v>324.806086182618</v>
      </c>
      <c r="K355" s="71">
        <v>26.909634902917091</v>
      </c>
      <c r="L355" s="71">
        <v>47.350836269811367</v>
      </c>
      <c r="M355" s="71">
        <v>678.44664486873944</v>
      </c>
      <c r="N355" s="71">
        <v>496.42426975368369</v>
      </c>
      <c r="O355" s="71">
        <v>405.89499201740699</v>
      </c>
      <c r="P355" s="71">
        <v>285.77890071242683</v>
      </c>
      <c r="Q355" s="71">
        <v>25.2306548830942</v>
      </c>
      <c r="R355" s="71">
        <v>0</v>
      </c>
      <c r="S355" s="71">
        <v>46.216374115900003</v>
      </c>
      <c r="T355" s="72"/>
      <c r="U355" s="71">
        <v>57197693</v>
      </c>
      <c r="V355" s="71">
        <v>12666</v>
      </c>
      <c r="W355" s="71">
        <v>2011</v>
      </c>
      <c r="X355" s="71">
        <v>139090</v>
      </c>
      <c r="Y355" s="71">
        <v>142341</v>
      </c>
      <c r="Z355" s="71">
        <v>233574</v>
      </c>
      <c r="AA355" s="71">
        <v>56913</v>
      </c>
      <c r="AB355" s="71">
        <v>339956</v>
      </c>
      <c r="AC355" s="71">
        <v>0</v>
      </c>
      <c r="AD355" s="71">
        <v>46.216374115900003</v>
      </c>
      <c r="AE355" s="72"/>
      <c r="AF355" s="71"/>
      <c r="AG355" s="71"/>
      <c r="AH355" s="71"/>
      <c r="AI355" s="71"/>
      <c r="AJ355" s="71"/>
      <c r="AK355" s="71"/>
      <c r="AL355" s="71"/>
      <c r="AM355" s="71"/>
      <c r="AN355" s="71"/>
      <c r="AO355" s="71"/>
      <c r="AP355" s="71"/>
      <c r="AQ355" s="72"/>
      <c r="AR355" s="71">
        <v>7970</v>
      </c>
      <c r="AS355" s="71">
        <v>1442</v>
      </c>
      <c r="AT355" s="71">
        <v>0</v>
      </c>
      <c r="AU355" s="71">
        <v>1</v>
      </c>
      <c r="AV355" s="71">
        <v>0</v>
      </c>
      <c r="AW355" s="71">
        <v>0</v>
      </c>
      <c r="AX355" s="71"/>
      <c r="AY355" s="72"/>
      <c r="AZ355" s="71">
        <v>33100.6</v>
      </c>
      <c r="BA355" s="71">
        <v>64574.2</v>
      </c>
      <c r="BB355" s="71">
        <v>0</v>
      </c>
      <c r="BC355" s="71">
        <v>110</v>
      </c>
      <c r="BD355" s="71">
        <v>0</v>
      </c>
      <c r="BE355" s="71">
        <v>0</v>
      </c>
      <c r="BF355" s="71"/>
      <c r="BG355" s="72"/>
      <c r="BH355" s="71">
        <v>0</v>
      </c>
      <c r="BI355" s="71">
        <v>0</v>
      </c>
      <c r="BJ355" s="71">
        <v>308.92700000000002</v>
      </c>
      <c r="BK355" s="71">
        <v>0</v>
      </c>
      <c r="BL355" s="71">
        <v>149.87799999999999</v>
      </c>
      <c r="BM355" s="71">
        <v>0</v>
      </c>
      <c r="BN355" s="72"/>
      <c r="BO355" s="71">
        <v>0</v>
      </c>
      <c r="BP355" s="71">
        <v>0</v>
      </c>
      <c r="BQ355" s="71">
        <v>30</v>
      </c>
      <c r="BR355" s="71">
        <v>0</v>
      </c>
      <c r="BS355" s="71">
        <v>17</v>
      </c>
      <c r="BT355" s="71">
        <v>0</v>
      </c>
      <c r="BU355"/>
      <c r="BV355" s="70">
        <v>402.01600000000002</v>
      </c>
      <c r="BW355" s="70">
        <v>0</v>
      </c>
      <c r="BX355" s="70">
        <v>47.69</v>
      </c>
      <c r="BY355" s="70">
        <v>0</v>
      </c>
      <c r="BZ355" s="70">
        <v>0</v>
      </c>
      <c r="CA355" s="70">
        <v>0</v>
      </c>
      <c r="CB355" s="70">
        <v>0</v>
      </c>
      <c r="CC355" s="70">
        <v>9.0990000000000002</v>
      </c>
      <c r="CD355" s="70">
        <v>0</v>
      </c>
    </row>
    <row r="356" spans="1:82">
      <c r="A356" s="70" t="s">
        <v>2013</v>
      </c>
      <c r="B356" s="70">
        <v>267</v>
      </c>
      <c r="C356" s="70">
        <v>12</v>
      </c>
      <c r="D356" s="70">
        <v>16</v>
      </c>
      <c r="E356" s="70">
        <v>2015</v>
      </c>
      <c r="F356" s="70" t="s">
        <v>182</v>
      </c>
      <c r="G356" s="70" t="s">
        <v>2001</v>
      </c>
      <c r="H356" s="70" t="s">
        <v>2002</v>
      </c>
      <c r="I356" s="148"/>
      <c r="J356" s="71">
        <v>291.47765001284438</v>
      </c>
      <c r="K356" s="71">
        <v>27.017746208965342</v>
      </c>
      <c r="L356" s="71">
        <v>50.913465541953492</v>
      </c>
      <c r="M356" s="71">
        <v>674.49326492809803</v>
      </c>
      <c r="N356" s="71">
        <v>461.92009715652023</v>
      </c>
      <c r="O356" s="71">
        <v>404.18602525883142</v>
      </c>
      <c r="P356" s="71">
        <v>283.79857771114337</v>
      </c>
      <c r="Q356" s="71">
        <v>24.6563191466091</v>
      </c>
      <c r="R356" s="71">
        <v>0</v>
      </c>
      <c r="S356" s="71">
        <v>55.907040695660008</v>
      </c>
      <c r="T356" s="72"/>
      <c r="U356" s="71">
        <v>58981153</v>
      </c>
      <c r="V356" s="71">
        <v>12666</v>
      </c>
      <c r="W356" s="71">
        <v>2011</v>
      </c>
      <c r="X356" s="71">
        <v>139090</v>
      </c>
      <c r="Y356" s="71">
        <v>143747</v>
      </c>
      <c r="Z356" s="71">
        <v>234829</v>
      </c>
      <c r="AA356" s="71">
        <v>56474</v>
      </c>
      <c r="AB356" s="71">
        <v>339366</v>
      </c>
      <c r="AC356" s="71">
        <v>0</v>
      </c>
      <c r="AD356" s="71">
        <v>55.907040695660008</v>
      </c>
      <c r="AE356" s="72"/>
      <c r="AF356" s="71">
        <v>402327785.71518219</v>
      </c>
      <c r="AG356" s="71">
        <v>21084991.693536948</v>
      </c>
      <c r="AH356" s="71">
        <v>10750366.163217651</v>
      </c>
      <c r="AI356" s="71">
        <v>886417190.97442043</v>
      </c>
      <c r="AJ356" s="71">
        <v>645949861.67748821</v>
      </c>
      <c r="AK356" s="71">
        <v>0</v>
      </c>
      <c r="AL356" s="71">
        <v>0</v>
      </c>
      <c r="AM356" s="71">
        <v>46508686.713172123</v>
      </c>
      <c r="AN356" s="71">
        <v>0</v>
      </c>
      <c r="AO356" s="71">
        <v>0</v>
      </c>
      <c r="AP356" s="71">
        <v>2013038882.9370177</v>
      </c>
      <c r="AQ356" s="72"/>
      <c r="AR356" s="71">
        <v>8787</v>
      </c>
      <c r="AS356" s="71">
        <v>2559</v>
      </c>
      <c r="AT356" s="71">
        <v>0</v>
      </c>
      <c r="AU356" s="71">
        <v>1</v>
      </c>
      <c r="AV356" s="71">
        <v>0</v>
      </c>
      <c r="AW356" s="71">
        <v>0</v>
      </c>
      <c r="AX356" s="71"/>
      <c r="AY356" s="72"/>
      <c r="AZ356" s="71">
        <v>36963.5</v>
      </c>
      <c r="BA356" s="71">
        <v>126554.1</v>
      </c>
      <c r="BB356" s="71">
        <v>0</v>
      </c>
      <c r="BC356" s="71">
        <v>110</v>
      </c>
      <c r="BD356" s="71">
        <v>0</v>
      </c>
      <c r="BE356" s="71">
        <v>0</v>
      </c>
      <c r="BF356" s="71"/>
      <c r="BG356" s="72"/>
      <c r="BH356" s="71">
        <v>0</v>
      </c>
      <c r="BI356" s="71">
        <v>0</v>
      </c>
      <c r="BJ356" s="71">
        <v>287.58100000000002</v>
      </c>
      <c r="BK356" s="71">
        <v>0</v>
      </c>
      <c r="BL356" s="71">
        <v>158.94200000000001</v>
      </c>
      <c r="BM356" s="71">
        <v>0</v>
      </c>
      <c r="BN356" s="72"/>
      <c r="BO356" s="71">
        <v>0</v>
      </c>
      <c r="BP356" s="71">
        <v>0</v>
      </c>
      <c r="BQ356" s="71">
        <v>29</v>
      </c>
      <c r="BR356" s="71">
        <v>0</v>
      </c>
      <c r="BS356" s="71">
        <v>17</v>
      </c>
      <c r="BT356" s="71">
        <v>0</v>
      </c>
      <c r="BU356"/>
      <c r="BV356" s="70">
        <v>389.39800000000002</v>
      </c>
      <c r="BW356" s="70">
        <v>0</v>
      </c>
      <c r="BX356" s="70">
        <v>56.02</v>
      </c>
      <c r="BY356" s="70">
        <v>0</v>
      </c>
      <c r="BZ356" s="70">
        <v>1.105</v>
      </c>
      <c r="CA356" s="70">
        <v>0</v>
      </c>
      <c r="CB356" s="70">
        <v>0</v>
      </c>
      <c r="CC356" s="70">
        <v>0</v>
      </c>
      <c r="CD356" s="70">
        <v>0</v>
      </c>
    </row>
    <row r="357" spans="1:82">
      <c r="A357" s="70" t="s">
        <v>2014</v>
      </c>
      <c r="B357" s="70">
        <v>268</v>
      </c>
      <c r="C357" s="70">
        <v>13</v>
      </c>
      <c r="D357" s="70">
        <v>16</v>
      </c>
      <c r="E357" s="70">
        <v>2016</v>
      </c>
      <c r="F357" s="70" t="s">
        <v>155</v>
      </c>
      <c r="G357" s="70" t="s">
        <v>2001</v>
      </c>
      <c r="H357" s="70" t="s">
        <v>2002</v>
      </c>
      <c r="I357" s="148"/>
      <c r="J357" s="71">
        <v>280.65607498642248</v>
      </c>
      <c r="K357" s="71">
        <v>26.980326017712706</v>
      </c>
      <c r="L357" s="71">
        <v>54.997401439646318</v>
      </c>
      <c r="M357" s="71">
        <v>564.87642548494625</v>
      </c>
      <c r="N357" s="71">
        <v>460.93137595181202</v>
      </c>
      <c r="O357" s="71">
        <v>401.92855464390232</v>
      </c>
      <c r="P357" s="71">
        <v>275.33405455935275</v>
      </c>
      <c r="Q357" s="71">
        <v>23.938324351253254</v>
      </c>
      <c r="R357" s="71">
        <v>0</v>
      </c>
      <c r="S357" s="71">
        <v>45.195985212280007</v>
      </c>
      <c r="T357" s="72"/>
      <c r="U357" s="71">
        <v>55288631.999999993</v>
      </c>
      <c r="V357" s="71">
        <v>12666</v>
      </c>
      <c r="W357" s="71">
        <v>2011</v>
      </c>
      <c r="X357" s="71">
        <v>139090</v>
      </c>
      <c r="Y357" s="71">
        <v>145307</v>
      </c>
      <c r="Z357" s="71">
        <v>236388</v>
      </c>
      <c r="AA357" s="71">
        <v>56668</v>
      </c>
      <c r="AB357" s="71">
        <v>338916</v>
      </c>
      <c r="AC357" s="71">
        <v>0</v>
      </c>
      <c r="AD357" s="71">
        <v>45.195985212280007</v>
      </c>
      <c r="AE357" s="72"/>
      <c r="AF357" s="71">
        <v>385107853.89009088</v>
      </c>
      <c r="AG357" s="71">
        <v>20274884.8329967</v>
      </c>
      <c r="AH357" s="71">
        <v>8927305.4476592913</v>
      </c>
      <c r="AI357" s="71">
        <v>875228353.10392404</v>
      </c>
      <c r="AJ357" s="71">
        <v>630331903.21808565</v>
      </c>
      <c r="AK357" s="71">
        <v>0</v>
      </c>
      <c r="AL357" s="71">
        <v>0</v>
      </c>
      <c r="AM357" s="71">
        <v>46483100.875021122</v>
      </c>
      <c r="AN357" s="71">
        <v>0</v>
      </c>
      <c r="AO357" s="71">
        <v>0</v>
      </c>
      <c r="AP357" s="71">
        <v>1966353401.3677776</v>
      </c>
      <c r="AQ357" s="72"/>
      <c r="AR357" s="71">
        <v>9553</v>
      </c>
      <c r="AS357" s="71">
        <v>3021</v>
      </c>
      <c r="AT357" s="71">
        <v>1</v>
      </c>
      <c r="AU357" s="71">
        <v>1</v>
      </c>
      <c r="AV357" s="71">
        <v>0</v>
      </c>
      <c r="AW357" s="71">
        <v>1</v>
      </c>
      <c r="AX357" s="71"/>
      <c r="AY357" s="72"/>
      <c r="AZ357" s="71">
        <v>40980.400000000001</v>
      </c>
      <c r="BA357" s="71">
        <v>151513.60000000001</v>
      </c>
      <c r="BB357" s="71">
        <v>3</v>
      </c>
      <c r="BC357" s="71">
        <v>110</v>
      </c>
      <c r="BD357" s="71">
        <v>0</v>
      </c>
      <c r="BE357" s="71">
        <v>75</v>
      </c>
      <c r="BF357" s="71"/>
      <c r="BG357" s="72"/>
      <c r="BH357" s="71">
        <v>0</v>
      </c>
      <c r="BI357" s="71">
        <v>0</v>
      </c>
      <c r="BJ357" s="71">
        <v>298.09199999999998</v>
      </c>
      <c r="BK357" s="71">
        <v>0</v>
      </c>
      <c r="BL357" s="71">
        <v>137.12099999999998</v>
      </c>
      <c r="BM357" s="71">
        <v>0</v>
      </c>
      <c r="BN357" s="72"/>
      <c r="BO357" s="71">
        <v>0</v>
      </c>
      <c r="BP357" s="71">
        <v>0</v>
      </c>
      <c r="BQ357" s="71">
        <v>30</v>
      </c>
      <c r="BR357" s="71">
        <v>0</v>
      </c>
      <c r="BS357" s="71">
        <v>17</v>
      </c>
      <c r="BT357" s="71">
        <v>0</v>
      </c>
      <c r="BU357"/>
      <c r="BV357" s="70">
        <v>382.726</v>
      </c>
      <c r="BW357" s="70">
        <v>0</v>
      </c>
      <c r="BX357" s="70">
        <v>42.34</v>
      </c>
      <c r="BY357" s="70">
        <v>0</v>
      </c>
      <c r="BZ357" s="70">
        <v>1.004</v>
      </c>
      <c r="CA357" s="70">
        <v>0</v>
      </c>
      <c r="CB357" s="70">
        <v>0</v>
      </c>
      <c r="CC357" s="70">
        <v>9.1430000000000007</v>
      </c>
      <c r="CD357" s="70">
        <v>0</v>
      </c>
    </row>
    <row r="358" spans="1:82">
      <c r="A358" s="70" t="s">
        <v>2015</v>
      </c>
      <c r="B358" s="70">
        <v>269</v>
      </c>
      <c r="C358" s="70">
        <v>14</v>
      </c>
      <c r="D358" s="70">
        <v>16</v>
      </c>
      <c r="E358" s="70">
        <v>2017</v>
      </c>
      <c r="F358" s="70" t="s">
        <v>156</v>
      </c>
      <c r="G358" s="70" t="s">
        <v>2001</v>
      </c>
      <c r="H358" s="70" t="s">
        <v>2002</v>
      </c>
      <c r="I358" s="148"/>
      <c r="J358" s="71">
        <v>268.74419990730183</v>
      </c>
      <c r="K358" s="71">
        <v>27.197317498543224</v>
      </c>
      <c r="L358" s="71">
        <v>48.519810655548852</v>
      </c>
      <c r="M358" s="71">
        <v>533.38058800101953</v>
      </c>
      <c r="N358" s="71">
        <v>448.87182001952965</v>
      </c>
      <c r="O358" s="71">
        <v>397.49250045763523</v>
      </c>
      <c r="P358" s="71">
        <v>272.46017282420775</v>
      </c>
      <c r="Q358" s="71">
        <v>23.101763597963</v>
      </c>
      <c r="R358" s="71">
        <v>0</v>
      </c>
      <c r="S358" s="71">
        <v>38.619719432309999</v>
      </c>
      <c r="T358" s="72"/>
      <c r="U358" s="71">
        <v>55695248</v>
      </c>
      <c r="V358" s="71">
        <v>12666</v>
      </c>
      <c r="W358" s="71">
        <v>2011</v>
      </c>
      <c r="X358" s="71">
        <v>139090</v>
      </c>
      <c r="Y358" s="71">
        <v>147167</v>
      </c>
      <c r="Z358" s="71">
        <v>237657</v>
      </c>
      <c r="AA358" s="71">
        <v>56434</v>
      </c>
      <c r="AB358" s="71">
        <v>338226</v>
      </c>
      <c r="AC358" s="71">
        <v>0</v>
      </c>
      <c r="AD358" s="71">
        <v>38.619719432309999</v>
      </c>
      <c r="AE358" s="72"/>
      <c r="AF358" s="71">
        <v>385108075.12597108</v>
      </c>
      <c r="AG358" s="71">
        <v>20560129.49795182</v>
      </c>
      <c r="AH358" s="71">
        <v>10386431.928815451</v>
      </c>
      <c r="AI358" s="71">
        <v>860257784.89986885</v>
      </c>
      <c r="AJ358" s="71">
        <v>646340066.3930819</v>
      </c>
      <c r="AK358" s="71">
        <v>0</v>
      </c>
      <c r="AL358" s="71">
        <v>0</v>
      </c>
      <c r="AM358" s="71">
        <v>46461051.090666667</v>
      </c>
      <c r="AN358" s="71">
        <v>0</v>
      </c>
      <c r="AO358" s="71">
        <v>0</v>
      </c>
      <c r="AP358" s="71">
        <v>1969113538.9363558</v>
      </c>
      <c r="AQ358" s="72"/>
      <c r="AR358" s="71">
        <v>10138</v>
      </c>
      <c r="AS358" s="71">
        <v>3586</v>
      </c>
      <c r="AT358" s="71">
        <v>1</v>
      </c>
      <c r="AU358" s="71">
        <v>1</v>
      </c>
      <c r="AV358" s="71">
        <v>0</v>
      </c>
      <c r="AW358" s="71">
        <v>2</v>
      </c>
      <c r="AX358" s="71"/>
      <c r="AY358" s="72"/>
      <c r="AZ358" s="71">
        <v>43969.600000000013</v>
      </c>
      <c r="BA358" s="71">
        <v>186266.99999999939</v>
      </c>
      <c r="BB358" s="71">
        <v>3</v>
      </c>
      <c r="BC358" s="71">
        <v>110</v>
      </c>
      <c r="BD358" s="71">
        <v>0</v>
      </c>
      <c r="BE358" s="71">
        <v>6825</v>
      </c>
      <c r="BF358" s="71"/>
      <c r="BG358" s="72"/>
      <c r="BH358" s="71">
        <v>0</v>
      </c>
      <c r="BI358" s="71">
        <v>0</v>
      </c>
      <c r="BJ358" s="71">
        <v>295.548</v>
      </c>
      <c r="BK358" s="71">
        <v>0</v>
      </c>
      <c r="BL358" s="71">
        <v>128.88499999999999</v>
      </c>
      <c r="BM358" s="71">
        <v>0</v>
      </c>
      <c r="BN358" s="72"/>
      <c r="BO358" s="71">
        <v>0</v>
      </c>
      <c r="BP358" s="71">
        <v>0</v>
      </c>
      <c r="BQ358" s="71">
        <v>29</v>
      </c>
      <c r="BR358" s="71">
        <v>0</v>
      </c>
      <c r="BS358" s="71">
        <v>17</v>
      </c>
      <c r="BT358" s="71">
        <v>0</v>
      </c>
      <c r="BU358"/>
      <c r="BV358" s="70">
        <v>378.14800000000002</v>
      </c>
      <c r="BW358" s="70">
        <v>0</v>
      </c>
      <c r="BX358" s="70">
        <v>35.99</v>
      </c>
      <c r="BY358" s="70">
        <v>0</v>
      </c>
      <c r="BZ358" s="70">
        <v>1.0149999999999999</v>
      </c>
      <c r="CA358" s="70">
        <v>0</v>
      </c>
      <c r="CB358" s="70">
        <v>0</v>
      </c>
      <c r="CC358" s="70">
        <v>9.2799999999999994</v>
      </c>
      <c r="CD358" s="70">
        <v>0</v>
      </c>
    </row>
    <row r="359" spans="1:82">
      <c r="A359" s="70" t="s">
        <v>2016</v>
      </c>
      <c r="B359" s="70">
        <v>270</v>
      </c>
      <c r="C359" s="70">
        <v>15</v>
      </c>
      <c r="D359" s="70">
        <v>16</v>
      </c>
      <c r="E359" s="70">
        <v>2018</v>
      </c>
      <c r="F359" s="70" t="s">
        <v>183</v>
      </c>
      <c r="G359" s="70" t="s">
        <v>2001</v>
      </c>
      <c r="H359" s="70" t="s">
        <v>2002</v>
      </c>
      <c r="I359" s="148"/>
      <c r="J359" s="71">
        <v>259.04611453031299</v>
      </c>
      <c r="K359" s="71">
        <v>25.561278057444586</v>
      </c>
      <c r="L359" s="71">
        <v>43.724308770044537</v>
      </c>
      <c r="M359" s="71">
        <v>525.9789210315007</v>
      </c>
      <c r="N359" s="71">
        <v>471.08107799874978</v>
      </c>
      <c r="O359" s="71">
        <v>391.34066491325592</v>
      </c>
      <c r="P359" s="71">
        <v>269.18879302891133</v>
      </c>
      <c r="Q359" s="71">
        <v>21.391158027484</v>
      </c>
      <c r="R359" s="71">
        <v>0</v>
      </c>
      <c r="S359" s="71">
        <v>54.238498021630008</v>
      </c>
      <c r="T359" s="72"/>
      <c r="U359" s="71">
        <v>53048619.999999993</v>
      </c>
      <c r="V359" s="71">
        <v>12666</v>
      </c>
      <c r="W359" s="71">
        <v>2011</v>
      </c>
      <c r="X359" s="71">
        <v>139090</v>
      </c>
      <c r="Y359" s="71">
        <v>148670</v>
      </c>
      <c r="Z359" s="71">
        <v>238459</v>
      </c>
      <c r="AA359" s="71">
        <v>56317</v>
      </c>
      <c r="AB359" s="71">
        <v>337502</v>
      </c>
      <c r="AC359" s="71">
        <v>0</v>
      </c>
      <c r="AD359" s="71">
        <v>54.238498021630008</v>
      </c>
      <c r="AE359" s="72"/>
      <c r="AF359" s="71">
        <v>373816847.50354773</v>
      </c>
      <c r="AG359" s="71">
        <v>18180616.503936529</v>
      </c>
      <c r="AH359" s="71">
        <v>9827506.2000640985</v>
      </c>
      <c r="AI359" s="71">
        <v>824549813.0260334</v>
      </c>
      <c r="AJ359" s="71">
        <v>638491167.33215189</v>
      </c>
      <c r="AK359" s="71">
        <v>0</v>
      </c>
      <c r="AL359" s="71">
        <v>0</v>
      </c>
      <c r="AM359" s="71">
        <v>46457525.167402923</v>
      </c>
      <c r="AN359" s="71">
        <v>0</v>
      </c>
      <c r="AO359" s="71">
        <v>0</v>
      </c>
      <c r="AP359" s="71">
        <v>1911323475.7331367</v>
      </c>
      <c r="AQ359" s="72"/>
      <c r="AR359" s="71">
        <v>10772</v>
      </c>
      <c r="AS359" s="71">
        <v>4062</v>
      </c>
      <c r="AT359" s="71">
        <v>1</v>
      </c>
      <c r="AU359" s="71">
        <v>4</v>
      </c>
      <c r="AV359" s="71">
        <v>0</v>
      </c>
      <c r="AW359" s="71">
        <v>2</v>
      </c>
      <c r="AX359" s="71"/>
      <c r="AY359" s="72"/>
      <c r="AZ359" s="71">
        <v>47149.599999999919</v>
      </c>
      <c r="BA359" s="71">
        <v>215888.6</v>
      </c>
      <c r="BB359" s="71">
        <v>3</v>
      </c>
      <c r="BC359" s="71">
        <v>3759</v>
      </c>
      <c r="BD359" s="71">
        <v>0</v>
      </c>
      <c r="BE359" s="71">
        <v>6825</v>
      </c>
      <c r="BF359" s="71"/>
      <c r="BG359" s="72"/>
      <c r="BH359" s="71">
        <v>0</v>
      </c>
      <c r="BI359" s="71">
        <v>0</v>
      </c>
      <c r="BJ359" s="71">
        <v>298.72300000000001</v>
      </c>
      <c r="BK359" s="71">
        <v>0</v>
      </c>
      <c r="BL359" s="71">
        <v>146.673</v>
      </c>
      <c r="BM359" s="71">
        <v>0</v>
      </c>
      <c r="BN359" s="72"/>
      <c r="BO359" s="71">
        <v>0</v>
      </c>
      <c r="BP359" s="71">
        <v>0</v>
      </c>
      <c r="BQ359" s="71">
        <v>29</v>
      </c>
      <c r="BR359" s="71">
        <v>0</v>
      </c>
      <c r="BS359" s="71">
        <v>17</v>
      </c>
      <c r="BT359" s="71">
        <v>0</v>
      </c>
      <c r="BU359"/>
      <c r="BV359" s="70">
        <v>382.363</v>
      </c>
      <c r="BW359" s="70">
        <v>0</v>
      </c>
      <c r="BX359" s="70">
        <v>52.99</v>
      </c>
      <c r="BY359" s="70">
        <v>0</v>
      </c>
      <c r="BZ359" s="70">
        <v>0</v>
      </c>
      <c r="CA359" s="70">
        <v>0</v>
      </c>
      <c r="CB359" s="70">
        <v>0</v>
      </c>
      <c r="CC359" s="70">
        <v>10.042999999999999</v>
      </c>
      <c r="CD359" s="70">
        <v>0</v>
      </c>
    </row>
    <row r="360" spans="1:82">
      <c r="A360" s="70" t="s">
        <v>2017</v>
      </c>
      <c r="B360" s="70">
        <v>271</v>
      </c>
      <c r="C360" s="70">
        <v>16</v>
      </c>
      <c r="D360" s="70">
        <v>16</v>
      </c>
      <c r="E360" s="70">
        <v>2019</v>
      </c>
      <c r="F360" s="70" t="s">
        <v>158</v>
      </c>
      <c r="G360" s="70" t="s">
        <v>2001</v>
      </c>
      <c r="H360" s="70" t="s">
        <v>2002</v>
      </c>
      <c r="I360" s="148"/>
      <c r="J360" s="71">
        <v>239.69509741348568</v>
      </c>
      <c r="K360" s="71">
        <v>23.417228636806168</v>
      </c>
      <c r="L360" s="71">
        <v>44.074066284361209</v>
      </c>
      <c r="M360" s="71">
        <v>497.20154738414578</v>
      </c>
      <c r="N360" s="71">
        <v>415.92976742932979</v>
      </c>
      <c r="O360" s="71">
        <v>381.63166960687556</v>
      </c>
      <c r="P360" s="71">
        <v>265.8443044309227</v>
      </c>
      <c r="Q360" s="71">
        <v>20.741730442022899</v>
      </c>
      <c r="R360" s="71">
        <v>0</v>
      </c>
      <c r="S360" s="71">
        <v>52.856915878900011</v>
      </c>
      <c r="T360" s="72"/>
      <c r="U360" s="71">
        <v>51250226</v>
      </c>
      <c r="V360" s="71">
        <v>12666</v>
      </c>
      <c r="W360" s="71">
        <v>2011</v>
      </c>
      <c r="X360" s="71">
        <v>139090</v>
      </c>
      <c r="Y360" s="71">
        <v>149949</v>
      </c>
      <c r="Z360" s="71">
        <v>238927</v>
      </c>
      <c r="AA360" s="71">
        <v>55201</v>
      </c>
      <c r="AB360" s="71">
        <v>336115</v>
      </c>
      <c r="AC360" s="71">
        <v>0</v>
      </c>
      <c r="AD360" s="71">
        <v>52.856915878900011</v>
      </c>
      <c r="AE360" s="72"/>
      <c r="AF360" s="71">
        <v>353517947.77817792</v>
      </c>
      <c r="AG360" s="71">
        <v>17578933.827485889</v>
      </c>
      <c r="AH360" s="71">
        <v>10379741.40257418</v>
      </c>
      <c r="AI360" s="71">
        <v>809338867.28322947</v>
      </c>
      <c r="AJ360" s="71">
        <v>582380930.3121177</v>
      </c>
      <c r="AK360" s="71">
        <v>0</v>
      </c>
      <c r="AL360" s="71">
        <v>0</v>
      </c>
      <c r="AM360" s="71">
        <v>45776332.727634706</v>
      </c>
      <c r="AN360" s="71">
        <v>0</v>
      </c>
      <c r="AO360" s="71">
        <v>0</v>
      </c>
      <c r="AP360" s="71">
        <v>1818972753.3312199</v>
      </c>
      <c r="AQ360" s="72"/>
      <c r="AR360" s="71">
        <v>11484</v>
      </c>
      <c r="AS360" s="71">
        <v>4411</v>
      </c>
      <c r="AT360" s="71">
        <v>2</v>
      </c>
      <c r="AU360" s="71">
        <v>4</v>
      </c>
      <c r="AV360" s="71">
        <v>0</v>
      </c>
      <c r="AW360" s="71">
        <v>2</v>
      </c>
      <c r="AX360" s="71"/>
      <c r="AY360" s="72"/>
      <c r="AZ360" s="71">
        <v>50827.200000000194</v>
      </c>
      <c r="BA360" s="71">
        <v>233147.49999999971</v>
      </c>
      <c r="BB360" s="71">
        <v>12.8</v>
      </c>
      <c r="BC360" s="71">
        <v>3758.8</v>
      </c>
      <c r="BD360" s="71">
        <v>0</v>
      </c>
      <c r="BE360" s="71">
        <v>6825</v>
      </c>
      <c r="BF360" s="71"/>
      <c r="BG360" s="72"/>
      <c r="BH360" s="71">
        <v>0</v>
      </c>
      <c r="BI360" s="71">
        <v>0</v>
      </c>
      <c r="BJ360" s="71">
        <v>286.7</v>
      </c>
      <c r="BK360" s="71">
        <v>0</v>
      </c>
      <c r="BL360" s="71">
        <v>92.771999999999991</v>
      </c>
      <c r="BM360" s="71">
        <v>0</v>
      </c>
      <c r="BN360" s="72"/>
      <c r="BO360" s="71">
        <v>0</v>
      </c>
      <c r="BP360" s="71">
        <v>0</v>
      </c>
      <c r="BQ360" s="71">
        <v>29</v>
      </c>
      <c r="BR360" s="71">
        <v>0</v>
      </c>
      <c r="BS360" s="71">
        <v>15</v>
      </c>
      <c r="BT360" s="71">
        <v>0</v>
      </c>
      <c r="BU360"/>
      <c r="BV360" s="70">
        <v>378.40199999999999</v>
      </c>
      <c r="BW360" s="70">
        <v>0</v>
      </c>
      <c r="BX360" s="70">
        <v>0</v>
      </c>
      <c r="BY360" s="70">
        <v>0</v>
      </c>
      <c r="BZ360" s="70">
        <v>1.07</v>
      </c>
      <c r="CA360" s="70">
        <v>0</v>
      </c>
      <c r="CB360" s="70">
        <v>0</v>
      </c>
      <c r="CC360" s="70">
        <v>0</v>
      </c>
      <c r="CD360" s="70">
        <v>0</v>
      </c>
    </row>
    <row r="361" spans="1:82">
      <c r="A361" s="70" t="s">
        <v>2018</v>
      </c>
      <c r="B361" s="70">
        <v>272</v>
      </c>
      <c r="C361" s="70">
        <v>17</v>
      </c>
      <c r="D361" s="70">
        <v>16</v>
      </c>
      <c r="E361" s="70">
        <v>2020</v>
      </c>
      <c r="F361" s="70" t="s">
        <v>159</v>
      </c>
      <c r="G361" s="70" t="s">
        <v>2001</v>
      </c>
      <c r="H361" s="70" t="s">
        <v>2002</v>
      </c>
      <c r="I361" s="148"/>
      <c r="J361" s="71">
        <v>252.1528649587263</v>
      </c>
      <c r="K361" s="71">
        <v>25.626825874299378</v>
      </c>
      <c r="L361" s="71">
        <v>49.91450805145773</v>
      </c>
      <c r="M361" s="71">
        <v>483.57850827030325</v>
      </c>
      <c r="N361" s="71">
        <v>395.92984049589154</v>
      </c>
      <c r="O361" s="71">
        <v>335.29392444663841</v>
      </c>
      <c r="P361" s="71">
        <v>249.14387334953105</v>
      </c>
      <c r="Q361" s="71">
        <v>19.755085178425102</v>
      </c>
      <c r="R361" s="71">
        <v>0</v>
      </c>
      <c r="S361" s="71">
        <v>46.716945428140001</v>
      </c>
      <c r="T361" s="72"/>
      <c r="U361" s="71">
        <v>48489354</v>
      </c>
      <c r="V361" s="71">
        <v>11961</v>
      </c>
      <c r="W361" s="71">
        <v>2794</v>
      </c>
      <c r="X361" s="71">
        <v>141579</v>
      </c>
      <c r="Y361" s="71">
        <v>151431</v>
      </c>
      <c r="Z361" s="71">
        <v>239592</v>
      </c>
      <c r="AA361" s="71">
        <v>54987</v>
      </c>
      <c r="AB361" s="71">
        <v>335055</v>
      </c>
      <c r="AC361" s="71">
        <v>0</v>
      </c>
      <c r="AD361" s="71">
        <v>46.716945428140001</v>
      </c>
      <c r="AE361" s="72"/>
      <c r="AF361" s="71">
        <v>377359092.97313547</v>
      </c>
      <c r="AG361" s="71">
        <v>18098945.780032355</v>
      </c>
      <c r="AH361" s="71">
        <v>12549118.786652697</v>
      </c>
      <c r="AI361" s="71">
        <v>801098375.06604123</v>
      </c>
      <c r="AJ361" s="71">
        <v>604156345.22787941</v>
      </c>
      <c r="AK361" s="71"/>
      <c r="AL361" s="71"/>
      <c r="AM361" s="71">
        <v>43728400.038691163</v>
      </c>
      <c r="AN361" s="71"/>
      <c r="AO361" s="71"/>
      <c r="AP361" s="71">
        <v>1856990277.8724322</v>
      </c>
      <c r="AQ361" s="72"/>
      <c r="AR361" s="71">
        <v>12119</v>
      </c>
      <c r="AS361" s="71">
        <v>4626</v>
      </c>
      <c r="AT361" s="71">
        <v>2</v>
      </c>
      <c r="AU361" s="71">
        <v>5</v>
      </c>
      <c r="AV361" s="71">
        <v>0</v>
      </c>
      <c r="AW361" s="71">
        <v>2</v>
      </c>
      <c r="AX361" s="71"/>
      <c r="AY361" s="72"/>
      <c r="AZ361" s="71">
        <v>54534.700000000383</v>
      </c>
      <c r="BA361" s="71">
        <v>245975.10000000079</v>
      </c>
      <c r="BB361" s="71">
        <v>12.8</v>
      </c>
      <c r="BC361" s="71">
        <v>4583</v>
      </c>
      <c r="BD361" s="71">
        <v>0</v>
      </c>
      <c r="BE361" s="71">
        <v>6825</v>
      </c>
      <c r="BF361" s="71"/>
      <c r="BG361" s="72"/>
      <c r="BH361" s="71">
        <v>0</v>
      </c>
      <c r="BI361" s="71">
        <v>0</v>
      </c>
      <c r="BJ361" s="71">
        <v>267.61900000000003</v>
      </c>
      <c r="BK361" s="71">
        <v>0</v>
      </c>
      <c r="BL361" s="71">
        <v>86.335999999999999</v>
      </c>
      <c r="BM361" s="71">
        <v>0</v>
      </c>
      <c r="BN361" s="72"/>
      <c r="BO361" s="71">
        <v>0</v>
      </c>
      <c r="BP361" s="71">
        <v>0</v>
      </c>
      <c r="BQ361" s="71">
        <v>29</v>
      </c>
      <c r="BR361" s="71">
        <v>0</v>
      </c>
      <c r="BS361" s="71">
        <v>15</v>
      </c>
      <c r="BT361" s="71">
        <v>0</v>
      </c>
      <c r="BU361"/>
      <c r="BV361" s="70">
        <v>343.82299999999998</v>
      </c>
      <c r="BW361" s="70">
        <v>0</v>
      </c>
      <c r="BX361" s="70">
        <v>0</v>
      </c>
      <c r="BY361" s="70">
        <v>0</v>
      </c>
      <c r="BZ361" s="70">
        <v>1.0740000000000001</v>
      </c>
      <c r="CA361" s="70">
        <v>0</v>
      </c>
      <c r="CB361" s="70">
        <v>0</v>
      </c>
      <c r="CC361" s="70">
        <v>9.0579999999999998</v>
      </c>
      <c r="CD361" s="70">
        <v>0</v>
      </c>
    </row>
    <row r="362" spans="1:82">
      <c r="A362" s="70" t="s">
        <v>2019</v>
      </c>
      <c r="B362" s="70">
        <v>272</v>
      </c>
      <c r="C362" s="70">
        <v>18</v>
      </c>
      <c r="D362" s="70">
        <v>16</v>
      </c>
      <c r="E362" s="70">
        <v>2021</v>
      </c>
      <c r="F362" s="70" t="s">
        <v>160</v>
      </c>
      <c r="G362" s="70" t="s">
        <v>2001</v>
      </c>
      <c r="H362" s="70" t="s">
        <v>2002</v>
      </c>
      <c r="I362" s="148"/>
      <c r="J362" s="71">
        <v>256.3468594462787</v>
      </c>
      <c r="K362" s="71">
        <v>28.12838973592147</v>
      </c>
      <c r="L362" s="71">
        <v>48.886905905561079</v>
      </c>
      <c r="M362" s="71">
        <v>538.32149878748658</v>
      </c>
      <c r="N362" s="71">
        <v>435.17446978549742</v>
      </c>
      <c r="O362" s="71">
        <v>326.36109296217421</v>
      </c>
      <c r="P362" s="71">
        <v>255.26151494593125</v>
      </c>
      <c r="Q362" s="71">
        <v>19.4582625725917</v>
      </c>
      <c r="R362" s="71">
        <v>0</v>
      </c>
      <c r="S362" s="71">
        <v>52.354781139499998</v>
      </c>
      <c r="T362" s="72"/>
      <c r="U362" s="71">
        <v>52356007</v>
      </c>
      <c r="V362" s="71">
        <v>11961</v>
      </c>
      <c r="W362" s="71">
        <v>2794</v>
      </c>
      <c r="X362" s="71">
        <v>141579</v>
      </c>
      <c r="Y362" s="71">
        <v>152297</v>
      </c>
      <c r="Z362" s="71">
        <v>240124</v>
      </c>
      <c r="AA362" s="71">
        <v>54935</v>
      </c>
      <c r="AB362" s="71">
        <v>333263</v>
      </c>
      <c r="AC362" s="71">
        <v>0</v>
      </c>
      <c r="AD362" s="71">
        <v>52.354781139499998</v>
      </c>
      <c r="AE362" s="72"/>
      <c r="AF362" s="71">
        <v>377180257.82013583</v>
      </c>
      <c r="AG362" s="71">
        <v>19559437.325947836</v>
      </c>
      <c r="AH362" s="71">
        <v>11730321.966893906</v>
      </c>
      <c r="AI362" s="71">
        <v>881892799.47784007</v>
      </c>
      <c r="AJ362" s="71">
        <v>642864477.73365545</v>
      </c>
      <c r="AK362" s="71">
        <v>0</v>
      </c>
      <c r="AL362" s="71">
        <v>0</v>
      </c>
      <c r="AM362" s="71">
        <v>43745397.042491823</v>
      </c>
      <c r="AN362" s="71">
        <v>0</v>
      </c>
      <c r="AO362" s="71">
        <v>0</v>
      </c>
      <c r="AP362" s="71">
        <v>1976972691.3669651</v>
      </c>
      <c r="AQ362" s="72"/>
      <c r="AR362" s="71">
        <v>12800</v>
      </c>
      <c r="AS362" s="71">
        <v>4752</v>
      </c>
      <c r="AT362" s="71">
        <v>2</v>
      </c>
      <c r="AU362" s="71">
        <v>5</v>
      </c>
      <c r="AV362" s="71">
        <v>0</v>
      </c>
      <c r="AW362" s="71">
        <v>2</v>
      </c>
      <c r="AX362" s="71"/>
      <c r="AY362" s="72"/>
      <c r="AZ362" s="71">
        <v>58626.500000000611</v>
      </c>
      <c r="BA362" s="71">
        <v>256817.5000000009</v>
      </c>
      <c r="BB362" s="71">
        <v>12.8</v>
      </c>
      <c r="BC362" s="71">
        <v>4583</v>
      </c>
      <c r="BD362" s="71">
        <v>0</v>
      </c>
      <c r="BE362" s="71">
        <v>6825</v>
      </c>
      <c r="BF362" s="71"/>
      <c r="BG362" s="72"/>
      <c r="BH362" s="71">
        <v>0</v>
      </c>
      <c r="BI362" s="71">
        <v>0</v>
      </c>
      <c r="BJ362" s="71">
        <v>274.964</v>
      </c>
      <c r="BK362" s="71">
        <v>0</v>
      </c>
      <c r="BL362" s="71">
        <v>85.63300000000001</v>
      </c>
      <c r="BM362" s="71">
        <v>0</v>
      </c>
      <c r="BN362" s="72"/>
      <c r="BO362" s="71">
        <v>0</v>
      </c>
      <c r="BP362" s="71">
        <v>0</v>
      </c>
      <c r="BQ362" s="71">
        <v>31</v>
      </c>
      <c r="BR362" s="71">
        <v>0</v>
      </c>
      <c r="BS362" s="71">
        <v>15</v>
      </c>
      <c r="BT362" s="71">
        <v>0</v>
      </c>
      <c r="BU362"/>
      <c r="BV362" s="70">
        <v>350.24200000000002</v>
      </c>
      <c r="BW362" s="70">
        <v>0</v>
      </c>
      <c r="BX362" s="70">
        <v>0</v>
      </c>
      <c r="BY362" s="70">
        <v>0</v>
      </c>
      <c r="BZ362" s="70">
        <v>0</v>
      </c>
      <c r="CA362" s="70">
        <v>0</v>
      </c>
      <c r="CB362" s="70">
        <v>0</v>
      </c>
      <c r="CC362" s="70">
        <v>10.355</v>
      </c>
      <c r="CD362" s="70">
        <v>0</v>
      </c>
    </row>
    <row r="363" spans="1:82">
      <c r="A363" s="70" t="s">
        <v>2020</v>
      </c>
      <c r="B363" s="70">
        <v>272</v>
      </c>
      <c r="C363" s="70">
        <v>19</v>
      </c>
      <c r="D363" s="70">
        <v>16</v>
      </c>
      <c r="E363" s="70">
        <v>2022</v>
      </c>
      <c r="F363" s="70" t="s">
        <v>161</v>
      </c>
      <c r="G363" s="70" t="s">
        <v>2001</v>
      </c>
      <c r="H363" s="70" t="s">
        <v>2002</v>
      </c>
      <c r="I363" s="148"/>
      <c r="J363" s="71">
        <v>226.95634516960087</v>
      </c>
      <c r="K363" s="71">
        <v>24.871623736836998</v>
      </c>
      <c r="L363" s="71">
        <v>47.250543908044527</v>
      </c>
      <c r="M363" s="71">
        <v>517.56866728125192</v>
      </c>
      <c r="N363" s="71">
        <v>471.99072794168217</v>
      </c>
      <c r="O363" s="71">
        <v>345.04680046325359</v>
      </c>
      <c r="P363" s="71">
        <v>252.61403219348796</v>
      </c>
      <c r="Q363" s="71">
        <v>19.531306518417857</v>
      </c>
      <c r="R363" s="71">
        <v>0</v>
      </c>
      <c r="S363" s="71">
        <v>47.671589536619997</v>
      </c>
      <c r="T363" s="72"/>
      <c r="U363" s="71">
        <v>54421394</v>
      </c>
      <c r="V363" s="71">
        <v>11961</v>
      </c>
      <c r="W363" s="71">
        <v>2794</v>
      </c>
      <c r="X363" s="71">
        <v>141579</v>
      </c>
      <c r="Y363" s="71">
        <v>153544</v>
      </c>
      <c r="Z363" s="71">
        <v>241206</v>
      </c>
      <c r="AA363" s="71">
        <v>55194</v>
      </c>
      <c r="AB363" s="71">
        <v>331771</v>
      </c>
      <c r="AC363" s="71">
        <v>0</v>
      </c>
      <c r="AD363" s="71">
        <v>47.671589536619997</v>
      </c>
      <c r="AE363" s="72"/>
      <c r="AF363" s="71">
        <v>328762874.27806139</v>
      </c>
      <c r="AG363" s="71">
        <v>18619352.376952566</v>
      </c>
      <c r="AH363" s="71">
        <v>13271209.130983578</v>
      </c>
      <c r="AI363" s="71">
        <v>827773406.0715971</v>
      </c>
      <c r="AJ363" s="71">
        <v>746812503.57144761</v>
      </c>
      <c r="AK363" s="71">
        <v>0</v>
      </c>
      <c r="AL363" s="71">
        <v>0</v>
      </c>
      <c r="AM363" s="71">
        <v>42840691.592743136</v>
      </c>
      <c r="AN363" s="71">
        <v>0</v>
      </c>
      <c r="AO363" s="71">
        <v>0</v>
      </c>
      <c r="AP363" s="71">
        <v>1978080037.0217853</v>
      </c>
      <c r="AQ363" s="72"/>
      <c r="AR363" s="71">
        <v>13601</v>
      </c>
      <c r="AS363" s="71">
        <v>4817</v>
      </c>
      <c r="AT363" s="71">
        <v>2</v>
      </c>
      <c r="AU363" s="71">
        <v>5</v>
      </c>
      <c r="AV363" s="71">
        <v>0</v>
      </c>
      <c r="AW363" s="71">
        <v>2</v>
      </c>
      <c r="AX363" s="71"/>
      <c r="AY363" s="72"/>
      <c r="AZ363" s="71">
        <v>63163.200000000783</v>
      </c>
      <c r="BA363" s="71">
        <v>260917.4000000009</v>
      </c>
      <c r="BB363" s="71">
        <v>12.8</v>
      </c>
      <c r="BC363" s="71">
        <v>4583</v>
      </c>
      <c r="BD363" s="71">
        <v>0</v>
      </c>
      <c r="BE363" s="71">
        <v>6825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272</v>
      </c>
      <c r="C364" s="70">
        <v>20</v>
      </c>
      <c r="D364" s="70">
        <v>16</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14363</v>
      </c>
      <c r="AS364" s="71">
        <v>4862</v>
      </c>
      <c r="AT364" s="71">
        <v>2</v>
      </c>
      <c r="AU364" s="71">
        <v>5</v>
      </c>
      <c r="AV364" s="71">
        <v>0</v>
      </c>
      <c r="AW364" s="71">
        <v>2</v>
      </c>
      <c r="AX364" s="71"/>
      <c r="AY364" s="72"/>
      <c r="AZ364" s="71">
        <v>67575.900000001158</v>
      </c>
      <c r="BA364" s="71">
        <v>265466.40000000084</v>
      </c>
      <c r="BB364" s="71">
        <v>12.8</v>
      </c>
      <c r="BC364" s="71">
        <v>4583</v>
      </c>
      <c r="BD364" s="71">
        <v>0</v>
      </c>
      <c r="BE364" s="71">
        <v>6825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272</v>
      </c>
      <c r="C365" s="70">
        <v>21</v>
      </c>
      <c r="D365" s="70">
        <v>16</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273</v>
      </c>
      <c r="C366" s="70">
        <v>1</v>
      </c>
      <c r="D366" s="70">
        <v>17</v>
      </c>
      <c r="E366" s="70">
        <v>1990</v>
      </c>
      <c r="F366" s="70" t="s">
        <v>787</v>
      </c>
      <c r="G366" s="70" t="s">
        <v>2024</v>
      </c>
      <c r="H366" s="70" t="s">
        <v>2025</v>
      </c>
      <c r="I366" s="148"/>
      <c r="J366" s="71">
        <v>1021.845076190742</v>
      </c>
      <c r="K366" s="71">
        <v>107.41645751534919</v>
      </c>
      <c r="L366" s="71">
        <v>77.458958994854925</v>
      </c>
      <c r="M366" s="71">
        <v>392.46013403038847</v>
      </c>
      <c r="N366" s="71">
        <v>602.65630180593325</v>
      </c>
      <c r="O366" s="71">
        <v>288.50869500067358</v>
      </c>
      <c r="P366" s="71">
        <v>222.77812450404741</v>
      </c>
      <c r="Q366" s="71">
        <v>22.1149022980577</v>
      </c>
      <c r="R366" s="71">
        <v>0</v>
      </c>
      <c r="S366" s="71">
        <v>18.008440272873202</v>
      </c>
      <c r="T366" s="72"/>
      <c r="U366" s="71">
        <v>28689784</v>
      </c>
      <c r="V366" s="71">
        <v>19654</v>
      </c>
      <c r="W366" s="71">
        <v>906</v>
      </c>
      <c r="X366" s="71">
        <v>131602</v>
      </c>
      <c r="Y366" s="71">
        <v>128924</v>
      </c>
      <c r="Z366" s="71">
        <v>118667</v>
      </c>
      <c r="AA366" s="71">
        <v>54093</v>
      </c>
      <c r="AB366" s="71">
        <v>359071</v>
      </c>
      <c r="AC366" s="71">
        <v>0</v>
      </c>
      <c r="AD366" s="71">
        <v>18.008440272873202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274</v>
      </c>
      <c r="C367" s="70">
        <v>2</v>
      </c>
      <c r="D367" s="70">
        <v>17</v>
      </c>
      <c r="E367" s="70">
        <v>2005</v>
      </c>
      <c r="F367" s="70" t="s">
        <v>789</v>
      </c>
      <c r="G367" s="70" t="s">
        <v>2024</v>
      </c>
      <c r="H367" s="70" t="s">
        <v>2025</v>
      </c>
      <c r="I367" s="148"/>
      <c r="J367" s="71">
        <v>619.70040394914031</v>
      </c>
      <c r="K367" s="71">
        <v>54.947463305246529</v>
      </c>
      <c r="L367" s="71">
        <v>44.482555454709242</v>
      </c>
      <c r="M367" s="71">
        <v>662.8442790773521</v>
      </c>
      <c r="N367" s="71">
        <v>816.25140985319126</v>
      </c>
      <c r="O367" s="71">
        <v>385.35731329830622</v>
      </c>
      <c r="P367" s="71">
        <v>227.9342308286671</v>
      </c>
      <c r="Q367" s="71">
        <v>21.139104975729399</v>
      </c>
      <c r="R367" s="71">
        <v>0</v>
      </c>
      <c r="S367" s="71">
        <v>9.7058157300000012</v>
      </c>
      <c r="T367" s="72"/>
      <c r="U367" s="71">
        <v>19139680</v>
      </c>
      <c r="V367" s="71">
        <v>16761</v>
      </c>
      <c r="W367" s="71">
        <v>395</v>
      </c>
      <c r="X367" s="71">
        <v>107644</v>
      </c>
      <c r="Y367" s="71">
        <v>166416</v>
      </c>
      <c r="Z367" s="71">
        <v>183417</v>
      </c>
      <c r="AA367" s="71">
        <v>45327</v>
      </c>
      <c r="AB367" s="71">
        <v>358811</v>
      </c>
      <c r="AC367" s="71">
        <v>0</v>
      </c>
      <c r="AD367" s="71">
        <v>9.7058157300000012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275</v>
      </c>
      <c r="C368" s="70">
        <v>3</v>
      </c>
      <c r="D368" s="70">
        <v>17</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276</v>
      </c>
      <c r="C369" s="70">
        <v>4</v>
      </c>
      <c r="D369" s="70">
        <v>17</v>
      </c>
      <c r="E369" s="70">
        <v>2007</v>
      </c>
      <c r="F369" s="70" t="s">
        <v>791</v>
      </c>
      <c r="G369" s="1064" t="s">
        <v>2024</v>
      </c>
      <c r="H369" s="70" t="s">
        <v>2025</v>
      </c>
      <c r="I369" s="148"/>
      <c r="J369" s="71">
        <v>580.51219755575858</v>
      </c>
      <c r="K369" s="71">
        <v>44.647697880907103</v>
      </c>
      <c r="L369" s="71">
        <v>44.317160950544228</v>
      </c>
      <c r="M369" s="71">
        <v>628.00579624576176</v>
      </c>
      <c r="N369" s="71">
        <v>829.24005093799292</v>
      </c>
      <c r="O369" s="71">
        <v>371.63953258870163</v>
      </c>
      <c r="P369" s="71">
        <v>221.58130919954669</v>
      </c>
      <c r="Q369" s="71">
        <v>22.157118062622398</v>
      </c>
      <c r="R369" s="71">
        <v>0</v>
      </c>
      <c r="S369" s="71">
        <v>10.6657465683132</v>
      </c>
      <c r="T369" s="72"/>
      <c r="U369" s="71">
        <v>19064145</v>
      </c>
      <c r="V369" s="71">
        <v>14855</v>
      </c>
      <c r="W369" s="71">
        <v>540</v>
      </c>
      <c r="X369" s="71">
        <v>127743</v>
      </c>
      <c r="Y369" s="71">
        <v>169509</v>
      </c>
      <c r="Z369" s="71">
        <v>183884</v>
      </c>
      <c r="AA369" s="71">
        <v>43392</v>
      </c>
      <c r="AB369" s="71">
        <v>356203</v>
      </c>
      <c r="AC369" s="71">
        <v>0</v>
      </c>
      <c r="AD369" s="71">
        <v>10.6657465683132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277</v>
      </c>
      <c r="C370" s="70">
        <v>5</v>
      </c>
      <c r="D370" s="70">
        <v>17</v>
      </c>
      <c r="E370" s="70">
        <v>2008</v>
      </c>
      <c r="F370" s="70" t="s">
        <v>792</v>
      </c>
      <c r="G370" s="70" t="s">
        <v>2024</v>
      </c>
      <c r="H370" s="70" t="s">
        <v>2025</v>
      </c>
      <c r="I370" s="148"/>
      <c r="J370" s="71">
        <v>548.75150891069507</v>
      </c>
      <c r="K370" s="71">
        <v>39.185385761262133</v>
      </c>
      <c r="L370" s="71">
        <v>38.266195865627971</v>
      </c>
      <c r="M370" s="71">
        <v>734.82759484723022</v>
      </c>
      <c r="N370" s="71">
        <v>847.57064597132887</v>
      </c>
      <c r="O370" s="71">
        <v>356.5191744273547</v>
      </c>
      <c r="P370" s="71">
        <v>212.6729274909577</v>
      </c>
      <c r="Q370" s="71">
        <v>21.697969968079398</v>
      </c>
      <c r="R370" s="71">
        <v>0</v>
      </c>
      <c r="S370" s="71">
        <v>9.940242099999999</v>
      </c>
      <c r="T370" s="72"/>
      <c r="U370" s="71">
        <v>18934603</v>
      </c>
      <c r="V370" s="71">
        <v>14855</v>
      </c>
      <c r="W370" s="71">
        <v>540</v>
      </c>
      <c r="X370" s="71">
        <v>127743</v>
      </c>
      <c r="Y370" s="71">
        <v>170955</v>
      </c>
      <c r="Z370" s="71">
        <v>182594</v>
      </c>
      <c r="AA370" s="71">
        <v>41695</v>
      </c>
      <c r="AB370" s="71">
        <v>354559</v>
      </c>
      <c r="AC370" s="71">
        <v>0</v>
      </c>
      <c r="AD370" s="71">
        <v>9.940242099999999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278</v>
      </c>
      <c r="C371" s="70">
        <v>6</v>
      </c>
      <c r="D371" s="70">
        <v>17</v>
      </c>
      <c r="E371" s="70">
        <v>2009</v>
      </c>
      <c r="F371" s="70" t="s">
        <v>176</v>
      </c>
      <c r="G371" s="70" t="s">
        <v>2024</v>
      </c>
      <c r="H371" s="70" t="s">
        <v>2025</v>
      </c>
      <c r="I371" s="148"/>
      <c r="J371" s="71">
        <v>491.11667643863598</v>
      </c>
      <c r="K371" s="71">
        <v>29.246085706662409</v>
      </c>
      <c r="L371" s="71">
        <v>52.501732070726227</v>
      </c>
      <c r="M371" s="71">
        <v>625.65447397640617</v>
      </c>
      <c r="N371" s="71">
        <v>733.12184722720951</v>
      </c>
      <c r="O371" s="71">
        <v>363.0447734174794</v>
      </c>
      <c r="P371" s="71">
        <v>203.40862460083511</v>
      </c>
      <c r="Q371" s="71">
        <v>20.595815436442901</v>
      </c>
      <c r="R371" s="71">
        <v>0</v>
      </c>
      <c r="S371" s="71">
        <v>10.903517207249999</v>
      </c>
      <c r="T371" s="72"/>
      <c r="U371" s="71">
        <v>17113001</v>
      </c>
      <c r="V371" s="71">
        <v>13579</v>
      </c>
      <c r="W371" s="71">
        <v>849</v>
      </c>
      <c r="X371" s="71">
        <v>137359</v>
      </c>
      <c r="Y371" s="71">
        <v>172157</v>
      </c>
      <c r="Z371" s="71">
        <v>183528</v>
      </c>
      <c r="AA371" s="71">
        <v>40940</v>
      </c>
      <c r="AB371" s="71">
        <v>353289</v>
      </c>
      <c r="AC371" s="71">
        <v>0</v>
      </c>
      <c r="AD371" s="71">
        <v>10.903517207249999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300.25099999999998</v>
      </c>
      <c r="BK371" s="71">
        <v>0</v>
      </c>
      <c r="BL371" s="71">
        <v>138.61799999999999</v>
      </c>
      <c r="BM371" s="71">
        <v>0</v>
      </c>
      <c r="BN371" s="72"/>
      <c r="BO371" s="71">
        <v>0</v>
      </c>
      <c r="BP371" s="71">
        <v>0</v>
      </c>
      <c r="BQ371" s="71">
        <v>7</v>
      </c>
      <c r="BR371" s="71">
        <v>0</v>
      </c>
      <c r="BS371" s="71">
        <v>18</v>
      </c>
      <c r="BT371" s="71">
        <v>0</v>
      </c>
      <c r="BU371"/>
      <c r="BV371" s="70">
        <v>363.28500000000003</v>
      </c>
      <c r="BW371" s="70">
        <v>21.457999999999998</v>
      </c>
      <c r="BX371" s="70">
        <v>12.973000000000001</v>
      </c>
      <c r="BY371" s="70">
        <v>3.42</v>
      </c>
      <c r="BZ371" s="70">
        <v>37.732999999999997</v>
      </c>
      <c r="CA371" s="70">
        <v>0</v>
      </c>
      <c r="CB371" s="70">
        <v>0</v>
      </c>
      <c r="CC371" s="70">
        <v>0</v>
      </c>
      <c r="CD371" s="70">
        <v>0</v>
      </c>
    </row>
    <row r="372" spans="1:82">
      <c r="A372" s="70" t="s">
        <v>2031</v>
      </c>
      <c r="B372" s="70">
        <v>279</v>
      </c>
      <c r="C372" s="70">
        <v>7</v>
      </c>
      <c r="D372" s="70">
        <v>17</v>
      </c>
      <c r="E372" s="70">
        <v>2010</v>
      </c>
      <c r="F372" s="70" t="s">
        <v>177</v>
      </c>
      <c r="G372" s="70" t="s">
        <v>2024</v>
      </c>
      <c r="H372" s="70" t="s">
        <v>2025</v>
      </c>
      <c r="I372" s="148"/>
      <c r="J372" s="71">
        <v>445.13527191989988</v>
      </c>
      <c r="K372" s="71">
        <v>30.500924829081001</v>
      </c>
      <c r="L372" s="71">
        <v>47.797695169584102</v>
      </c>
      <c r="M372" s="71">
        <v>560.04801288784745</v>
      </c>
      <c r="N372" s="71">
        <v>724.97317137909465</v>
      </c>
      <c r="O372" s="71">
        <v>362.52334863862461</v>
      </c>
      <c r="P372" s="71">
        <v>205.25033268362949</v>
      </c>
      <c r="Q372" s="71">
        <v>21.415559458630401</v>
      </c>
      <c r="R372" s="71">
        <v>0</v>
      </c>
      <c r="S372" s="71">
        <v>10.75756886808</v>
      </c>
      <c r="T372" s="72"/>
      <c r="U372" s="71">
        <v>17363023</v>
      </c>
      <c r="V372" s="71">
        <v>13579</v>
      </c>
      <c r="W372" s="71">
        <v>849</v>
      </c>
      <c r="X372" s="71">
        <v>137359</v>
      </c>
      <c r="Y372" s="71">
        <v>173143</v>
      </c>
      <c r="Z372" s="71">
        <v>184116</v>
      </c>
      <c r="AA372" s="71">
        <v>40279</v>
      </c>
      <c r="AB372" s="71">
        <v>352004</v>
      </c>
      <c r="AC372" s="71">
        <v>0</v>
      </c>
      <c r="AD372" s="71">
        <v>10.75756886808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325.00299999999999</v>
      </c>
      <c r="BK372" s="71">
        <v>0</v>
      </c>
      <c r="BL372" s="71">
        <v>118.511</v>
      </c>
      <c r="BM372" s="71">
        <v>0</v>
      </c>
      <c r="BN372" s="72"/>
      <c r="BO372" s="71">
        <v>0</v>
      </c>
      <c r="BP372" s="71">
        <v>0</v>
      </c>
      <c r="BQ372" s="71">
        <v>8</v>
      </c>
      <c r="BR372" s="71">
        <v>0</v>
      </c>
      <c r="BS372" s="71">
        <v>17</v>
      </c>
      <c r="BT372" s="71">
        <v>0</v>
      </c>
      <c r="BU372"/>
      <c r="BV372" s="70">
        <v>362.87200000000001</v>
      </c>
      <c r="BW372" s="70">
        <v>20.667000000000002</v>
      </c>
      <c r="BX372" s="70">
        <v>15.029</v>
      </c>
      <c r="BY372" s="70">
        <v>6.827</v>
      </c>
      <c r="BZ372" s="70">
        <v>38.119</v>
      </c>
      <c r="CA372" s="70">
        <v>0</v>
      </c>
      <c r="CB372" s="70">
        <v>0</v>
      </c>
      <c r="CC372" s="70">
        <v>0</v>
      </c>
      <c r="CD372" s="70">
        <v>0</v>
      </c>
    </row>
    <row r="373" spans="1:82">
      <c r="A373" s="70" t="s">
        <v>2032</v>
      </c>
      <c r="B373" s="70">
        <v>280</v>
      </c>
      <c r="C373" s="70">
        <v>8</v>
      </c>
      <c r="D373" s="70">
        <v>17</v>
      </c>
      <c r="E373" s="70">
        <v>2011</v>
      </c>
      <c r="F373" s="70" t="s">
        <v>178</v>
      </c>
      <c r="G373" s="70" t="s">
        <v>2024</v>
      </c>
      <c r="H373" s="70" t="s">
        <v>2025</v>
      </c>
      <c r="I373" s="148"/>
      <c r="J373" s="71">
        <v>481.09425460374018</v>
      </c>
      <c r="K373" s="71">
        <v>42.737469058008863</v>
      </c>
      <c r="L373" s="71">
        <v>44.598732364685837</v>
      </c>
      <c r="M373" s="71">
        <v>707.49809467623334</v>
      </c>
      <c r="N373" s="71">
        <v>876.87342794175777</v>
      </c>
      <c r="O373" s="71">
        <v>358.64612277734238</v>
      </c>
      <c r="P373" s="71">
        <v>197.95810335868032</v>
      </c>
      <c r="Q373" s="71">
        <v>24.5978250996375</v>
      </c>
      <c r="R373" s="71">
        <v>0</v>
      </c>
      <c r="S373" s="71">
        <v>12.301582501844999</v>
      </c>
      <c r="T373" s="72"/>
      <c r="U373" s="71">
        <v>17673416</v>
      </c>
      <c r="V373" s="71">
        <v>13579</v>
      </c>
      <c r="W373" s="71">
        <v>849</v>
      </c>
      <c r="X373" s="71">
        <v>137359</v>
      </c>
      <c r="Y373" s="71">
        <v>173984</v>
      </c>
      <c r="Z373" s="71">
        <v>186104</v>
      </c>
      <c r="AA373" s="71">
        <v>40004</v>
      </c>
      <c r="AB373" s="71">
        <v>350511</v>
      </c>
      <c r="AC373" s="71">
        <v>0</v>
      </c>
      <c r="AD373" s="71">
        <v>12.301582501844999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322.61599999999999</v>
      </c>
      <c r="BK373" s="71">
        <v>0</v>
      </c>
      <c r="BL373" s="71">
        <v>108.44199999999999</v>
      </c>
      <c r="BM373" s="71">
        <v>0</v>
      </c>
      <c r="BN373" s="72"/>
      <c r="BO373" s="71">
        <v>0</v>
      </c>
      <c r="BP373" s="71">
        <v>0</v>
      </c>
      <c r="BQ373" s="71">
        <v>8</v>
      </c>
      <c r="BR373" s="71">
        <v>0</v>
      </c>
      <c r="BS373" s="71">
        <v>18</v>
      </c>
      <c r="BT373" s="71">
        <v>0</v>
      </c>
      <c r="BU373"/>
      <c r="BV373" s="70">
        <v>352.32</v>
      </c>
      <c r="BW373" s="70">
        <v>15.247999999999999</v>
      </c>
      <c r="BX373" s="70">
        <v>12.622999999999999</v>
      </c>
      <c r="BY373" s="70">
        <v>7.657</v>
      </c>
      <c r="BZ373" s="70">
        <v>43.21</v>
      </c>
      <c r="CA373" s="70">
        <v>0</v>
      </c>
      <c r="CB373" s="70">
        <v>0</v>
      </c>
      <c r="CC373" s="70">
        <v>0</v>
      </c>
      <c r="CD373" s="70">
        <v>0</v>
      </c>
    </row>
    <row r="374" spans="1:82">
      <c r="A374" s="70" t="s">
        <v>2033</v>
      </c>
      <c r="B374" s="70">
        <v>281</v>
      </c>
      <c r="C374" s="70">
        <v>9</v>
      </c>
      <c r="D374" s="70">
        <v>17</v>
      </c>
      <c r="E374" s="70">
        <v>2012</v>
      </c>
      <c r="F374" s="70" t="s">
        <v>179</v>
      </c>
      <c r="G374" s="70" t="s">
        <v>2024</v>
      </c>
      <c r="H374" s="70" t="s">
        <v>2025</v>
      </c>
      <c r="I374" s="148"/>
      <c r="J374" s="71">
        <v>477.04970986571919</v>
      </c>
      <c r="K374" s="71">
        <v>48.145411809271629</v>
      </c>
      <c r="L374" s="71">
        <v>44.998794777256791</v>
      </c>
      <c r="M374" s="71">
        <v>878.71038562805973</v>
      </c>
      <c r="N374" s="71">
        <v>967.79942197553169</v>
      </c>
      <c r="O374" s="71">
        <v>359.06083412013055</v>
      </c>
      <c r="P374" s="71">
        <v>196.5811509969086</v>
      </c>
      <c r="Q374" s="71">
        <v>26.6351473593955</v>
      </c>
      <c r="R374" s="71">
        <v>0</v>
      </c>
      <c r="S374" s="71">
        <v>14.76199490992</v>
      </c>
      <c r="T374" s="72"/>
      <c r="U374" s="71">
        <v>16791186</v>
      </c>
      <c r="V374" s="71">
        <v>13579</v>
      </c>
      <c r="W374" s="71">
        <v>849</v>
      </c>
      <c r="X374" s="71">
        <v>137359</v>
      </c>
      <c r="Y374" s="71">
        <v>174805</v>
      </c>
      <c r="Z374" s="71">
        <v>187797</v>
      </c>
      <c r="AA374" s="71">
        <v>39501</v>
      </c>
      <c r="AB374" s="71">
        <v>349332</v>
      </c>
      <c r="AC374" s="71">
        <v>0</v>
      </c>
      <c r="AD374" s="71">
        <v>14.76199490992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330.995</v>
      </c>
      <c r="BK374" s="71">
        <v>0</v>
      </c>
      <c r="BL374" s="71">
        <v>134.52500000000001</v>
      </c>
      <c r="BM374" s="71">
        <v>0</v>
      </c>
      <c r="BN374" s="72"/>
      <c r="BO374" s="71">
        <v>0</v>
      </c>
      <c r="BP374" s="71">
        <v>0</v>
      </c>
      <c r="BQ374" s="71">
        <v>7</v>
      </c>
      <c r="BR374" s="71">
        <v>0</v>
      </c>
      <c r="BS374" s="71">
        <v>16</v>
      </c>
      <c r="BT374" s="71">
        <v>0</v>
      </c>
      <c r="BU374"/>
      <c r="BV374" s="70">
        <v>374.738</v>
      </c>
      <c r="BW374" s="70">
        <v>16.861999999999998</v>
      </c>
      <c r="BX374" s="70">
        <v>9.4979999999999993</v>
      </c>
      <c r="BY374" s="70">
        <v>7.7679999999999998</v>
      </c>
      <c r="BZ374" s="70">
        <v>56.654000000000003</v>
      </c>
      <c r="CA374" s="70">
        <v>0</v>
      </c>
      <c r="CB374" s="70">
        <v>0</v>
      </c>
      <c r="CC374" s="70">
        <v>0</v>
      </c>
      <c r="CD374" s="70">
        <v>0</v>
      </c>
    </row>
    <row r="375" spans="1:82">
      <c r="A375" s="70" t="s">
        <v>2034</v>
      </c>
      <c r="B375" s="70">
        <v>282</v>
      </c>
      <c r="C375" s="70">
        <v>10</v>
      </c>
      <c r="D375" s="70">
        <v>17</v>
      </c>
      <c r="E375" s="70">
        <v>2013</v>
      </c>
      <c r="F375" s="70" t="s">
        <v>180</v>
      </c>
      <c r="G375" s="70" t="s">
        <v>2024</v>
      </c>
      <c r="H375" s="70" t="s">
        <v>2025</v>
      </c>
      <c r="I375" s="148"/>
      <c r="J375" s="71">
        <v>512.57645473107289</v>
      </c>
      <c r="K375" s="71">
        <v>39.792347082754283</v>
      </c>
      <c r="L375" s="71">
        <v>39.737484016265491</v>
      </c>
      <c r="M375" s="71">
        <v>817.22166701874858</v>
      </c>
      <c r="N375" s="71">
        <v>943.34021465583498</v>
      </c>
      <c r="O375" s="71">
        <v>347.39157341550441</v>
      </c>
      <c r="P375" s="71">
        <v>197.68653176562123</v>
      </c>
      <c r="Q375" s="71">
        <v>27.001267164449001</v>
      </c>
      <c r="R375" s="71">
        <v>0</v>
      </c>
      <c r="S375" s="71">
        <v>13.790174441746499</v>
      </c>
      <c r="T375" s="72"/>
      <c r="U375" s="71">
        <v>18370112</v>
      </c>
      <c r="V375" s="71">
        <v>13579</v>
      </c>
      <c r="W375" s="71">
        <v>849</v>
      </c>
      <c r="X375" s="71">
        <v>137359</v>
      </c>
      <c r="Y375" s="71">
        <v>175814</v>
      </c>
      <c r="Z375" s="71">
        <v>189806</v>
      </c>
      <c r="AA375" s="71">
        <v>39574</v>
      </c>
      <c r="AB375" s="71">
        <v>349057</v>
      </c>
      <c r="AC375" s="71">
        <v>0</v>
      </c>
      <c r="AD375" s="71">
        <v>13.790174441746499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374.74200000000002</v>
      </c>
      <c r="BK375" s="71">
        <v>0</v>
      </c>
      <c r="BL375" s="71">
        <v>140.73599999999999</v>
      </c>
      <c r="BM375" s="71">
        <v>0</v>
      </c>
      <c r="BN375" s="72"/>
      <c r="BO375" s="71">
        <v>0</v>
      </c>
      <c r="BP375" s="71">
        <v>0</v>
      </c>
      <c r="BQ375" s="71">
        <v>8</v>
      </c>
      <c r="BR375" s="71">
        <v>0</v>
      </c>
      <c r="BS375" s="71">
        <v>17</v>
      </c>
      <c r="BT375" s="71">
        <v>0</v>
      </c>
      <c r="BU375"/>
      <c r="BV375" s="70">
        <v>443.39699999999999</v>
      </c>
      <c r="BW375" s="70">
        <v>14.603999999999999</v>
      </c>
      <c r="BX375" s="70">
        <v>8.4809999999999999</v>
      </c>
      <c r="BY375" s="70">
        <v>7.8209999999999997</v>
      </c>
      <c r="BZ375" s="70">
        <v>41.174999999999997</v>
      </c>
      <c r="CA375" s="70">
        <v>0</v>
      </c>
      <c r="CB375" s="70">
        <v>0</v>
      </c>
      <c r="CC375" s="70">
        <v>0</v>
      </c>
      <c r="CD375" s="70">
        <v>0</v>
      </c>
    </row>
    <row r="376" spans="1:82">
      <c r="A376" s="70" t="s">
        <v>2035</v>
      </c>
      <c r="B376" s="70">
        <v>283</v>
      </c>
      <c r="C376" s="70">
        <v>11</v>
      </c>
      <c r="D376" s="70">
        <v>17</v>
      </c>
      <c r="E376" s="70">
        <v>2014</v>
      </c>
      <c r="F376" s="70" t="s">
        <v>181</v>
      </c>
      <c r="G376" s="70" t="s">
        <v>2024</v>
      </c>
      <c r="H376" s="70" t="s">
        <v>2025</v>
      </c>
      <c r="I376" s="148"/>
      <c r="J376" s="71">
        <v>485.05761452324009</v>
      </c>
      <c r="K376" s="71">
        <v>39.328725006821458</v>
      </c>
      <c r="L376" s="71">
        <v>36.636596484150161</v>
      </c>
      <c r="M376" s="71">
        <v>820.36705718841108</v>
      </c>
      <c r="N376" s="71">
        <v>1002.750252930289</v>
      </c>
      <c r="O376" s="71">
        <v>332.11849340840502</v>
      </c>
      <c r="P376" s="71">
        <v>198.52828699009399</v>
      </c>
      <c r="Q376" s="71">
        <v>25.768805345381502</v>
      </c>
      <c r="R376" s="71">
        <v>0</v>
      </c>
      <c r="S376" s="71">
        <v>14.473192884278699</v>
      </c>
      <c r="T376" s="72"/>
      <c r="U376" s="71">
        <v>19306808</v>
      </c>
      <c r="V376" s="71">
        <v>11661</v>
      </c>
      <c r="W376" s="71">
        <v>799</v>
      </c>
      <c r="X376" s="71">
        <v>131090</v>
      </c>
      <c r="Y376" s="71">
        <v>176496</v>
      </c>
      <c r="Z376" s="71">
        <v>191119</v>
      </c>
      <c r="AA376" s="71">
        <v>39537</v>
      </c>
      <c r="AB376" s="71">
        <v>347207</v>
      </c>
      <c r="AC376" s="71">
        <v>0</v>
      </c>
      <c r="AD376" s="71">
        <v>14.473192884278699</v>
      </c>
      <c r="AE376" s="72"/>
      <c r="AF376" s="71"/>
      <c r="AG376" s="71"/>
      <c r="AH376" s="71"/>
      <c r="AI376" s="71"/>
      <c r="AJ376" s="71"/>
      <c r="AK376" s="71"/>
      <c r="AL376" s="71"/>
      <c r="AM376" s="71"/>
      <c r="AN376" s="71"/>
      <c r="AO376" s="71"/>
      <c r="AP376" s="71"/>
      <c r="AQ376" s="72"/>
      <c r="AR376" s="71">
        <v>1122</v>
      </c>
      <c r="AS376" s="71">
        <v>79</v>
      </c>
      <c r="AT376" s="71">
        <v>0</v>
      </c>
      <c r="AU376" s="71">
        <v>0</v>
      </c>
      <c r="AV376" s="71">
        <v>0</v>
      </c>
      <c r="AW376" s="71">
        <v>1</v>
      </c>
      <c r="AX376" s="71"/>
      <c r="AY376" s="72"/>
      <c r="AZ376" s="71">
        <v>4547.951</v>
      </c>
      <c r="BA376" s="71">
        <v>8173.3</v>
      </c>
      <c r="BB376" s="71">
        <v>0</v>
      </c>
      <c r="BC376" s="71">
        <v>0</v>
      </c>
      <c r="BD376" s="71">
        <v>0</v>
      </c>
      <c r="BE376" s="71">
        <v>1512</v>
      </c>
      <c r="BF376" s="71"/>
      <c r="BG376" s="72"/>
      <c r="BH376" s="71">
        <v>0</v>
      </c>
      <c r="BI376" s="71">
        <v>0</v>
      </c>
      <c r="BJ376" s="71">
        <v>368.30099999999999</v>
      </c>
      <c r="BK376" s="71">
        <v>0</v>
      </c>
      <c r="BL376" s="71">
        <v>132.446</v>
      </c>
      <c r="BM376" s="71">
        <v>0</v>
      </c>
      <c r="BN376" s="72"/>
      <c r="BO376" s="71">
        <v>0</v>
      </c>
      <c r="BP376" s="71">
        <v>0</v>
      </c>
      <c r="BQ376" s="71">
        <v>8</v>
      </c>
      <c r="BR376" s="71">
        <v>0</v>
      </c>
      <c r="BS376" s="71">
        <v>16</v>
      </c>
      <c r="BT376" s="71">
        <v>0</v>
      </c>
      <c r="BU376"/>
      <c r="BV376" s="70">
        <v>430.608</v>
      </c>
      <c r="BW376" s="70">
        <v>16.021000000000001</v>
      </c>
      <c r="BX376" s="70">
        <v>9.2119999999999997</v>
      </c>
      <c r="BY376" s="70">
        <v>6.9329999999999998</v>
      </c>
      <c r="BZ376" s="70">
        <v>37.972999999999999</v>
      </c>
      <c r="CA376" s="70">
        <v>0</v>
      </c>
      <c r="CB376" s="70">
        <v>0</v>
      </c>
      <c r="CC376" s="70">
        <v>0</v>
      </c>
      <c r="CD376" s="70">
        <v>0</v>
      </c>
    </row>
    <row r="377" spans="1:82">
      <c r="A377" s="70" t="s">
        <v>2036</v>
      </c>
      <c r="B377" s="70">
        <v>284</v>
      </c>
      <c r="C377" s="70">
        <v>12</v>
      </c>
      <c r="D377" s="70">
        <v>17</v>
      </c>
      <c r="E377" s="70">
        <v>2015</v>
      </c>
      <c r="F377" s="70" t="s">
        <v>182</v>
      </c>
      <c r="G377" s="70" t="s">
        <v>2024</v>
      </c>
      <c r="H377" s="70" t="s">
        <v>2025</v>
      </c>
      <c r="I377" s="148"/>
      <c r="J377" s="71">
        <v>540.35544668540604</v>
      </c>
      <c r="K377" s="71">
        <v>37.712158950929343</v>
      </c>
      <c r="L377" s="71">
        <v>38.563839866080549</v>
      </c>
      <c r="M377" s="71">
        <v>793.7648846701328</v>
      </c>
      <c r="N377" s="71">
        <v>930.39787884048656</v>
      </c>
      <c r="O377" s="71">
        <v>329.47248057552849</v>
      </c>
      <c r="P377" s="71">
        <v>196.81572575091064</v>
      </c>
      <c r="Q377" s="71">
        <v>25.086576514719699</v>
      </c>
      <c r="R377" s="71">
        <v>0</v>
      </c>
      <c r="S377" s="71">
        <v>16.95073216446832</v>
      </c>
      <c r="T377" s="72"/>
      <c r="U377" s="71">
        <v>21563982</v>
      </c>
      <c r="V377" s="71">
        <v>11661</v>
      </c>
      <c r="W377" s="71">
        <v>799</v>
      </c>
      <c r="X377" s="71">
        <v>131090</v>
      </c>
      <c r="Y377" s="71">
        <v>177924</v>
      </c>
      <c r="Z377" s="71">
        <v>191421</v>
      </c>
      <c r="AA377" s="71">
        <v>39165</v>
      </c>
      <c r="AB377" s="71">
        <v>345288</v>
      </c>
      <c r="AC377" s="71">
        <v>0</v>
      </c>
      <c r="AD377" s="71">
        <v>16.95073216446832</v>
      </c>
      <c r="AE377" s="72"/>
      <c r="AF377" s="71">
        <v>166415730.5411661</v>
      </c>
      <c r="AG377" s="71">
        <v>25124589.550541069</v>
      </c>
      <c r="AH377" s="71">
        <v>4986376.3925452931</v>
      </c>
      <c r="AI377" s="71">
        <v>833743039.81778204</v>
      </c>
      <c r="AJ377" s="71">
        <v>788033869.11471879</v>
      </c>
      <c r="AK377" s="71">
        <v>0</v>
      </c>
      <c r="AL377" s="71">
        <v>0</v>
      </c>
      <c r="AM377" s="71">
        <v>47320271.971316442</v>
      </c>
      <c r="AN377" s="71">
        <v>0</v>
      </c>
      <c r="AO377" s="71">
        <v>0</v>
      </c>
      <c r="AP377" s="71">
        <v>1865623877.3880696</v>
      </c>
      <c r="AQ377" s="72"/>
      <c r="AR377" s="71">
        <v>1233</v>
      </c>
      <c r="AS377" s="71">
        <v>91</v>
      </c>
      <c r="AT377" s="71">
        <v>0</v>
      </c>
      <c r="AU377" s="71">
        <v>0</v>
      </c>
      <c r="AV377" s="71">
        <v>0</v>
      </c>
      <c r="AW377" s="71">
        <v>1</v>
      </c>
      <c r="AX377" s="71"/>
      <c r="AY377" s="72"/>
      <c r="AZ377" s="71">
        <v>5062.3829999999998</v>
      </c>
      <c r="BA377" s="71">
        <v>11758.5</v>
      </c>
      <c r="BB377" s="71">
        <v>0</v>
      </c>
      <c r="BC377" s="71">
        <v>0</v>
      </c>
      <c r="BD377" s="71">
        <v>0</v>
      </c>
      <c r="BE377" s="71">
        <v>1512</v>
      </c>
      <c r="BF377" s="71"/>
      <c r="BG377" s="72"/>
      <c r="BH377" s="71">
        <v>0</v>
      </c>
      <c r="BI377" s="71">
        <v>0</v>
      </c>
      <c r="BJ377" s="71">
        <v>345.39400000000001</v>
      </c>
      <c r="BK377" s="71">
        <v>0</v>
      </c>
      <c r="BL377" s="71">
        <v>134.59899999999999</v>
      </c>
      <c r="BM377" s="71">
        <v>0</v>
      </c>
      <c r="BN377" s="72"/>
      <c r="BO377" s="71">
        <v>0</v>
      </c>
      <c r="BP377" s="71">
        <v>0</v>
      </c>
      <c r="BQ377" s="71">
        <v>9</v>
      </c>
      <c r="BR377" s="71">
        <v>0</v>
      </c>
      <c r="BS377" s="71">
        <v>16</v>
      </c>
      <c r="BT377" s="71">
        <v>0</v>
      </c>
      <c r="BU377"/>
      <c r="BV377" s="70">
        <v>402.90800000000002</v>
      </c>
      <c r="BW377" s="70">
        <v>19.716000000000001</v>
      </c>
      <c r="BX377" s="70">
        <v>11.518000000000001</v>
      </c>
      <c r="BY377" s="70">
        <v>7.1790000000000003</v>
      </c>
      <c r="BZ377" s="70">
        <v>38.671999999999997</v>
      </c>
      <c r="CA377" s="70">
        <v>0</v>
      </c>
      <c r="CB377" s="70">
        <v>0</v>
      </c>
      <c r="CC377" s="70">
        <v>0</v>
      </c>
      <c r="CD377" s="70">
        <v>0</v>
      </c>
    </row>
    <row r="378" spans="1:82">
      <c r="A378" s="70" t="s">
        <v>2037</v>
      </c>
      <c r="B378" s="70">
        <v>285</v>
      </c>
      <c r="C378" s="70">
        <v>13</v>
      </c>
      <c r="D378" s="70">
        <v>17</v>
      </c>
      <c r="E378" s="70">
        <v>2016</v>
      </c>
      <c r="F378" s="70" t="s">
        <v>155</v>
      </c>
      <c r="G378" s="70" t="s">
        <v>2024</v>
      </c>
      <c r="H378" s="70" t="s">
        <v>2025</v>
      </c>
      <c r="I378" s="148"/>
      <c r="J378" s="71">
        <v>566.77191196484853</v>
      </c>
      <c r="K378" s="71">
        <v>35.573052061339403</v>
      </c>
      <c r="L378" s="71">
        <v>41.469554780025781</v>
      </c>
      <c r="M378" s="71">
        <v>680.56133274986837</v>
      </c>
      <c r="N378" s="71">
        <v>944.47808566386323</v>
      </c>
      <c r="O378" s="71">
        <v>326.85727545613656</v>
      </c>
      <c r="P378" s="71">
        <v>202.08882140338747</v>
      </c>
      <c r="Q378" s="71">
        <v>24.216049484764586</v>
      </c>
      <c r="R378" s="71">
        <v>0</v>
      </c>
      <c r="S378" s="71">
        <v>16.265909107500004</v>
      </c>
      <c r="T378" s="72"/>
      <c r="U378" s="71">
        <v>21529457</v>
      </c>
      <c r="V378" s="71">
        <v>11661</v>
      </c>
      <c r="W378" s="71">
        <v>799</v>
      </c>
      <c r="X378" s="71">
        <v>131090</v>
      </c>
      <c r="Y378" s="71">
        <v>177609</v>
      </c>
      <c r="Z378" s="71">
        <v>192236</v>
      </c>
      <c r="AA378" s="71">
        <v>41593</v>
      </c>
      <c r="AB378" s="71">
        <v>342848</v>
      </c>
      <c r="AC378" s="71">
        <v>0</v>
      </c>
      <c r="AD378" s="71">
        <v>16.265909107500001</v>
      </c>
      <c r="AE378" s="72"/>
      <c r="AF378" s="71">
        <v>177607167.13892969</v>
      </c>
      <c r="AG378" s="71">
        <v>23948872.09017792</v>
      </c>
      <c r="AH378" s="71">
        <v>4226199.6993852621</v>
      </c>
      <c r="AI378" s="71">
        <v>832241783.37342</v>
      </c>
      <c r="AJ378" s="71">
        <v>781360654.12814283</v>
      </c>
      <c r="AK378" s="71">
        <v>0</v>
      </c>
      <c r="AL378" s="71">
        <v>0</v>
      </c>
      <c r="AM378" s="71">
        <v>47022383.625438876</v>
      </c>
      <c r="AN378" s="71">
        <v>0</v>
      </c>
      <c r="AO378" s="71">
        <v>0</v>
      </c>
      <c r="AP378" s="71">
        <v>1866407060.0554945</v>
      </c>
      <c r="AQ378" s="72"/>
      <c r="AR378" s="71">
        <v>1324</v>
      </c>
      <c r="AS378" s="71">
        <v>108</v>
      </c>
      <c r="AT378" s="71">
        <v>0</v>
      </c>
      <c r="AU378" s="71">
        <v>0</v>
      </c>
      <c r="AV378" s="71">
        <v>0</v>
      </c>
      <c r="AW378" s="71">
        <v>0</v>
      </c>
      <c r="AX378" s="71"/>
      <c r="AY378" s="72"/>
      <c r="AZ378" s="71">
        <v>5454.9709999999995</v>
      </c>
      <c r="BA378" s="71">
        <v>12244.8</v>
      </c>
      <c r="BB378" s="71">
        <v>0</v>
      </c>
      <c r="BC378" s="71">
        <v>0</v>
      </c>
      <c r="BD378" s="71">
        <v>0</v>
      </c>
      <c r="BE378" s="71">
        <v>0</v>
      </c>
      <c r="BF378" s="71"/>
      <c r="BG378" s="72"/>
      <c r="BH378" s="71">
        <v>0</v>
      </c>
      <c r="BI378" s="71">
        <v>0</v>
      </c>
      <c r="BJ378" s="71">
        <v>361.04500000000002</v>
      </c>
      <c r="BK378" s="71">
        <v>0</v>
      </c>
      <c r="BL378" s="71">
        <v>140.81200000000001</v>
      </c>
      <c r="BM378" s="71">
        <v>0</v>
      </c>
      <c r="BN378" s="72"/>
      <c r="BO378" s="71">
        <v>0</v>
      </c>
      <c r="BP378" s="71">
        <v>0</v>
      </c>
      <c r="BQ378" s="71">
        <v>9</v>
      </c>
      <c r="BR378" s="71">
        <v>0</v>
      </c>
      <c r="BS378" s="71">
        <v>16</v>
      </c>
      <c r="BT378" s="71">
        <v>0</v>
      </c>
      <c r="BU378"/>
      <c r="BV378" s="70">
        <v>411.8</v>
      </c>
      <c r="BW378" s="70">
        <v>18.437999999999999</v>
      </c>
      <c r="BX378" s="70">
        <v>10.821</v>
      </c>
      <c r="BY378" s="70">
        <v>7.008</v>
      </c>
      <c r="BZ378" s="70">
        <v>53.79</v>
      </c>
      <c r="CA378" s="70">
        <v>0</v>
      </c>
      <c r="CB378" s="70">
        <v>0</v>
      </c>
      <c r="CC378" s="70">
        <v>0</v>
      </c>
      <c r="CD378" s="70">
        <v>0</v>
      </c>
    </row>
    <row r="379" spans="1:82">
      <c r="A379" s="70" t="s">
        <v>2038</v>
      </c>
      <c r="B379" s="70">
        <v>286</v>
      </c>
      <c r="C379" s="70">
        <v>14</v>
      </c>
      <c r="D379" s="70">
        <v>17</v>
      </c>
      <c r="E379" s="70">
        <v>2017</v>
      </c>
      <c r="F379" s="70" t="s">
        <v>156</v>
      </c>
      <c r="G379" s="70" t="s">
        <v>2024</v>
      </c>
      <c r="H379" s="70" t="s">
        <v>2025</v>
      </c>
      <c r="I379" s="148"/>
      <c r="J379" s="71">
        <v>576.72816408116216</v>
      </c>
      <c r="K379" s="71">
        <v>36.35033292418148</v>
      </c>
      <c r="L379" s="71">
        <v>37.434984078571141</v>
      </c>
      <c r="M379" s="71">
        <v>682.39202264898211</v>
      </c>
      <c r="N379" s="71">
        <v>925.2982938925378</v>
      </c>
      <c r="O379" s="71">
        <v>322.74303029495269</v>
      </c>
      <c r="P379" s="71">
        <v>200.8569403197632</v>
      </c>
      <c r="Q379" s="71">
        <v>23.2373445430765</v>
      </c>
      <c r="R379" s="71">
        <v>0</v>
      </c>
      <c r="S379" s="71">
        <v>16.285380753268001</v>
      </c>
      <c r="T379" s="72"/>
      <c r="U379" s="71">
        <v>21556724</v>
      </c>
      <c r="V379" s="71">
        <v>11661</v>
      </c>
      <c r="W379" s="71">
        <v>799</v>
      </c>
      <c r="X379" s="71">
        <v>131090</v>
      </c>
      <c r="Y379" s="71">
        <v>177815</v>
      </c>
      <c r="Z379" s="71">
        <v>192965</v>
      </c>
      <c r="AA379" s="71">
        <v>41603</v>
      </c>
      <c r="AB379" s="71">
        <v>340211</v>
      </c>
      <c r="AC379" s="71">
        <v>0</v>
      </c>
      <c r="AD379" s="71">
        <v>16.285380753268001</v>
      </c>
      <c r="AE379" s="72"/>
      <c r="AF379" s="71">
        <v>174744698.08316809</v>
      </c>
      <c r="AG379" s="71">
        <v>24018456.69156925</v>
      </c>
      <c r="AH379" s="71">
        <v>5162750.0781419408</v>
      </c>
      <c r="AI379" s="71">
        <v>811651597.78670478</v>
      </c>
      <c r="AJ379" s="71">
        <v>709359790.70830142</v>
      </c>
      <c r="AK379" s="71">
        <v>0</v>
      </c>
      <c r="AL379" s="71">
        <v>0</v>
      </c>
      <c r="AM379" s="71">
        <v>46733724.351784907</v>
      </c>
      <c r="AN379" s="71">
        <v>0</v>
      </c>
      <c r="AO379" s="71">
        <v>0</v>
      </c>
      <c r="AP379" s="71">
        <v>1771671017.6996706</v>
      </c>
      <c r="AQ379" s="72"/>
      <c r="AR379" s="71">
        <v>1384</v>
      </c>
      <c r="AS379" s="71">
        <v>109</v>
      </c>
      <c r="AT379" s="71">
        <v>0</v>
      </c>
      <c r="AU379" s="71">
        <v>0</v>
      </c>
      <c r="AV379" s="71">
        <v>0</v>
      </c>
      <c r="AW379" s="71">
        <v>0</v>
      </c>
      <c r="AX379" s="71"/>
      <c r="AY379" s="72"/>
      <c r="AZ379" s="71">
        <v>5724.3710000000001</v>
      </c>
      <c r="BA379" s="71">
        <v>12260.6</v>
      </c>
      <c r="BB379" s="71">
        <v>0</v>
      </c>
      <c r="BC379" s="71">
        <v>0</v>
      </c>
      <c r="BD379" s="71">
        <v>0</v>
      </c>
      <c r="BE379" s="71">
        <v>0</v>
      </c>
      <c r="BF379" s="71"/>
      <c r="BG379" s="72"/>
      <c r="BH379" s="71">
        <v>0</v>
      </c>
      <c r="BI379" s="71">
        <v>0</v>
      </c>
      <c r="BJ379" s="71">
        <v>346.387</v>
      </c>
      <c r="BK379" s="71">
        <v>0</v>
      </c>
      <c r="BL379" s="71">
        <v>137.00800000000001</v>
      </c>
      <c r="BM379" s="71">
        <v>0</v>
      </c>
      <c r="BN379" s="72"/>
      <c r="BO379" s="71">
        <v>0</v>
      </c>
      <c r="BP379" s="71">
        <v>0</v>
      </c>
      <c r="BQ379" s="71">
        <v>8</v>
      </c>
      <c r="BR379" s="71">
        <v>0</v>
      </c>
      <c r="BS379" s="71">
        <v>16</v>
      </c>
      <c r="BT379" s="71">
        <v>0</v>
      </c>
      <c r="BU379"/>
      <c r="BV379" s="70">
        <v>389.98099999999999</v>
      </c>
      <c r="BW379" s="70">
        <v>18.405999999999999</v>
      </c>
      <c r="BX379" s="70">
        <v>10.746</v>
      </c>
      <c r="BY379" s="70">
        <v>8.1180000000000003</v>
      </c>
      <c r="BZ379" s="70">
        <v>56.143999999999998</v>
      </c>
      <c r="CA379" s="70">
        <v>0</v>
      </c>
      <c r="CB379" s="70">
        <v>0</v>
      </c>
      <c r="CC379" s="70">
        <v>0</v>
      </c>
      <c r="CD379" s="70">
        <v>0</v>
      </c>
    </row>
    <row r="380" spans="1:82">
      <c r="A380" s="70" t="s">
        <v>2039</v>
      </c>
      <c r="B380" s="70">
        <v>287</v>
      </c>
      <c r="C380" s="70">
        <v>15</v>
      </c>
      <c r="D380" s="70">
        <v>17</v>
      </c>
      <c r="E380" s="70">
        <v>2018</v>
      </c>
      <c r="F380" s="70" t="s">
        <v>183</v>
      </c>
      <c r="G380" s="70" t="s">
        <v>2024</v>
      </c>
      <c r="H380" s="70" t="s">
        <v>2025</v>
      </c>
      <c r="I380" s="148"/>
      <c r="J380" s="71">
        <v>560.10750700290748</v>
      </c>
      <c r="K380" s="71">
        <v>33.83231431516559</v>
      </c>
      <c r="L380" s="71">
        <v>34.341776134240739</v>
      </c>
      <c r="M380" s="71">
        <v>685.75763222585977</v>
      </c>
      <c r="N380" s="71">
        <v>851.66216997357822</v>
      </c>
      <c r="O380" s="71">
        <v>317.2472218496531</v>
      </c>
      <c r="P380" s="71">
        <v>199.42636899607999</v>
      </c>
      <c r="Q380" s="71">
        <v>21.384186135812101</v>
      </c>
      <c r="R380" s="71">
        <v>0</v>
      </c>
      <c r="S380" s="71">
        <v>15.021330788441997</v>
      </c>
      <c r="T380" s="72"/>
      <c r="U380" s="71">
        <v>21875105</v>
      </c>
      <c r="V380" s="71">
        <v>11661</v>
      </c>
      <c r="W380" s="71">
        <v>799</v>
      </c>
      <c r="X380" s="71">
        <v>131090</v>
      </c>
      <c r="Y380" s="71">
        <v>177764</v>
      </c>
      <c r="Z380" s="71">
        <v>193311</v>
      </c>
      <c r="AA380" s="71">
        <v>41722</v>
      </c>
      <c r="AB380" s="71">
        <v>337392</v>
      </c>
      <c r="AC380" s="71">
        <v>0</v>
      </c>
      <c r="AD380" s="71">
        <v>15.021330788442</v>
      </c>
      <c r="AE380" s="72"/>
      <c r="AF380" s="71">
        <v>178003715.66431561</v>
      </c>
      <c r="AG380" s="71">
        <v>21730957.565771811</v>
      </c>
      <c r="AH380" s="71">
        <v>4865892.5838969424</v>
      </c>
      <c r="AI380" s="71">
        <v>829673724.56269896</v>
      </c>
      <c r="AJ380" s="71">
        <v>658762458.98459399</v>
      </c>
      <c r="AK380" s="71">
        <v>0</v>
      </c>
      <c r="AL380" s="71">
        <v>0</v>
      </c>
      <c r="AM380" s="71">
        <v>46442383.545224629</v>
      </c>
      <c r="AN380" s="71">
        <v>0</v>
      </c>
      <c r="AO380" s="71">
        <v>0</v>
      </c>
      <c r="AP380" s="71">
        <v>1739479132.906502</v>
      </c>
      <c r="AQ380" s="72"/>
      <c r="AR380" s="71">
        <v>1461</v>
      </c>
      <c r="AS380" s="71">
        <v>113</v>
      </c>
      <c r="AT380" s="71">
        <v>0</v>
      </c>
      <c r="AU380" s="71">
        <v>0</v>
      </c>
      <c r="AV380" s="71">
        <v>0</v>
      </c>
      <c r="AW380" s="71">
        <v>0</v>
      </c>
      <c r="AX380" s="71"/>
      <c r="AY380" s="72"/>
      <c r="AZ380" s="71">
        <v>6139.0199999999986</v>
      </c>
      <c r="BA380" s="71">
        <v>12402</v>
      </c>
      <c r="BB380" s="71">
        <v>0</v>
      </c>
      <c r="BC380" s="71">
        <v>0</v>
      </c>
      <c r="BD380" s="71">
        <v>0</v>
      </c>
      <c r="BE380" s="71">
        <v>0</v>
      </c>
      <c r="BF380" s="71"/>
      <c r="BG380" s="72"/>
      <c r="BH380" s="71">
        <v>0</v>
      </c>
      <c r="BI380" s="71">
        <v>0</v>
      </c>
      <c r="BJ380" s="71">
        <v>338.791</v>
      </c>
      <c r="BK380" s="71">
        <v>0</v>
      </c>
      <c r="BL380" s="71">
        <v>135.32100000000003</v>
      </c>
      <c r="BM380" s="71">
        <v>0</v>
      </c>
      <c r="BN380" s="72"/>
      <c r="BO380" s="71">
        <v>0</v>
      </c>
      <c r="BP380" s="71">
        <v>0</v>
      </c>
      <c r="BQ380" s="71">
        <v>8</v>
      </c>
      <c r="BR380" s="71">
        <v>0</v>
      </c>
      <c r="BS380" s="71">
        <v>16</v>
      </c>
      <c r="BT380" s="71">
        <v>0</v>
      </c>
      <c r="BU380"/>
      <c r="BV380" s="70">
        <v>383.32900000000001</v>
      </c>
      <c r="BW380" s="70">
        <v>18.675000000000001</v>
      </c>
      <c r="BX380" s="70">
        <v>9.4879999999999995</v>
      </c>
      <c r="BY380" s="70">
        <v>7.8920000000000003</v>
      </c>
      <c r="BZ380" s="70">
        <v>54.728000000000002</v>
      </c>
      <c r="CA380" s="70">
        <v>0</v>
      </c>
      <c r="CB380" s="70">
        <v>0</v>
      </c>
      <c r="CC380" s="70">
        <v>0</v>
      </c>
      <c r="CD380" s="70">
        <v>0</v>
      </c>
    </row>
    <row r="381" spans="1:82">
      <c r="A381" s="70" t="s">
        <v>2040</v>
      </c>
      <c r="B381" s="70">
        <v>288</v>
      </c>
      <c r="C381" s="70">
        <v>16</v>
      </c>
      <c r="D381" s="70">
        <v>17</v>
      </c>
      <c r="E381" s="70">
        <v>2019</v>
      </c>
      <c r="F381" s="70" t="s">
        <v>158</v>
      </c>
      <c r="G381" s="70" t="s">
        <v>2024</v>
      </c>
      <c r="H381" s="70" t="s">
        <v>2025</v>
      </c>
      <c r="I381" s="148"/>
      <c r="J381" s="71">
        <v>543.6029724333265</v>
      </c>
      <c r="K381" s="71">
        <v>31.393896434708548</v>
      </c>
      <c r="L381" s="71">
        <v>34.495639009115777</v>
      </c>
      <c r="M381" s="71">
        <v>615.18686492210622</v>
      </c>
      <c r="N381" s="71">
        <v>861.88927915286752</v>
      </c>
      <c r="O381" s="71">
        <v>308.29926438134112</v>
      </c>
      <c r="P381" s="71">
        <v>188.71232530435512</v>
      </c>
      <c r="Q381" s="71">
        <v>20.6155330430555</v>
      </c>
      <c r="R381" s="71">
        <v>0</v>
      </c>
      <c r="S381" s="71">
        <v>16.599096789029996</v>
      </c>
      <c r="T381" s="72"/>
      <c r="U381" s="71">
        <v>22333438</v>
      </c>
      <c r="V381" s="71">
        <v>11661</v>
      </c>
      <c r="W381" s="71">
        <v>799</v>
      </c>
      <c r="X381" s="71">
        <v>131090</v>
      </c>
      <c r="Y381" s="71">
        <v>177704</v>
      </c>
      <c r="Z381" s="71">
        <v>193016</v>
      </c>
      <c r="AA381" s="71">
        <v>39185</v>
      </c>
      <c r="AB381" s="71">
        <v>334070</v>
      </c>
      <c r="AC381" s="71">
        <v>0</v>
      </c>
      <c r="AD381" s="71">
        <v>16.59909678903</v>
      </c>
      <c r="AE381" s="72"/>
      <c r="AF381" s="71">
        <v>178328708.1209625</v>
      </c>
      <c r="AG381" s="71">
        <v>21724522.419362161</v>
      </c>
      <c r="AH381" s="71">
        <v>5253710.5380269121</v>
      </c>
      <c r="AI381" s="71">
        <v>813011374.51601303</v>
      </c>
      <c r="AJ381" s="71">
        <v>694657835.79146934</v>
      </c>
      <c r="AK381" s="71">
        <v>0</v>
      </c>
      <c r="AL381" s="71">
        <v>0</v>
      </c>
      <c r="AM381" s="71">
        <v>45497819.122386463</v>
      </c>
      <c r="AN381" s="71">
        <v>0</v>
      </c>
      <c r="AO381" s="71">
        <v>0</v>
      </c>
      <c r="AP381" s="71">
        <v>1758473970.5082204</v>
      </c>
      <c r="AQ381" s="72"/>
      <c r="AR381" s="71">
        <v>1550</v>
      </c>
      <c r="AS381" s="71">
        <v>120</v>
      </c>
      <c r="AT381" s="71">
        <v>0</v>
      </c>
      <c r="AU381" s="71">
        <v>0</v>
      </c>
      <c r="AV381" s="71">
        <v>0</v>
      </c>
      <c r="AW381" s="71">
        <v>0</v>
      </c>
      <c r="AX381" s="71"/>
      <c r="AY381" s="72"/>
      <c r="AZ381" s="71">
        <v>6650.2799999999952</v>
      </c>
      <c r="BA381" s="71">
        <v>12559.7</v>
      </c>
      <c r="BB381" s="71">
        <v>0</v>
      </c>
      <c r="BC381" s="71">
        <v>0</v>
      </c>
      <c r="BD381" s="71">
        <v>0</v>
      </c>
      <c r="BE381" s="71">
        <v>0</v>
      </c>
      <c r="BF381" s="71"/>
      <c r="BG381" s="72"/>
      <c r="BH381" s="71">
        <v>0</v>
      </c>
      <c r="BI381" s="71">
        <v>0</v>
      </c>
      <c r="BJ381" s="71">
        <v>321.54399999999998</v>
      </c>
      <c r="BK381" s="71">
        <v>0</v>
      </c>
      <c r="BL381" s="71">
        <v>146.965</v>
      </c>
      <c r="BM381" s="71">
        <v>0</v>
      </c>
      <c r="BN381" s="72"/>
      <c r="BO381" s="71">
        <v>0</v>
      </c>
      <c r="BP381" s="71">
        <v>0</v>
      </c>
      <c r="BQ381" s="71">
        <v>8</v>
      </c>
      <c r="BR381" s="71">
        <v>0</v>
      </c>
      <c r="BS381" s="71">
        <v>16</v>
      </c>
      <c r="BT381" s="71">
        <v>0</v>
      </c>
      <c r="BU381"/>
      <c r="BV381" s="70">
        <v>357.56200000000001</v>
      </c>
      <c r="BW381" s="70">
        <v>23.969000000000001</v>
      </c>
      <c r="BX381" s="70">
        <v>22.710999999999999</v>
      </c>
      <c r="BY381" s="70">
        <v>7.3550000000000004</v>
      </c>
      <c r="BZ381" s="70">
        <v>56.911999999999999</v>
      </c>
      <c r="CA381" s="70">
        <v>0</v>
      </c>
      <c r="CB381" s="70">
        <v>0</v>
      </c>
      <c r="CC381" s="70">
        <v>0</v>
      </c>
      <c r="CD381" s="70">
        <v>0</v>
      </c>
    </row>
    <row r="382" spans="1:82">
      <c r="A382" s="70" t="s">
        <v>2041</v>
      </c>
      <c r="B382" s="70">
        <v>289</v>
      </c>
      <c r="C382" s="70">
        <v>17</v>
      </c>
      <c r="D382" s="70">
        <v>17</v>
      </c>
      <c r="E382" s="70">
        <v>2020</v>
      </c>
      <c r="F382" s="70" t="s">
        <v>159</v>
      </c>
      <c r="G382" s="70" t="s">
        <v>2024</v>
      </c>
      <c r="H382" s="70" t="s">
        <v>2025</v>
      </c>
      <c r="I382" s="148"/>
      <c r="J382" s="71">
        <v>463.94009132788779</v>
      </c>
      <c r="K382" s="71">
        <v>33.786945833133302</v>
      </c>
      <c r="L382" s="71">
        <v>54.855638988420253</v>
      </c>
      <c r="M382" s="71">
        <v>583.65163394239426</v>
      </c>
      <c r="N382" s="71">
        <v>791.00596874404528</v>
      </c>
      <c r="O382" s="71">
        <v>270.0591658233119</v>
      </c>
      <c r="P382" s="71">
        <v>179.14507910040118</v>
      </c>
      <c r="Q382" s="71">
        <v>19.539406852231799</v>
      </c>
      <c r="R382" s="71">
        <v>0</v>
      </c>
      <c r="S382" s="71">
        <v>13.5784076035838</v>
      </c>
      <c r="T382" s="72"/>
      <c r="U382" s="71">
        <v>21606825</v>
      </c>
      <c r="V382" s="71">
        <v>11611</v>
      </c>
      <c r="W382" s="71">
        <v>1129</v>
      </c>
      <c r="X382" s="71">
        <v>130784</v>
      </c>
      <c r="Y382" s="71">
        <v>177937</v>
      </c>
      <c r="Z382" s="71">
        <v>192977</v>
      </c>
      <c r="AA382" s="71">
        <v>39538</v>
      </c>
      <c r="AB382" s="71">
        <v>331397</v>
      </c>
      <c r="AC382" s="71">
        <v>0</v>
      </c>
      <c r="AD382" s="71">
        <v>13.5784076035838</v>
      </c>
      <c r="AE382" s="72"/>
      <c r="AF382" s="71">
        <v>168704089.54690391</v>
      </c>
      <c r="AG382" s="71">
        <v>21647316.33023515</v>
      </c>
      <c r="AH382" s="71">
        <v>8044485.5492010685</v>
      </c>
      <c r="AI382" s="71">
        <v>750920093.96828532</v>
      </c>
      <c r="AJ382" s="71">
        <v>730696123.32620883</v>
      </c>
      <c r="AK382" s="71"/>
      <c r="AL382" s="71"/>
      <c r="AM382" s="71">
        <v>43250990.3974635</v>
      </c>
      <c r="AN382" s="71"/>
      <c r="AO382" s="71"/>
      <c r="AP382" s="71">
        <v>1723263099.1182978</v>
      </c>
      <c r="AQ382" s="72"/>
      <c r="AR382" s="71">
        <v>1616</v>
      </c>
      <c r="AS382" s="71">
        <v>123</v>
      </c>
      <c r="AT382" s="71">
        <v>0</v>
      </c>
      <c r="AU382" s="71">
        <v>0</v>
      </c>
      <c r="AV382" s="71">
        <v>0</v>
      </c>
      <c r="AW382" s="71">
        <v>0</v>
      </c>
      <c r="AX382" s="71"/>
      <c r="AY382" s="72"/>
      <c r="AZ382" s="71">
        <v>7051.402999999993</v>
      </c>
      <c r="BA382" s="71">
        <v>12647.70000000001</v>
      </c>
      <c r="BB382" s="71">
        <v>0</v>
      </c>
      <c r="BC382" s="71">
        <v>0</v>
      </c>
      <c r="BD382" s="71">
        <v>0</v>
      </c>
      <c r="BE382" s="71">
        <v>0</v>
      </c>
      <c r="BF382" s="71"/>
      <c r="BG382" s="72"/>
      <c r="BH382" s="71">
        <v>0</v>
      </c>
      <c r="BI382" s="71">
        <v>0</v>
      </c>
      <c r="BJ382" s="71">
        <v>313.34399999999999</v>
      </c>
      <c r="BK382" s="71">
        <v>0</v>
      </c>
      <c r="BL382" s="71">
        <v>137.28300000000002</v>
      </c>
      <c r="BM382" s="71">
        <v>0</v>
      </c>
      <c r="BN382" s="72"/>
      <c r="BO382" s="71">
        <v>0</v>
      </c>
      <c r="BP382" s="71">
        <v>0</v>
      </c>
      <c r="BQ382" s="71">
        <v>8</v>
      </c>
      <c r="BR382" s="71">
        <v>0</v>
      </c>
      <c r="BS382" s="71">
        <v>16</v>
      </c>
      <c r="BT382" s="71">
        <v>0</v>
      </c>
      <c r="BU382"/>
      <c r="BV382" s="70">
        <v>347.92</v>
      </c>
      <c r="BW382" s="70">
        <v>24.018999999999998</v>
      </c>
      <c r="BX382" s="70">
        <v>18.611999999999998</v>
      </c>
      <c r="BY382" s="70">
        <v>8.1029999999999998</v>
      </c>
      <c r="BZ382" s="70">
        <v>51.972999999999999</v>
      </c>
      <c r="CA382" s="70">
        <v>0</v>
      </c>
      <c r="CB382" s="70">
        <v>0</v>
      </c>
      <c r="CC382" s="70">
        <v>0</v>
      </c>
      <c r="CD382" s="70">
        <v>0</v>
      </c>
    </row>
    <row r="383" spans="1:82">
      <c r="A383" s="70" t="s">
        <v>2042</v>
      </c>
      <c r="B383" s="70">
        <v>289</v>
      </c>
      <c r="C383" s="70">
        <v>18</v>
      </c>
      <c r="D383" s="70">
        <v>17</v>
      </c>
      <c r="E383" s="70">
        <v>2021</v>
      </c>
      <c r="F383" s="70" t="s">
        <v>160</v>
      </c>
      <c r="G383" s="70" t="s">
        <v>2024</v>
      </c>
      <c r="H383" s="70" t="s">
        <v>2025</v>
      </c>
      <c r="I383" s="148"/>
      <c r="J383" s="71">
        <v>466.1131666736996</v>
      </c>
      <c r="K383" s="71">
        <v>32.546207516842784</v>
      </c>
      <c r="L383" s="71">
        <v>50.060649643380408</v>
      </c>
      <c r="M383" s="71">
        <v>592.76622605494151</v>
      </c>
      <c r="N383" s="71">
        <v>781.40605442966989</v>
      </c>
      <c r="O383" s="71">
        <v>261.6934179145311</v>
      </c>
      <c r="P383" s="71">
        <v>183.98251905495854</v>
      </c>
      <c r="Q383" s="71">
        <v>19.148635742063099</v>
      </c>
      <c r="R383" s="71">
        <v>0</v>
      </c>
      <c r="S383" s="71">
        <v>15.682633969659999</v>
      </c>
      <c r="T383" s="72"/>
      <c r="U383" s="71">
        <v>22292658</v>
      </c>
      <c r="V383" s="71">
        <v>11611</v>
      </c>
      <c r="W383" s="71">
        <v>1129</v>
      </c>
      <c r="X383" s="71">
        <v>130784</v>
      </c>
      <c r="Y383" s="71">
        <v>177920</v>
      </c>
      <c r="Z383" s="71">
        <v>192544</v>
      </c>
      <c r="AA383" s="71">
        <v>39595</v>
      </c>
      <c r="AB383" s="71">
        <v>327960</v>
      </c>
      <c r="AC383" s="71">
        <v>0</v>
      </c>
      <c r="AD383" s="71">
        <v>15.682633969659999</v>
      </c>
      <c r="AE383" s="72"/>
      <c r="AF383" s="71">
        <v>170752164.72725648</v>
      </c>
      <c r="AG383" s="71">
        <v>22021131.504235387</v>
      </c>
      <c r="AH383" s="71">
        <v>7212349.4548039511</v>
      </c>
      <c r="AI383" s="71">
        <v>823981939.03498876</v>
      </c>
      <c r="AJ383" s="71">
        <v>711716270.40175974</v>
      </c>
      <c r="AK383" s="71">
        <v>0</v>
      </c>
      <c r="AL383" s="71">
        <v>0</v>
      </c>
      <c r="AM383" s="71">
        <v>43049304.645447046</v>
      </c>
      <c r="AN383" s="71">
        <v>0</v>
      </c>
      <c r="AO383" s="71">
        <v>0</v>
      </c>
      <c r="AP383" s="71">
        <v>1778733159.7684915</v>
      </c>
      <c r="AQ383" s="72"/>
      <c r="AR383" s="71">
        <v>1721</v>
      </c>
      <c r="AS383" s="71">
        <v>129</v>
      </c>
      <c r="AT383" s="71">
        <v>0</v>
      </c>
      <c r="AU383" s="71">
        <v>0</v>
      </c>
      <c r="AV383" s="71">
        <v>0</v>
      </c>
      <c r="AW383" s="71">
        <v>0</v>
      </c>
      <c r="AX383" s="71"/>
      <c r="AY383" s="72"/>
      <c r="AZ383" s="71">
        <v>7753.4619999999859</v>
      </c>
      <c r="BA383" s="71">
        <v>12851.20000000001</v>
      </c>
      <c r="BB383" s="71">
        <v>0</v>
      </c>
      <c r="BC383" s="71">
        <v>0</v>
      </c>
      <c r="BD383" s="71">
        <v>0</v>
      </c>
      <c r="BE383" s="71">
        <v>0</v>
      </c>
      <c r="BF383" s="71"/>
      <c r="BG383" s="72"/>
      <c r="BH383" s="71">
        <v>0</v>
      </c>
      <c r="BI383" s="71">
        <v>0</v>
      </c>
      <c r="BJ383" s="71">
        <v>311.74099999999999</v>
      </c>
      <c r="BK383" s="71">
        <v>0</v>
      </c>
      <c r="BL383" s="71">
        <v>132.81</v>
      </c>
      <c r="BM383" s="71">
        <v>0</v>
      </c>
      <c r="BN383" s="72"/>
      <c r="BO383" s="71">
        <v>0</v>
      </c>
      <c r="BP383" s="71">
        <v>0</v>
      </c>
      <c r="BQ383" s="71">
        <v>9</v>
      </c>
      <c r="BR383" s="71">
        <v>0</v>
      </c>
      <c r="BS383" s="71">
        <v>16</v>
      </c>
      <c r="BT383" s="71">
        <v>0</v>
      </c>
      <c r="BU383"/>
      <c r="BV383" s="70">
        <v>334.53800000000001</v>
      </c>
      <c r="BW383" s="70">
        <v>27.875</v>
      </c>
      <c r="BX383" s="70">
        <v>21.091999999999999</v>
      </c>
      <c r="BY383" s="70">
        <v>8.891</v>
      </c>
      <c r="BZ383" s="70">
        <v>52.155000000000001</v>
      </c>
      <c r="CA383" s="70">
        <v>0</v>
      </c>
      <c r="CB383" s="70">
        <v>0</v>
      </c>
      <c r="CC383" s="70">
        <v>0</v>
      </c>
      <c r="CD383" s="70">
        <v>0</v>
      </c>
    </row>
    <row r="384" spans="1:82">
      <c r="A384" s="70" t="s">
        <v>2043</v>
      </c>
      <c r="B384" s="70">
        <v>289</v>
      </c>
      <c r="C384" s="70">
        <v>19</v>
      </c>
      <c r="D384" s="70">
        <v>17</v>
      </c>
      <c r="E384" s="70">
        <v>2022</v>
      </c>
      <c r="F384" s="70" t="s">
        <v>161</v>
      </c>
      <c r="G384" s="70" t="s">
        <v>2024</v>
      </c>
      <c r="H384" s="70" t="s">
        <v>2025</v>
      </c>
      <c r="I384" s="148"/>
      <c r="J384" s="71">
        <v>377.3750751565475</v>
      </c>
      <c r="K384" s="71">
        <v>31.132207496134605</v>
      </c>
      <c r="L384" s="71">
        <v>44.885981994692614</v>
      </c>
      <c r="M384" s="71">
        <v>604.35624718855013</v>
      </c>
      <c r="N384" s="71">
        <v>768.59297183549518</v>
      </c>
      <c r="O384" s="71">
        <v>276.14358396816834</v>
      </c>
      <c r="P384" s="71">
        <v>182.27717589118112</v>
      </c>
      <c r="Q384" s="71">
        <v>19.084778763001619</v>
      </c>
      <c r="R384" s="71">
        <v>0</v>
      </c>
      <c r="S384" s="71">
        <v>15.87431086992</v>
      </c>
      <c r="T384" s="72"/>
      <c r="U384" s="71">
        <v>22198253</v>
      </c>
      <c r="V384" s="71">
        <v>11611</v>
      </c>
      <c r="W384" s="71">
        <v>1129</v>
      </c>
      <c r="X384" s="71">
        <v>130784</v>
      </c>
      <c r="Y384" s="71">
        <v>177697</v>
      </c>
      <c r="Z384" s="71">
        <v>193039</v>
      </c>
      <c r="AA384" s="71">
        <v>39826</v>
      </c>
      <c r="AB384" s="71">
        <v>324186</v>
      </c>
      <c r="AC384" s="71">
        <v>0</v>
      </c>
      <c r="AD384" s="71">
        <v>15.87431086992</v>
      </c>
      <c r="AE384" s="72"/>
      <c r="AF384" s="71">
        <v>151581343.14211628</v>
      </c>
      <c r="AG384" s="71">
        <v>22214577.713779263</v>
      </c>
      <c r="AH384" s="71">
        <v>8005774.1992611252</v>
      </c>
      <c r="AI384" s="71">
        <v>818316548.57814693</v>
      </c>
      <c r="AJ384" s="71">
        <v>723558138.71790946</v>
      </c>
      <c r="AK384" s="71">
        <v>0</v>
      </c>
      <c r="AL384" s="71">
        <v>0</v>
      </c>
      <c r="AM384" s="71">
        <v>41861261.064665161</v>
      </c>
      <c r="AN384" s="71">
        <v>0</v>
      </c>
      <c r="AO384" s="71">
        <v>0</v>
      </c>
      <c r="AP384" s="71">
        <v>1765537643.4158781</v>
      </c>
      <c r="AQ384" s="72"/>
      <c r="AR384" s="71">
        <v>1897</v>
      </c>
      <c r="AS384" s="71">
        <v>129</v>
      </c>
      <c r="AT384" s="71">
        <v>0</v>
      </c>
      <c r="AU384" s="71">
        <v>0</v>
      </c>
      <c r="AV384" s="71">
        <v>0</v>
      </c>
      <c r="AW384" s="71">
        <v>0</v>
      </c>
      <c r="AX384" s="71"/>
      <c r="AY384" s="72"/>
      <c r="AZ384" s="71">
        <v>8829.032999999974</v>
      </c>
      <c r="BA384" s="71">
        <v>12851.200000000006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289</v>
      </c>
      <c r="C385" s="70">
        <v>20</v>
      </c>
      <c r="D385" s="70">
        <v>17</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2035</v>
      </c>
      <c r="AS385" s="71">
        <v>130</v>
      </c>
      <c r="AT385" s="71">
        <v>0</v>
      </c>
      <c r="AU385" s="71">
        <v>0</v>
      </c>
      <c r="AV385" s="71">
        <v>0</v>
      </c>
      <c r="AW385" s="71">
        <v>0</v>
      </c>
      <c r="AX385" s="71"/>
      <c r="AY385" s="72"/>
      <c r="AZ385" s="71">
        <v>9760.6329999999543</v>
      </c>
      <c r="BA385" s="71">
        <v>12900.700000000006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289</v>
      </c>
      <c r="C386" s="70">
        <v>21</v>
      </c>
      <c r="D386" s="70">
        <v>17</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307</v>
      </c>
      <c r="C387" s="70">
        <v>1</v>
      </c>
      <c r="D387" s="70">
        <v>19</v>
      </c>
      <c r="E387" s="70">
        <v>1990</v>
      </c>
      <c r="F387" s="70" t="s">
        <v>787</v>
      </c>
      <c r="G387" s="1064" t="s">
        <v>2047</v>
      </c>
      <c r="H387" s="70" t="s">
        <v>2048</v>
      </c>
      <c r="I387" s="148"/>
      <c r="J387" s="71">
        <v>1406.17789632992</v>
      </c>
      <c r="K387" s="71">
        <v>57.325311401321443</v>
      </c>
      <c r="L387" s="71">
        <v>32.525814939938947</v>
      </c>
      <c r="M387" s="71">
        <v>340.48137378569618</v>
      </c>
      <c r="N387" s="71">
        <v>284.03388514999722</v>
      </c>
      <c r="O387" s="71">
        <v>234.19951697371539</v>
      </c>
      <c r="P387" s="71">
        <v>278.42632331532951</v>
      </c>
      <c r="Q387" s="71">
        <v>20.6500643237936</v>
      </c>
      <c r="R387" s="71">
        <v>52.263694750181863</v>
      </c>
      <c r="S387" s="71">
        <v>21.083245669196661</v>
      </c>
      <c r="T387" s="72"/>
      <c r="U387" s="71">
        <v>20691431</v>
      </c>
      <c r="V387" s="71">
        <v>15002</v>
      </c>
      <c r="W387" s="71">
        <v>433</v>
      </c>
      <c r="X387" s="71">
        <v>136921</v>
      </c>
      <c r="Y387" s="71">
        <v>126343</v>
      </c>
      <c r="Z387" s="71">
        <v>96329</v>
      </c>
      <c r="AA387" s="71">
        <v>67605</v>
      </c>
      <c r="AB387" s="71">
        <v>335287</v>
      </c>
      <c r="AC387" s="71">
        <v>9052166</v>
      </c>
      <c r="AD387" s="71">
        <v>21.083245669196661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308</v>
      </c>
      <c r="C388" s="70">
        <v>2</v>
      </c>
      <c r="D388" s="70">
        <v>19</v>
      </c>
      <c r="E388" s="70">
        <v>2005</v>
      </c>
      <c r="F388" s="70" t="s">
        <v>789</v>
      </c>
      <c r="G388" s="70" t="s">
        <v>2047</v>
      </c>
      <c r="H388" s="70" t="s">
        <v>2048</v>
      </c>
      <c r="I388" s="148"/>
      <c r="J388" s="71">
        <v>656.77497538033469</v>
      </c>
      <c r="K388" s="71">
        <v>42.454048415389579</v>
      </c>
      <c r="L388" s="71">
        <v>19.588851985043529</v>
      </c>
      <c r="M388" s="71">
        <v>555.16102427906912</v>
      </c>
      <c r="N388" s="71">
        <v>384.73929934186879</v>
      </c>
      <c r="O388" s="71">
        <v>336.86435927420689</v>
      </c>
      <c r="P388" s="71">
        <v>258.3023297536858</v>
      </c>
      <c r="Q388" s="71">
        <v>20.2667017704748</v>
      </c>
      <c r="R388" s="71">
        <v>32.214436123414359</v>
      </c>
      <c r="S388" s="71">
        <v>46.732214810168493</v>
      </c>
      <c r="T388" s="72"/>
      <c r="U388" s="71">
        <v>14386599</v>
      </c>
      <c r="V388" s="71">
        <v>13378</v>
      </c>
      <c r="W388" s="71">
        <v>171</v>
      </c>
      <c r="X388" s="71">
        <v>118735</v>
      </c>
      <c r="Y388" s="71">
        <v>154731</v>
      </c>
      <c r="Z388" s="71">
        <v>160336</v>
      </c>
      <c r="AA388" s="71">
        <v>51366</v>
      </c>
      <c r="AB388" s="71">
        <v>344003</v>
      </c>
      <c r="AC388" s="71">
        <v>5696456</v>
      </c>
      <c r="AD388" s="71">
        <v>46.732214810168493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309</v>
      </c>
      <c r="C389" s="70">
        <v>3</v>
      </c>
      <c r="D389" s="70">
        <v>19</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310</v>
      </c>
      <c r="C390" s="70">
        <v>4</v>
      </c>
      <c r="D390" s="70">
        <v>19</v>
      </c>
      <c r="E390" s="70">
        <v>2007</v>
      </c>
      <c r="F390" s="70" t="s">
        <v>791</v>
      </c>
      <c r="G390" s="70" t="s">
        <v>2047</v>
      </c>
      <c r="H390" s="70" t="s">
        <v>2048</v>
      </c>
      <c r="I390" s="148"/>
      <c r="J390" s="71">
        <v>615.25142652446903</v>
      </c>
      <c r="K390" s="71">
        <v>38.161690117977919</v>
      </c>
      <c r="L390" s="71">
        <v>37.65435052800953</v>
      </c>
      <c r="M390" s="71">
        <v>542.93653966071292</v>
      </c>
      <c r="N390" s="71">
        <v>448.32339914157939</v>
      </c>
      <c r="O390" s="71">
        <v>325.36547536702432</v>
      </c>
      <c r="P390" s="71">
        <v>249.5240849171887</v>
      </c>
      <c r="Q390" s="71">
        <v>21.201421558342201</v>
      </c>
      <c r="R390" s="71">
        <v>22.8512307332098</v>
      </c>
      <c r="S390" s="71">
        <v>43.834065383237338</v>
      </c>
      <c r="T390" s="72"/>
      <c r="U390" s="71">
        <v>15322036</v>
      </c>
      <c r="V390" s="71">
        <v>12227</v>
      </c>
      <c r="W390" s="71">
        <v>343</v>
      </c>
      <c r="X390" s="71">
        <v>137775</v>
      </c>
      <c r="Y390" s="71">
        <v>156556</v>
      </c>
      <c r="Z390" s="71">
        <v>160988</v>
      </c>
      <c r="AA390" s="71">
        <v>48864</v>
      </c>
      <c r="AB390" s="71">
        <v>340839</v>
      </c>
      <c r="AC390" s="71">
        <v>4156707</v>
      </c>
      <c r="AD390" s="71">
        <v>43.834065383237338</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311</v>
      </c>
      <c r="C391" s="70">
        <v>5</v>
      </c>
      <c r="D391" s="70">
        <v>19</v>
      </c>
      <c r="E391" s="70">
        <v>2008</v>
      </c>
      <c r="F391" s="70" t="s">
        <v>792</v>
      </c>
      <c r="G391" s="70" t="s">
        <v>2047</v>
      </c>
      <c r="H391" s="70" t="s">
        <v>2048</v>
      </c>
      <c r="I391" s="148"/>
      <c r="J391" s="71">
        <v>608.49782731646633</v>
      </c>
      <c r="K391" s="71">
        <v>27.17538598927371</v>
      </c>
      <c r="L391" s="71">
        <v>30.064142024733069</v>
      </c>
      <c r="M391" s="71">
        <v>573.60783243786523</v>
      </c>
      <c r="N391" s="71">
        <v>400.65488134954381</v>
      </c>
      <c r="O391" s="71">
        <v>315.17838294378799</v>
      </c>
      <c r="P391" s="71">
        <v>241.73661236548651</v>
      </c>
      <c r="Q391" s="71">
        <v>20.804737615624401</v>
      </c>
      <c r="R391" s="71">
        <v>23.119418217935841</v>
      </c>
      <c r="S391" s="71">
        <v>36.006950022376522</v>
      </c>
      <c r="T391" s="72"/>
      <c r="U391" s="71">
        <v>16212254</v>
      </c>
      <c r="V391" s="71">
        <v>12227</v>
      </c>
      <c r="W391" s="71">
        <v>343</v>
      </c>
      <c r="X391" s="71">
        <v>137775</v>
      </c>
      <c r="Y391" s="71">
        <v>157216</v>
      </c>
      <c r="Z391" s="71">
        <v>161421</v>
      </c>
      <c r="AA391" s="71">
        <v>47393</v>
      </c>
      <c r="AB391" s="71">
        <v>339963</v>
      </c>
      <c r="AC391" s="71">
        <v>4366940</v>
      </c>
      <c r="AD391" s="71">
        <v>36.006950022376522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312</v>
      </c>
      <c r="C392" s="70">
        <v>6</v>
      </c>
      <c r="D392" s="70">
        <v>19</v>
      </c>
      <c r="E392" s="70">
        <v>2009</v>
      </c>
      <c r="F392" s="70" t="s">
        <v>176</v>
      </c>
      <c r="G392" s="70" t="s">
        <v>2047</v>
      </c>
      <c r="H392" s="70" t="s">
        <v>2048</v>
      </c>
      <c r="I392" s="148"/>
      <c r="J392" s="71">
        <v>588.39010459448298</v>
      </c>
      <c r="K392" s="71">
        <v>37.127768293293371</v>
      </c>
      <c r="L392" s="71">
        <v>30.235730223863321</v>
      </c>
      <c r="M392" s="71">
        <v>617.95104841442196</v>
      </c>
      <c r="N392" s="71">
        <v>393.6927256850077</v>
      </c>
      <c r="O392" s="71">
        <v>322.13873799236688</v>
      </c>
      <c r="P392" s="71">
        <v>229.8954682194734</v>
      </c>
      <c r="Q392" s="71">
        <v>19.804428796752099</v>
      </c>
      <c r="R392" s="71">
        <v>22.868150620952409</v>
      </c>
      <c r="S392" s="71">
        <v>39.430045285266317</v>
      </c>
      <c r="T392" s="72"/>
      <c r="U392" s="71">
        <v>14474753</v>
      </c>
      <c r="V392" s="71">
        <v>11951</v>
      </c>
      <c r="W392" s="71">
        <v>531</v>
      </c>
      <c r="X392" s="71">
        <v>142773</v>
      </c>
      <c r="Y392" s="71">
        <v>158320</v>
      </c>
      <c r="Z392" s="71">
        <v>162849</v>
      </c>
      <c r="AA392" s="71">
        <v>46271</v>
      </c>
      <c r="AB392" s="71">
        <v>339714</v>
      </c>
      <c r="AC392" s="71">
        <v>4213998</v>
      </c>
      <c r="AD392" s="71">
        <v>39.430045285266317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4.18</v>
      </c>
      <c r="BJ392" s="71">
        <v>854.27599999999995</v>
      </c>
      <c r="BK392" s="71">
        <v>0.70499999999999996</v>
      </c>
      <c r="BL392" s="71">
        <v>80.951999999999998</v>
      </c>
      <c r="BM392" s="71">
        <v>0</v>
      </c>
      <c r="BN392" s="72"/>
      <c r="BO392" s="71">
        <v>0</v>
      </c>
      <c r="BP392" s="71">
        <v>1</v>
      </c>
      <c r="BQ392" s="71">
        <v>11</v>
      </c>
      <c r="BR392" s="71">
        <v>1</v>
      </c>
      <c r="BS392" s="71">
        <v>14</v>
      </c>
      <c r="BT392" s="71">
        <v>0</v>
      </c>
      <c r="BU392"/>
      <c r="BV392" s="70">
        <v>430.36900000000003</v>
      </c>
      <c r="BW392" s="70">
        <v>13.805999999999999</v>
      </c>
      <c r="BX392" s="70">
        <v>472.262</v>
      </c>
      <c r="BY392" s="70">
        <v>0.47199999999999998</v>
      </c>
      <c r="BZ392" s="70">
        <v>23.204000000000001</v>
      </c>
      <c r="CA392" s="70">
        <v>0</v>
      </c>
      <c r="CB392" s="70">
        <v>0</v>
      </c>
      <c r="CC392" s="70">
        <v>0</v>
      </c>
      <c r="CD392" s="70">
        <v>0</v>
      </c>
    </row>
    <row r="393" spans="1:82">
      <c r="A393" s="70" t="s">
        <v>2054</v>
      </c>
      <c r="B393" s="70">
        <v>313</v>
      </c>
      <c r="C393" s="70">
        <v>7</v>
      </c>
      <c r="D393" s="70">
        <v>19</v>
      </c>
      <c r="E393" s="70">
        <v>2010</v>
      </c>
      <c r="F393" s="70" t="s">
        <v>177</v>
      </c>
      <c r="G393" s="70" t="s">
        <v>2047</v>
      </c>
      <c r="H393" s="70" t="s">
        <v>2048</v>
      </c>
      <c r="I393" s="148"/>
      <c r="J393" s="71">
        <v>493.57606112480443</v>
      </c>
      <c r="K393" s="71">
        <v>30.415724526892831</v>
      </c>
      <c r="L393" s="71">
        <v>26.890865700206071</v>
      </c>
      <c r="M393" s="71">
        <v>575.04946483644903</v>
      </c>
      <c r="N393" s="71">
        <v>381.58171489393112</v>
      </c>
      <c r="O393" s="71">
        <v>323.48803727643588</v>
      </c>
      <c r="P393" s="71">
        <v>231.88054293226151</v>
      </c>
      <c r="Q393" s="71">
        <v>20.6323186077583</v>
      </c>
      <c r="R393" s="71">
        <v>26.284285028318081</v>
      </c>
      <c r="S393" s="71">
        <v>51.890836372212661</v>
      </c>
      <c r="T393" s="72"/>
      <c r="U393" s="71">
        <v>13199927</v>
      </c>
      <c r="V393" s="71">
        <v>11951</v>
      </c>
      <c r="W393" s="71">
        <v>531</v>
      </c>
      <c r="X393" s="71">
        <v>142773</v>
      </c>
      <c r="Y393" s="71">
        <v>159270</v>
      </c>
      <c r="Z393" s="71">
        <v>164291</v>
      </c>
      <c r="AA393" s="71">
        <v>45505</v>
      </c>
      <c r="AB393" s="71">
        <v>339130</v>
      </c>
      <c r="AC393" s="71">
        <v>4589987</v>
      </c>
      <c r="AD393" s="71">
        <v>51.890836372212661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4.2</v>
      </c>
      <c r="BJ393" s="71">
        <v>415.15899999999999</v>
      </c>
      <c r="BK393" s="71">
        <v>0.73799999999999999</v>
      </c>
      <c r="BL393" s="71">
        <v>47.92</v>
      </c>
      <c r="BM393" s="71">
        <v>0</v>
      </c>
      <c r="BN393" s="72"/>
      <c r="BO393" s="71">
        <v>0</v>
      </c>
      <c r="BP393" s="71">
        <v>1</v>
      </c>
      <c r="BQ393" s="71">
        <v>11</v>
      </c>
      <c r="BR393" s="71">
        <v>1</v>
      </c>
      <c r="BS393" s="71">
        <v>11</v>
      </c>
      <c r="BT393" s="71">
        <v>0</v>
      </c>
      <c r="BU393"/>
      <c r="BV393" s="70">
        <v>288.95299999999997</v>
      </c>
      <c r="BW393" s="70">
        <v>3.8639999999999999</v>
      </c>
      <c r="BX393" s="70">
        <v>167.57599999999999</v>
      </c>
      <c r="BY393" s="70">
        <v>0.22600000000000001</v>
      </c>
      <c r="BZ393" s="70">
        <v>7.3979999999999997</v>
      </c>
      <c r="CA393" s="70">
        <v>0</v>
      </c>
      <c r="CB393" s="70">
        <v>0</v>
      </c>
      <c r="CC393" s="70">
        <v>0</v>
      </c>
      <c r="CD393" s="70">
        <v>0</v>
      </c>
    </row>
    <row r="394" spans="1:82">
      <c r="A394" s="70" t="s">
        <v>2055</v>
      </c>
      <c r="B394" s="70">
        <v>314</v>
      </c>
      <c r="C394" s="70">
        <v>8</v>
      </c>
      <c r="D394" s="70">
        <v>19</v>
      </c>
      <c r="E394" s="70">
        <v>2011</v>
      </c>
      <c r="F394" s="70" t="s">
        <v>178</v>
      </c>
      <c r="G394" s="70" t="s">
        <v>2047</v>
      </c>
      <c r="H394" s="70" t="s">
        <v>2048</v>
      </c>
      <c r="I394" s="148"/>
      <c r="J394" s="71">
        <v>604.78571957562019</v>
      </c>
      <c r="K394" s="71">
        <v>44.294239950902792</v>
      </c>
      <c r="L394" s="71">
        <v>25.892412194526919</v>
      </c>
      <c r="M394" s="71">
        <v>806.40361472970062</v>
      </c>
      <c r="N394" s="71">
        <v>520.49613169357065</v>
      </c>
      <c r="O394" s="71">
        <v>320.31941249816629</v>
      </c>
      <c r="P394" s="71">
        <v>221.96307184665548</v>
      </c>
      <c r="Q394" s="71">
        <v>23.711067999406598</v>
      </c>
      <c r="R394" s="71">
        <v>18.410752363714089</v>
      </c>
      <c r="S394" s="71">
        <v>32.180611848323672</v>
      </c>
      <c r="T394" s="72"/>
      <c r="U394" s="71">
        <v>15260115</v>
      </c>
      <c r="V394" s="71">
        <v>11951</v>
      </c>
      <c r="W394" s="71">
        <v>531</v>
      </c>
      <c r="X394" s="71">
        <v>142773</v>
      </c>
      <c r="Y394" s="71">
        <v>159905</v>
      </c>
      <c r="Z394" s="71">
        <v>166216</v>
      </c>
      <c r="AA394" s="71">
        <v>44855</v>
      </c>
      <c r="AB394" s="71">
        <v>337875</v>
      </c>
      <c r="AC394" s="71">
        <v>3209726</v>
      </c>
      <c r="AD394" s="71">
        <v>32.180611848323672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3.15</v>
      </c>
      <c r="BJ394" s="71">
        <v>140.559</v>
      </c>
      <c r="BK394" s="71">
        <v>0.53100000000000003</v>
      </c>
      <c r="BL394" s="71">
        <v>68.224000000000004</v>
      </c>
      <c r="BM394" s="71">
        <v>0</v>
      </c>
      <c r="BN394" s="72"/>
      <c r="BO394" s="71">
        <v>0</v>
      </c>
      <c r="BP394" s="71">
        <v>1</v>
      </c>
      <c r="BQ394" s="71">
        <v>10</v>
      </c>
      <c r="BR394" s="71">
        <v>1</v>
      </c>
      <c r="BS394" s="71">
        <v>13</v>
      </c>
      <c r="BT394" s="71">
        <v>0</v>
      </c>
      <c r="BU394"/>
      <c r="BV394" s="70">
        <v>148.06700000000001</v>
      </c>
      <c r="BW394" s="70">
        <v>0</v>
      </c>
      <c r="BX394" s="70">
        <v>62.506</v>
      </c>
      <c r="BY394" s="70">
        <v>0</v>
      </c>
      <c r="BZ394" s="70">
        <v>1.891</v>
      </c>
      <c r="CA394" s="70">
        <v>0</v>
      </c>
      <c r="CB394" s="70">
        <v>0</v>
      </c>
      <c r="CC394" s="70">
        <v>0</v>
      </c>
      <c r="CD394" s="70">
        <v>0</v>
      </c>
    </row>
    <row r="395" spans="1:82">
      <c r="A395" s="70" t="s">
        <v>2056</v>
      </c>
      <c r="B395" s="70">
        <v>315</v>
      </c>
      <c r="C395" s="70">
        <v>9</v>
      </c>
      <c r="D395" s="70">
        <v>19</v>
      </c>
      <c r="E395" s="70">
        <v>2012</v>
      </c>
      <c r="F395" s="70" t="s">
        <v>179</v>
      </c>
      <c r="G395" s="70" t="s">
        <v>2047</v>
      </c>
      <c r="H395" s="70" t="s">
        <v>2048</v>
      </c>
      <c r="I395" s="148"/>
      <c r="J395" s="71">
        <v>585.50675223239637</v>
      </c>
      <c r="K395" s="71">
        <v>53.48662014289016</v>
      </c>
      <c r="L395" s="71">
        <v>25.315613238103609</v>
      </c>
      <c r="M395" s="71">
        <v>823.48340840259425</v>
      </c>
      <c r="N395" s="71">
        <v>647.05296417502984</v>
      </c>
      <c r="O395" s="71">
        <v>321.89419378795685</v>
      </c>
      <c r="P395" s="71">
        <v>219.03562438487481</v>
      </c>
      <c r="Q395" s="71">
        <v>25.777761743258399</v>
      </c>
      <c r="R395" s="71">
        <v>13.862558121674621</v>
      </c>
      <c r="S395" s="71">
        <v>40.564933448618547</v>
      </c>
      <c r="T395" s="72"/>
      <c r="U395" s="71">
        <v>14320448</v>
      </c>
      <c r="V395" s="71">
        <v>11951</v>
      </c>
      <c r="W395" s="71">
        <v>531</v>
      </c>
      <c r="X395" s="71">
        <v>142773</v>
      </c>
      <c r="Y395" s="71">
        <v>160880</v>
      </c>
      <c r="Z395" s="71">
        <v>168358</v>
      </c>
      <c r="AA395" s="71">
        <v>44013</v>
      </c>
      <c r="AB395" s="71">
        <v>338087</v>
      </c>
      <c r="AC395" s="71">
        <v>2354198</v>
      </c>
      <c r="AD395" s="71">
        <v>40.564933448618547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3.88</v>
      </c>
      <c r="BJ395" s="71">
        <v>165.864</v>
      </c>
      <c r="BK395" s="71">
        <v>1.149</v>
      </c>
      <c r="BL395" s="71">
        <v>68.132999999999996</v>
      </c>
      <c r="BM395" s="71">
        <v>0</v>
      </c>
      <c r="BN395" s="72"/>
      <c r="BO395" s="71">
        <v>0</v>
      </c>
      <c r="BP395" s="71">
        <v>1</v>
      </c>
      <c r="BQ395" s="71">
        <v>10</v>
      </c>
      <c r="BR395" s="71">
        <v>1</v>
      </c>
      <c r="BS395" s="71">
        <v>12</v>
      </c>
      <c r="BT395" s="71">
        <v>0</v>
      </c>
      <c r="BU395"/>
      <c r="BV395" s="70">
        <v>171.06700000000001</v>
      </c>
      <c r="BW395" s="70">
        <v>0</v>
      </c>
      <c r="BX395" s="70">
        <v>67.959000000000003</v>
      </c>
      <c r="BY395" s="70">
        <v>0</v>
      </c>
      <c r="BZ395" s="70">
        <v>0</v>
      </c>
      <c r="CA395" s="70">
        <v>0</v>
      </c>
      <c r="CB395" s="70">
        <v>0</v>
      </c>
      <c r="CC395" s="70">
        <v>0</v>
      </c>
      <c r="CD395" s="70">
        <v>0</v>
      </c>
    </row>
    <row r="396" spans="1:82">
      <c r="A396" s="70" t="s">
        <v>2057</v>
      </c>
      <c r="B396" s="70">
        <v>316</v>
      </c>
      <c r="C396" s="70">
        <v>10</v>
      </c>
      <c r="D396" s="70">
        <v>19</v>
      </c>
      <c r="E396" s="70">
        <v>2013</v>
      </c>
      <c r="F396" s="70" t="s">
        <v>180</v>
      </c>
      <c r="G396" s="70" t="s">
        <v>2047</v>
      </c>
      <c r="H396" s="70" t="s">
        <v>2048</v>
      </c>
      <c r="I396" s="148"/>
      <c r="J396" s="71">
        <v>572.39085007217579</v>
      </c>
      <c r="K396" s="71">
        <v>53.877123704803367</v>
      </c>
      <c r="L396" s="71">
        <v>26.077461804810699</v>
      </c>
      <c r="M396" s="71">
        <v>853.52002888013783</v>
      </c>
      <c r="N396" s="71">
        <v>665.50195929656059</v>
      </c>
      <c r="O396" s="71">
        <v>313.55033450602485</v>
      </c>
      <c r="P396" s="71">
        <v>217.12848814182271</v>
      </c>
      <c r="Q396" s="71">
        <v>26.2162697021868</v>
      </c>
      <c r="R396" s="71">
        <v>15.34141422585469</v>
      </c>
      <c r="S396" s="71">
        <v>36.749303166752007</v>
      </c>
      <c r="T396" s="72"/>
      <c r="U396" s="71">
        <v>14850978</v>
      </c>
      <c r="V396" s="71">
        <v>11951</v>
      </c>
      <c r="W396" s="71">
        <v>531</v>
      </c>
      <c r="X396" s="71">
        <v>142773</v>
      </c>
      <c r="Y396" s="71">
        <v>161878</v>
      </c>
      <c r="Z396" s="71">
        <v>171316</v>
      </c>
      <c r="AA396" s="71">
        <v>43466</v>
      </c>
      <c r="AB396" s="71">
        <v>338909</v>
      </c>
      <c r="AC396" s="71">
        <v>2543174</v>
      </c>
      <c r="AD396" s="71">
        <v>36.749303166752007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4.3899999999999997</v>
      </c>
      <c r="BJ396" s="71">
        <v>210.25899999999999</v>
      </c>
      <c r="BK396" s="71">
        <v>5.3129999999999997</v>
      </c>
      <c r="BL396" s="71">
        <v>91.852999999999994</v>
      </c>
      <c r="BM396" s="71">
        <v>0</v>
      </c>
      <c r="BN396" s="72"/>
      <c r="BO396" s="71">
        <v>0</v>
      </c>
      <c r="BP396" s="71">
        <v>1</v>
      </c>
      <c r="BQ396" s="71">
        <v>10</v>
      </c>
      <c r="BR396" s="71">
        <v>2</v>
      </c>
      <c r="BS396" s="71">
        <v>13</v>
      </c>
      <c r="BT396" s="71">
        <v>0</v>
      </c>
      <c r="BU396"/>
      <c r="BV396" s="70">
        <v>242.29</v>
      </c>
      <c r="BW396" s="70">
        <v>0</v>
      </c>
      <c r="BX396" s="70">
        <v>69.525000000000006</v>
      </c>
      <c r="BY396" s="70">
        <v>0</v>
      </c>
      <c r="BZ396" s="70">
        <v>0</v>
      </c>
      <c r="CA396" s="70">
        <v>0</v>
      </c>
      <c r="CB396" s="70">
        <v>0</v>
      </c>
      <c r="CC396" s="70">
        <v>0</v>
      </c>
      <c r="CD396" s="70">
        <v>0</v>
      </c>
    </row>
    <row r="397" spans="1:82">
      <c r="A397" s="70" t="s">
        <v>2058</v>
      </c>
      <c r="B397" s="70">
        <v>317</v>
      </c>
      <c r="C397" s="70">
        <v>11</v>
      </c>
      <c r="D397" s="70">
        <v>19</v>
      </c>
      <c r="E397" s="70">
        <v>2014</v>
      </c>
      <c r="F397" s="70" t="s">
        <v>181</v>
      </c>
      <c r="G397" s="70" t="s">
        <v>2047</v>
      </c>
      <c r="H397" s="70" t="s">
        <v>2048</v>
      </c>
      <c r="I397" s="148"/>
      <c r="J397" s="71">
        <v>530.14217390942338</v>
      </c>
      <c r="K397" s="71">
        <v>42.362868558147881</v>
      </c>
      <c r="L397" s="71">
        <v>31.426829828720859</v>
      </c>
      <c r="M397" s="71">
        <v>833.3195873072824</v>
      </c>
      <c r="N397" s="71">
        <v>664.72659109981532</v>
      </c>
      <c r="O397" s="71">
        <v>301.38798813454827</v>
      </c>
      <c r="P397" s="71">
        <v>216.45443172931638</v>
      </c>
      <c r="Q397" s="71">
        <v>25.041845784203201</v>
      </c>
      <c r="R397" s="71">
        <v>14.82835797913196</v>
      </c>
      <c r="S397" s="71">
        <v>33.581403399680013</v>
      </c>
      <c r="T397" s="72"/>
      <c r="U397" s="71">
        <v>14830055</v>
      </c>
      <c r="V397" s="71">
        <v>10679</v>
      </c>
      <c r="W397" s="71">
        <v>586</v>
      </c>
      <c r="X397" s="71">
        <v>142327</v>
      </c>
      <c r="Y397" s="71">
        <v>162112</v>
      </c>
      <c r="Z397" s="71">
        <v>173435</v>
      </c>
      <c r="AA397" s="71">
        <v>43107</v>
      </c>
      <c r="AB397" s="71">
        <v>337412</v>
      </c>
      <c r="AC397" s="71">
        <v>2465853</v>
      </c>
      <c r="AD397" s="71">
        <v>33.581403399680013</v>
      </c>
      <c r="AE397" s="72"/>
      <c r="AF397" s="71"/>
      <c r="AG397" s="71"/>
      <c r="AH397" s="71"/>
      <c r="AI397" s="71"/>
      <c r="AJ397" s="71"/>
      <c r="AK397" s="71"/>
      <c r="AL397" s="71"/>
      <c r="AM397" s="71"/>
      <c r="AN397" s="71"/>
      <c r="AO397" s="71"/>
      <c r="AP397" s="71"/>
      <c r="AQ397" s="72"/>
      <c r="AR397" s="71">
        <v>5593</v>
      </c>
      <c r="AS397" s="71">
        <v>762</v>
      </c>
      <c r="AT397" s="71">
        <v>0</v>
      </c>
      <c r="AU397" s="71">
        <v>0</v>
      </c>
      <c r="AV397" s="71">
        <v>0</v>
      </c>
      <c r="AW397" s="71">
        <v>3</v>
      </c>
      <c r="AX397" s="71"/>
      <c r="AY397" s="72"/>
      <c r="AZ397" s="71">
        <v>24190.642</v>
      </c>
      <c r="BA397" s="71">
        <v>26075.14</v>
      </c>
      <c r="BB397" s="71">
        <v>0</v>
      </c>
      <c r="BC397" s="71">
        <v>0</v>
      </c>
      <c r="BD397" s="71">
        <v>0</v>
      </c>
      <c r="BE397" s="71">
        <v>18880</v>
      </c>
      <c r="BF397" s="71"/>
      <c r="BG397" s="72"/>
      <c r="BH397" s="71">
        <v>0</v>
      </c>
      <c r="BI397" s="71">
        <v>4.7460000000000004</v>
      </c>
      <c r="BJ397" s="71">
        <v>179.80199999999999</v>
      </c>
      <c r="BK397" s="71">
        <v>4.2670000000000003</v>
      </c>
      <c r="BL397" s="71">
        <v>89.787999999999997</v>
      </c>
      <c r="BM397" s="71">
        <v>0</v>
      </c>
      <c r="BN397" s="72"/>
      <c r="BO397" s="71">
        <v>0</v>
      </c>
      <c r="BP397" s="71">
        <v>1</v>
      </c>
      <c r="BQ397" s="71">
        <v>10</v>
      </c>
      <c r="BR397" s="71">
        <v>2</v>
      </c>
      <c r="BS397" s="71">
        <v>13</v>
      </c>
      <c r="BT397" s="71">
        <v>0</v>
      </c>
      <c r="BU397"/>
      <c r="BV397" s="70">
        <v>221.27199999999999</v>
      </c>
      <c r="BW397" s="70">
        <v>0</v>
      </c>
      <c r="BX397" s="70">
        <v>57.331000000000003</v>
      </c>
      <c r="BY397" s="70">
        <v>0</v>
      </c>
      <c r="BZ397" s="70">
        <v>0</v>
      </c>
      <c r="CA397" s="70">
        <v>0</v>
      </c>
      <c r="CB397" s="70">
        <v>0</v>
      </c>
      <c r="CC397" s="70">
        <v>0</v>
      </c>
      <c r="CD397" s="70">
        <v>0</v>
      </c>
    </row>
    <row r="398" spans="1:82">
      <c r="A398" s="70" t="s">
        <v>2059</v>
      </c>
      <c r="B398" s="70">
        <v>318</v>
      </c>
      <c r="C398" s="70">
        <v>12</v>
      </c>
      <c r="D398" s="70">
        <v>19</v>
      </c>
      <c r="E398" s="70">
        <v>2015</v>
      </c>
      <c r="F398" s="70" t="s">
        <v>182</v>
      </c>
      <c r="G398" s="70" t="s">
        <v>2047</v>
      </c>
      <c r="H398" s="70" t="s">
        <v>2048</v>
      </c>
      <c r="I398" s="148"/>
      <c r="J398" s="71">
        <v>577.19246076739842</v>
      </c>
      <c r="K398" s="71">
        <v>47.028512274880597</v>
      </c>
      <c r="L398" s="71">
        <v>37.449398781854299</v>
      </c>
      <c r="M398" s="71">
        <v>796.81509532200971</v>
      </c>
      <c r="N398" s="71">
        <v>563.43577694174223</v>
      </c>
      <c r="O398" s="71">
        <v>300.84387781296448</v>
      </c>
      <c r="P398" s="71">
        <v>214.36406008825728</v>
      </c>
      <c r="Q398" s="71">
        <v>24.415543577896099</v>
      </c>
      <c r="R398" s="71">
        <v>13.629080922676227</v>
      </c>
      <c r="S398" s="71">
        <v>38.137275365357013</v>
      </c>
      <c r="T398" s="72"/>
      <c r="U398" s="71">
        <v>16669196</v>
      </c>
      <c r="V398" s="71">
        <v>10679</v>
      </c>
      <c r="W398" s="71">
        <v>586</v>
      </c>
      <c r="X398" s="71">
        <v>142327</v>
      </c>
      <c r="Y398" s="71">
        <v>162556</v>
      </c>
      <c r="Z398" s="71">
        <v>174788</v>
      </c>
      <c r="AA398" s="71">
        <v>42657</v>
      </c>
      <c r="AB398" s="71">
        <v>336052</v>
      </c>
      <c r="AC398" s="71">
        <v>2329669</v>
      </c>
      <c r="AD398" s="71">
        <v>38.137275365357013</v>
      </c>
      <c r="AE398" s="72"/>
      <c r="AF398" s="71">
        <v>189285391.87639999</v>
      </c>
      <c r="AG398" s="71">
        <v>37336225.484181397</v>
      </c>
      <c r="AH398" s="71">
        <v>4590169.8960462715</v>
      </c>
      <c r="AI398" s="71">
        <v>883945918.00000226</v>
      </c>
      <c r="AJ398" s="71">
        <v>800240161.38082302</v>
      </c>
      <c r="AK398" s="71">
        <v>0</v>
      </c>
      <c r="AL398" s="71">
        <v>0</v>
      </c>
      <c r="AM398" s="71">
        <v>46054516.91487927</v>
      </c>
      <c r="AN398" s="71">
        <v>0</v>
      </c>
      <c r="AO398" s="71">
        <v>0</v>
      </c>
      <c r="AP398" s="71">
        <v>1961452383.5523324</v>
      </c>
      <c r="AQ398" s="72"/>
      <c r="AR398" s="71">
        <v>6060</v>
      </c>
      <c r="AS398" s="71">
        <v>972</v>
      </c>
      <c r="AT398" s="71">
        <v>0</v>
      </c>
      <c r="AU398" s="71">
        <v>0</v>
      </c>
      <c r="AV398" s="71">
        <v>0</v>
      </c>
      <c r="AW398" s="71">
        <v>3</v>
      </c>
      <c r="AX398" s="71"/>
      <c r="AY398" s="72"/>
      <c r="AZ398" s="71">
        <v>26575.65</v>
      </c>
      <c r="BA398" s="71">
        <v>41324.936000000002</v>
      </c>
      <c r="BB398" s="71">
        <v>0</v>
      </c>
      <c r="BC398" s="71">
        <v>0</v>
      </c>
      <c r="BD398" s="71">
        <v>0</v>
      </c>
      <c r="BE398" s="71">
        <v>18880</v>
      </c>
      <c r="BF398" s="71"/>
      <c r="BG398" s="72"/>
      <c r="BH398" s="71">
        <v>0</v>
      </c>
      <c r="BI398" s="71">
        <v>4.3849999999999998</v>
      </c>
      <c r="BJ398" s="71">
        <v>148.73400000000001</v>
      </c>
      <c r="BK398" s="71">
        <v>18.879000000000001</v>
      </c>
      <c r="BL398" s="71">
        <v>92.793999999999997</v>
      </c>
      <c r="BM398" s="71">
        <v>0</v>
      </c>
      <c r="BN398" s="72"/>
      <c r="BO398" s="71">
        <v>0</v>
      </c>
      <c r="BP398" s="71">
        <v>1</v>
      </c>
      <c r="BQ398" s="71">
        <v>9</v>
      </c>
      <c r="BR398" s="71">
        <v>3</v>
      </c>
      <c r="BS398" s="71">
        <v>13</v>
      </c>
      <c r="BT398" s="71">
        <v>0</v>
      </c>
      <c r="BU398"/>
      <c r="BV398" s="70">
        <v>193.417</v>
      </c>
      <c r="BW398" s="70">
        <v>0</v>
      </c>
      <c r="BX398" s="70">
        <v>56.655000000000001</v>
      </c>
      <c r="BY398" s="70">
        <v>0</v>
      </c>
      <c r="BZ398" s="70">
        <v>14.72</v>
      </c>
      <c r="CA398" s="70">
        <v>0</v>
      </c>
      <c r="CB398" s="70">
        <v>0</v>
      </c>
      <c r="CC398" s="70">
        <v>0</v>
      </c>
      <c r="CD398" s="70">
        <v>0</v>
      </c>
    </row>
    <row r="399" spans="1:82">
      <c r="A399" s="70" t="s">
        <v>2060</v>
      </c>
      <c r="B399" s="70">
        <v>319</v>
      </c>
      <c r="C399" s="70">
        <v>13</v>
      </c>
      <c r="D399" s="70">
        <v>19</v>
      </c>
      <c r="E399" s="70">
        <v>2016</v>
      </c>
      <c r="F399" s="70" t="s">
        <v>155</v>
      </c>
      <c r="G399" s="70" t="s">
        <v>2047</v>
      </c>
      <c r="H399" s="70" t="s">
        <v>2048</v>
      </c>
      <c r="I399" s="148"/>
      <c r="J399" s="71">
        <v>563.32861779652615</v>
      </c>
      <c r="K399" s="71">
        <v>40.437529871891094</v>
      </c>
      <c r="L399" s="71">
        <v>35.939157207094198</v>
      </c>
      <c r="M399" s="71">
        <v>579.88053055367936</v>
      </c>
      <c r="N399" s="71">
        <v>416.89845476467906</v>
      </c>
      <c r="O399" s="71">
        <v>300.95843226470589</v>
      </c>
      <c r="P399" s="71">
        <v>207.97759238746903</v>
      </c>
      <c r="Q399" s="71">
        <v>23.594558271700944</v>
      </c>
      <c r="R399" s="71">
        <v>14.977601723423868</v>
      </c>
      <c r="S399" s="71">
        <v>36.444718222079999</v>
      </c>
      <c r="T399" s="72"/>
      <c r="U399" s="71">
        <v>17210084</v>
      </c>
      <c r="V399" s="71">
        <v>10679</v>
      </c>
      <c r="W399" s="71">
        <v>586</v>
      </c>
      <c r="X399" s="71">
        <v>142327</v>
      </c>
      <c r="Y399" s="71">
        <v>162777</v>
      </c>
      <c r="Z399" s="71">
        <v>177004</v>
      </c>
      <c r="AA399" s="71">
        <v>42805</v>
      </c>
      <c r="AB399" s="71">
        <v>334049</v>
      </c>
      <c r="AC399" s="71">
        <v>2558026.9426370738</v>
      </c>
      <c r="AD399" s="71">
        <v>36.444718222079999</v>
      </c>
      <c r="AE399" s="72"/>
      <c r="AF399" s="71">
        <v>205124559.56291801</v>
      </c>
      <c r="AG399" s="71">
        <v>36728202.417568058</v>
      </c>
      <c r="AH399" s="71">
        <v>3958514.7404956981</v>
      </c>
      <c r="AI399" s="71">
        <v>834101309.16737878</v>
      </c>
      <c r="AJ399" s="71">
        <v>742018965.39303017</v>
      </c>
      <c r="AK399" s="71">
        <v>0</v>
      </c>
      <c r="AL399" s="71">
        <v>0</v>
      </c>
      <c r="AM399" s="71">
        <v>45815580.746261403</v>
      </c>
      <c r="AN399" s="71">
        <v>0</v>
      </c>
      <c r="AO399" s="71">
        <v>0</v>
      </c>
      <c r="AP399" s="71">
        <v>1867747132.027652</v>
      </c>
      <c r="AQ399" s="72"/>
      <c r="AR399" s="71">
        <v>6500</v>
      </c>
      <c r="AS399" s="71">
        <v>1055</v>
      </c>
      <c r="AT399" s="71">
        <v>0</v>
      </c>
      <c r="AU399" s="71">
        <v>0</v>
      </c>
      <c r="AV399" s="71">
        <v>0</v>
      </c>
      <c r="AW399" s="71">
        <v>3</v>
      </c>
      <c r="AX399" s="71"/>
      <c r="AY399" s="72"/>
      <c r="AZ399" s="71">
        <v>28931.598999999998</v>
      </c>
      <c r="BA399" s="71">
        <v>44505.135999999999</v>
      </c>
      <c r="BB399" s="71">
        <v>0</v>
      </c>
      <c r="BC399" s="71">
        <v>0</v>
      </c>
      <c r="BD399" s="71">
        <v>0</v>
      </c>
      <c r="BE399" s="71">
        <v>18880</v>
      </c>
      <c r="BF399" s="71"/>
      <c r="BG399" s="72"/>
      <c r="BH399" s="71">
        <v>0</v>
      </c>
      <c r="BI399" s="71">
        <v>4.4770000000000003</v>
      </c>
      <c r="BJ399" s="71">
        <v>160.755</v>
      </c>
      <c r="BK399" s="71">
        <v>107.845</v>
      </c>
      <c r="BL399" s="71">
        <v>55.456000000000003</v>
      </c>
      <c r="BM399" s="71">
        <v>0</v>
      </c>
      <c r="BN399" s="72"/>
      <c r="BO399" s="71">
        <v>0</v>
      </c>
      <c r="BP399" s="71">
        <v>1</v>
      </c>
      <c r="BQ399" s="71">
        <v>9</v>
      </c>
      <c r="BR399" s="71">
        <v>3</v>
      </c>
      <c r="BS399" s="71">
        <v>11</v>
      </c>
      <c r="BT399" s="71">
        <v>0</v>
      </c>
      <c r="BU399"/>
      <c r="BV399" s="70">
        <v>280.48899999999998</v>
      </c>
      <c r="BW399" s="70">
        <v>0</v>
      </c>
      <c r="BX399" s="70">
        <v>30.193999999999999</v>
      </c>
      <c r="BY399" s="70">
        <v>0</v>
      </c>
      <c r="BZ399" s="70">
        <v>17.850000000000001</v>
      </c>
      <c r="CA399" s="70">
        <v>0</v>
      </c>
      <c r="CB399" s="70">
        <v>0</v>
      </c>
      <c r="CC399" s="70">
        <v>0</v>
      </c>
      <c r="CD399" s="70">
        <v>0</v>
      </c>
    </row>
    <row r="400" spans="1:82">
      <c r="A400" s="70" t="s">
        <v>2061</v>
      </c>
      <c r="B400" s="70">
        <v>320</v>
      </c>
      <c r="C400" s="70">
        <v>14</v>
      </c>
      <c r="D400" s="70">
        <v>19</v>
      </c>
      <c r="E400" s="70">
        <v>2017</v>
      </c>
      <c r="F400" s="70" t="s">
        <v>156</v>
      </c>
      <c r="G400" s="70" t="s">
        <v>2047</v>
      </c>
      <c r="H400" s="70" t="s">
        <v>2048</v>
      </c>
      <c r="I400" s="148"/>
      <c r="J400" s="71">
        <v>556.47552028692405</v>
      </c>
      <c r="K400" s="71">
        <v>42.2140209251003</v>
      </c>
      <c r="L400" s="71">
        <v>34.11495855119712</v>
      </c>
      <c r="M400" s="71">
        <v>552.54375906356483</v>
      </c>
      <c r="N400" s="71">
        <v>510.60413739975252</v>
      </c>
      <c r="O400" s="71">
        <v>299.22032940065475</v>
      </c>
      <c r="P400" s="71">
        <v>205.03793953416877</v>
      </c>
      <c r="Q400" s="71">
        <v>22.695362276338201</v>
      </c>
      <c r="R400" s="71">
        <v>14.719255273627072</v>
      </c>
      <c r="S400" s="71">
        <v>34.595215642581998</v>
      </c>
      <c r="T400" s="72"/>
      <c r="U400" s="71">
        <v>17513327</v>
      </c>
      <c r="V400" s="71">
        <v>10679</v>
      </c>
      <c r="W400" s="71">
        <v>586</v>
      </c>
      <c r="X400" s="71">
        <v>142327</v>
      </c>
      <c r="Y400" s="71">
        <v>163212</v>
      </c>
      <c r="Z400" s="71">
        <v>178901</v>
      </c>
      <c r="AA400" s="71">
        <v>42469</v>
      </c>
      <c r="AB400" s="71">
        <v>332276</v>
      </c>
      <c r="AC400" s="71">
        <v>2563785</v>
      </c>
      <c r="AD400" s="71">
        <v>34.595215642581998</v>
      </c>
      <c r="AE400" s="72"/>
      <c r="AF400" s="71">
        <v>208287104.34004009</v>
      </c>
      <c r="AG400" s="71">
        <v>37486666.605866611</v>
      </c>
      <c r="AH400" s="71">
        <v>4874010.3686126843</v>
      </c>
      <c r="AI400" s="71">
        <v>815789366.1359421</v>
      </c>
      <c r="AJ400" s="71">
        <v>800199168.387272</v>
      </c>
      <c r="AK400" s="71">
        <v>0</v>
      </c>
      <c r="AL400" s="71">
        <v>0</v>
      </c>
      <c r="AM400" s="71">
        <v>45643718.14172288</v>
      </c>
      <c r="AN400" s="71">
        <v>0</v>
      </c>
      <c r="AO400" s="71">
        <v>0</v>
      </c>
      <c r="AP400" s="71">
        <v>1912280033.9794564</v>
      </c>
      <c r="AQ400" s="72"/>
      <c r="AR400" s="71">
        <v>6843</v>
      </c>
      <c r="AS400" s="71">
        <v>1128</v>
      </c>
      <c r="AT400" s="71">
        <v>0</v>
      </c>
      <c r="AU400" s="71">
        <v>0</v>
      </c>
      <c r="AV400" s="71">
        <v>0</v>
      </c>
      <c r="AW400" s="71">
        <v>3</v>
      </c>
      <c r="AX400" s="71"/>
      <c r="AY400" s="72"/>
      <c r="AZ400" s="71">
        <v>30760.763999999999</v>
      </c>
      <c r="BA400" s="71">
        <v>54161.455999999998</v>
      </c>
      <c r="BB400" s="71">
        <v>0</v>
      </c>
      <c r="BC400" s="71">
        <v>0</v>
      </c>
      <c r="BD400" s="71">
        <v>0</v>
      </c>
      <c r="BE400" s="71">
        <v>18880</v>
      </c>
      <c r="BF400" s="71"/>
      <c r="BG400" s="72"/>
      <c r="BH400" s="71">
        <v>0</v>
      </c>
      <c r="BI400" s="71">
        <v>4.2709999999999999</v>
      </c>
      <c r="BJ400" s="71">
        <v>141.619</v>
      </c>
      <c r="BK400" s="71">
        <v>109.64100000000001</v>
      </c>
      <c r="BL400" s="71">
        <v>72.323000000000008</v>
      </c>
      <c r="BM400" s="71">
        <v>0</v>
      </c>
      <c r="BN400" s="72"/>
      <c r="BO400" s="71">
        <v>0</v>
      </c>
      <c r="BP400" s="71">
        <v>1</v>
      </c>
      <c r="BQ400" s="71">
        <v>9</v>
      </c>
      <c r="BR400" s="71">
        <v>3</v>
      </c>
      <c r="BS400" s="71">
        <v>12</v>
      </c>
      <c r="BT400" s="71">
        <v>0</v>
      </c>
      <c r="BU400"/>
      <c r="BV400" s="70">
        <v>251.83699999999999</v>
      </c>
      <c r="BW400" s="70">
        <v>0</v>
      </c>
      <c r="BX400" s="70">
        <v>57.747</v>
      </c>
      <c r="BY400" s="70">
        <v>0</v>
      </c>
      <c r="BZ400" s="70">
        <v>18.27</v>
      </c>
      <c r="CA400" s="70">
        <v>0</v>
      </c>
      <c r="CB400" s="70">
        <v>0</v>
      </c>
      <c r="CC400" s="70">
        <v>0</v>
      </c>
      <c r="CD400" s="70">
        <v>0</v>
      </c>
    </row>
    <row r="401" spans="1:82">
      <c r="A401" s="70" t="s">
        <v>2062</v>
      </c>
      <c r="B401" s="70">
        <v>321</v>
      </c>
      <c r="C401" s="70">
        <v>15</v>
      </c>
      <c r="D401" s="70">
        <v>19</v>
      </c>
      <c r="E401" s="70">
        <v>2018</v>
      </c>
      <c r="F401" s="70" t="s">
        <v>183</v>
      </c>
      <c r="G401" s="70" t="s">
        <v>2047</v>
      </c>
      <c r="H401" s="70" t="s">
        <v>2048</v>
      </c>
      <c r="I401" s="148"/>
      <c r="J401" s="71">
        <v>564.17663141899732</v>
      </c>
      <c r="K401" s="71">
        <v>42.367329261698792</v>
      </c>
      <c r="L401" s="71">
        <v>30.436945896559841</v>
      </c>
      <c r="M401" s="71">
        <v>531.93024551168594</v>
      </c>
      <c r="N401" s="71">
        <v>390.74852031683702</v>
      </c>
      <c r="O401" s="71">
        <v>295.10190155417473</v>
      </c>
      <c r="P401" s="71">
        <v>203.33153517866464</v>
      </c>
      <c r="Q401" s="71">
        <v>20.926259614640198</v>
      </c>
      <c r="R401" s="71">
        <v>12.895965286554352</v>
      </c>
      <c r="S401" s="71">
        <v>27.6011163792</v>
      </c>
      <c r="T401" s="72"/>
      <c r="U401" s="71">
        <v>18004234</v>
      </c>
      <c r="V401" s="71">
        <v>10679</v>
      </c>
      <c r="W401" s="71">
        <v>586</v>
      </c>
      <c r="X401" s="71">
        <v>142327</v>
      </c>
      <c r="Y401" s="71">
        <v>163478</v>
      </c>
      <c r="Z401" s="71">
        <v>179817</v>
      </c>
      <c r="AA401" s="71">
        <v>42539</v>
      </c>
      <c r="AB401" s="71">
        <v>330167</v>
      </c>
      <c r="AC401" s="71">
        <v>2237403</v>
      </c>
      <c r="AD401" s="71">
        <v>27.6011163792</v>
      </c>
      <c r="AE401" s="72"/>
      <c r="AF401" s="71">
        <v>212396179.88263461</v>
      </c>
      <c r="AG401" s="71">
        <v>37966547.654066853</v>
      </c>
      <c r="AH401" s="71">
        <v>4410681.7159200544</v>
      </c>
      <c r="AI401" s="71">
        <v>769777095.50219488</v>
      </c>
      <c r="AJ401" s="71">
        <v>656769243.46713412</v>
      </c>
      <c r="AK401" s="71">
        <v>0</v>
      </c>
      <c r="AL401" s="71">
        <v>0</v>
      </c>
      <c r="AM401" s="71">
        <v>45447854.27033297</v>
      </c>
      <c r="AN401" s="71">
        <v>0</v>
      </c>
      <c r="AO401" s="71">
        <v>0</v>
      </c>
      <c r="AP401" s="71">
        <v>1726767602.4922836</v>
      </c>
      <c r="AQ401" s="72"/>
      <c r="AR401" s="71">
        <v>7267</v>
      </c>
      <c r="AS401" s="71">
        <v>1195</v>
      </c>
      <c r="AT401" s="71">
        <v>0</v>
      </c>
      <c r="AU401" s="71">
        <v>0</v>
      </c>
      <c r="AV401" s="71">
        <v>0</v>
      </c>
      <c r="AW401" s="71">
        <v>3</v>
      </c>
      <c r="AX401" s="71"/>
      <c r="AY401" s="72"/>
      <c r="AZ401" s="71">
        <v>33004.434000000096</v>
      </c>
      <c r="BA401" s="71">
        <v>57007.955999999998</v>
      </c>
      <c r="BB401" s="71">
        <v>0</v>
      </c>
      <c r="BC401" s="71">
        <v>0</v>
      </c>
      <c r="BD401" s="71">
        <v>0</v>
      </c>
      <c r="BE401" s="71">
        <v>39530</v>
      </c>
      <c r="BF401" s="71"/>
      <c r="BG401" s="72"/>
      <c r="BH401" s="71">
        <v>0</v>
      </c>
      <c r="BI401" s="71">
        <v>4.452</v>
      </c>
      <c r="BJ401" s="71">
        <v>143.64699999999999</v>
      </c>
      <c r="BK401" s="71">
        <v>73.183999999999997</v>
      </c>
      <c r="BL401" s="71">
        <v>59.830999999999996</v>
      </c>
      <c r="BM401" s="71">
        <v>0</v>
      </c>
      <c r="BN401" s="72"/>
      <c r="BO401" s="71">
        <v>0</v>
      </c>
      <c r="BP401" s="71">
        <v>1</v>
      </c>
      <c r="BQ401" s="71">
        <v>9</v>
      </c>
      <c r="BR401" s="71">
        <v>2</v>
      </c>
      <c r="BS401" s="71">
        <v>10</v>
      </c>
      <c r="BT401" s="71">
        <v>0</v>
      </c>
      <c r="BU401"/>
      <c r="BV401" s="70">
        <v>209.833</v>
      </c>
      <c r="BW401" s="70">
        <v>20.445</v>
      </c>
      <c r="BX401" s="70">
        <v>31.765999999999998</v>
      </c>
      <c r="BY401" s="70">
        <v>0</v>
      </c>
      <c r="BZ401" s="70">
        <v>19.07</v>
      </c>
      <c r="CA401" s="70">
        <v>0</v>
      </c>
      <c r="CB401" s="70">
        <v>0</v>
      </c>
      <c r="CC401" s="70">
        <v>0</v>
      </c>
      <c r="CD401" s="70">
        <v>0</v>
      </c>
    </row>
    <row r="402" spans="1:82">
      <c r="A402" s="70" t="s">
        <v>2063</v>
      </c>
      <c r="B402" s="70">
        <v>322</v>
      </c>
      <c r="C402" s="70">
        <v>16</v>
      </c>
      <c r="D402" s="70">
        <v>19</v>
      </c>
      <c r="E402" s="70">
        <v>2019</v>
      </c>
      <c r="F402" s="70" t="s">
        <v>158</v>
      </c>
      <c r="G402" s="70" t="s">
        <v>2047</v>
      </c>
      <c r="H402" s="70" t="s">
        <v>2048</v>
      </c>
      <c r="I402" s="148"/>
      <c r="J402" s="71">
        <v>520.98405545118999</v>
      </c>
      <c r="K402" s="71">
        <v>32.187663015905493</v>
      </c>
      <c r="L402" s="71">
        <v>30.216051716032457</v>
      </c>
      <c r="M402" s="71">
        <v>443.10769963215944</v>
      </c>
      <c r="N402" s="71">
        <v>280.32627934951461</v>
      </c>
      <c r="O402" s="71">
        <v>288.08098150044515</v>
      </c>
      <c r="P402" s="71">
        <v>202.95785441626739</v>
      </c>
      <c r="Q402" s="71">
        <v>20.2147251671174</v>
      </c>
      <c r="R402" s="71">
        <v>13.937708911607062</v>
      </c>
      <c r="S402" s="71">
        <v>41.672780856920006</v>
      </c>
      <c r="T402" s="72"/>
      <c r="U402" s="71">
        <v>17781694</v>
      </c>
      <c r="V402" s="71">
        <v>10679</v>
      </c>
      <c r="W402" s="71">
        <v>586</v>
      </c>
      <c r="X402" s="71">
        <v>142327</v>
      </c>
      <c r="Y402" s="71">
        <v>163659</v>
      </c>
      <c r="Z402" s="71">
        <v>180358</v>
      </c>
      <c r="AA402" s="71">
        <v>42143</v>
      </c>
      <c r="AB402" s="71">
        <v>327575</v>
      </c>
      <c r="AC402" s="71">
        <v>2457748</v>
      </c>
      <c r="AD402" s="71">
        <v>41.672780856920014</v>
      </c>
      <c r="AE402" s="72"/>
      <c r="AF402" s="71">
        <v>194062010.74150351</v>
      </c>
      <c r="AG402" s="71">
        <v>26146818.670851771</v>
      </c>
      <c r="AH402" s="71">
        <v>4891168.475708697</v>
      </c>
      <c r="AI402" s="71">
        <v>800552364.59158611</v>
      </c>
      <c r="AJ402" s="71">
        <v>561784156.16487718</v>
      </c>
      <c r="AK402" s="71">
        <v>0</v>
      </c>
      <c r="AL402" s="71">
        <v>0</v>
      </c>
      <c r="AM402" s="71">
        <v>44613249.01672028</v>
      </c>
      <c r="AN402" s="71">
        <v>0</v>
      </c>
      <c r="AO402" s="71">
        <v>0</v>
      </c>
      <c r="AP402" s="71">
        <v>1632049767.6612475</v>
      </c>
      <c r="AQ402" s="72"/>
      <c r="AR402" s="71">
        <v>7674</v>
      </c>
      <c r="AS402" s="71">
        <v>1237</v>
      </c>
      <c r="AT402" s="71">
        <v>0</v>
      </c>
      <c r="AU402" s="71">
        <v>0</v>
      </c>
      <c r="AV402" s="71">
        <v>0</v>
      </c>
      <c r="AW402" s="71">
        <v>3</v>
      </c>
      <c r="AX402" s="71"/>
      <c r="AY402" s="72"/>
      <c r="AZ402" s="71">
        <v>35277.217999999979</v>
      </c>
      <c r="BA402" s="71">
        <v>58772.456000000013</v>
      </c>
      <c r="BB402" s="71">
        <v>0</v>
      </c>
      <c r="BC402" s="71">
        <v>0</v>
      </c>
      <c r="BD402" s="71">
        <v>0</v>
      </c>
      <c r="BE402" s="71">
        <v>41583.22</v>
      </c>
      <c r="BF402" s="71"/>
      <c r="BG402" s="72"/>
      <c r="BH402" s="71">
        <v>0</v>
      </c>
      <c r="BI402" s="71">
        <v>5.1139999999999999</v>
      </c>
      <c r="BJ402" s="71">
        <v>124.45699999999999</v>
      </c>
      <c r="BK402" s="71">
        <v>98.474999999999994</v>
      </c>
      <c r="BL402" s="71">
        <v>71.835000000000008</v>
      </c>
      <c r="BM402" s="71">
        <v>0</v>
      </c>
      <c r="BN402" s="72"/>
      <c r="BO402" s="71">
        <v>0</v>
      </c>
      <c r="BP402" s="71">
        <v>1</v>
      </c>
      <c r="BQ402" s="71">
        <v>8</v>
      </c>
      <c r="BR402" s="71">
        <v>2</v>
      </c>
      <c r="BS402" s="71">
        <v>10</v>
      </c>
      <c r="BT402" s="71">
        <v>0</v>
      </c>
      <c r="BU402"/>
      <c r="BV402" s="70">
        <v>217.71899999999999</v>
      </c>
      <c r="BW402" s="70">
        <v>34.51</v>
      </c>
      <c r="BX402" s="70">
        <v>28.792000000000002</v>
      </c>
      <c r="BY402" s="70">
        <v>0</v>
      </c>
      <c r="BZ402" s="70">
        <v>18.86</v>
      </c>
      <c r="CA402" s="70">
        <v>0</v>
      </c>
      <c r="CB402" s="70">
        <v>0</v>
      </c>
      <c r="CC402" s="70">
        <v>0</v>
      </c>
      <c r="CD402" s="70">
        <v>0</v>
      </c>
    </row>
    <row r="403" spans="1:82">
      <c r="A403" s="70" t="s">
        <v>2064</v>
      </c>
      <c r="B403" s="70">
        <v>323</v>
      </c>
      <c r="C403" s="70">
        <v>17</v>
      </c>
      <c r="D403" s="70">
        <v>19</v>
      </c>
      <c r="E403" s="70">
        <v>2020</v>
      </c>
      <c r="F403" s="70" t="s">
        <v>159</v>
      </c>
      <c r="G403" s="70" t="s">
        <v>2047</v>
      </c>
      <c r="H403" s="70" t="s">
        <v>2048</v>
      </c>
      <c r="I403" s="148"/>
      <c r="J403" s="71">
        <v>511.74734422382471</v>
      </c>
      <c r="K403" s="71">
        <v>46.256901035760869</v>
      </c>
      <c r="L403" s="71">
        <v>39.669954100890052</v>
      </c>
      <c r="M403" s="71">
        <v>591.61817393666922</v>
      </c>
      <c r="N403" s="71">
        <v>502.5204188562393</v>
      </c>
      <c r="O403" s="71">
        <v>254.0356114687674</v>
      </c>
      <c r="P403" s="71">
        <v>191.98581849466837</v>
      </c>
      <c r="Q403" s="71">
        <v>19.175088542349901</v>
      </c>
      <c r="R403" s="71">
        <v>12.412911925746476</v>
      </c>
      <c r="S403" s="71">
        <v>40.26823555608</v>
      </c>
      <c r="T403" s="72"/>
      <c r="U403" s="71">
        <v>16409964</v>
      </c>
      <c r="V403" s="71">
        <v>11325</v>
      </c>
      <c r="W403" s="71">
        <v>672</v>
      </c>
      <c r="X403" s="71">
        <v>139150</v>
      </c>
      <c r="Y403" s="71">
        <v>164127</v>
      </c>
      <c r="Z403" s="71">
        <v>181527</v>
      </c>
      <c r="AA403" s="71">
        <v>42372</v>
      </c>
      <c r="AB403" s="71">
        <v>325218</v>
      </c>
      <c r="AC403" s="71">
        <v>2200433.9999999995</v>
      </c>
      <c r="AD403" s="71">
        <v>40.26823555608</v>
      </c>
      <c r="AE403" s="72"/>
      <c r="AF403" s="71">
        <v>171517991.5343754</v>
      </c>
      <c r="AG403" s="71">
        <v>38880871.079963386</v>
      </c>
      <c r="AH403" s="71">
        <v>6817103.9079333255</v>
      </c>
      <c r="AI403" s="71">
        <v>829147286.77192163</v>
      </c>
      <c r="AJ403" s="71">
        <v>779238190.65737462</v>
      </c>
      <c r="AK403" s="71"/>
      <c r="AL403" s="71"/>
      <c r="AM403" s="71">
        <v>42444562.247341663</v>
      </c>
      <c r="AN403" s="71"/>
      <c r="AO403" s="71"/>
      <c r="AP403" s="71">
        <v>1868046006.19891</v>
      </c>
      <c r="AQ403" s="72"/>
      <c r="AR403" s="71">
        <v>8016</v>
      </c>
      <c r="AS403" s="71">
        <v>1251</v>
      </c>
      <c r="AT403" s="71">
        <v>0</v>
      </c>
      <c r="AU403" s="71">
        <v>0</v>
      </c>
      <c r="AV403" s="71">
        <v>0</v>
      </c>
      <c r="AW403" s="71">
        <v>3</v>
      </c>
      <c r="AX403" s="71"/>
      <c r="AY403" s="72"/>
      <c r="AZ403" s="71">
        <v>37167.774000000121</v>
      </c>
      <c r="BA403" s="71">
        <v>62085.155999999959</v>
      </c>
      <c r="BB403" s="71">
        <v>0</v>
      </c>
      <c r="BC403" s="71">
        <v>0</v>
      </c>
      <c r="BD403" s="71">
        <v>0</v>
      </c>
      <c r="BE403" s="71">
        <v>41583.22</v>
      </c>
      <c r="BF403" s="71"/>
      <c r="BG403" s="72"/>
      <c r="BH403" s="71">
        <v>0</v>
      </c>
      <c r="BI403" s="71">
        <v>3.855</v>
      </c>
      <c r="BJ403" s="71">
        <v>99.840999999999994</v>
      </c>
      <c r="BK403" s="71">
        <v>99.555999999999997</v>
      </c>
      <c r="BL403" s="71">
        <v>67.623999999999995</v>
      </c>
      <c r="BM403" s="71">
        <v>0</v>
      </c>
      <c r="BN403" s="72"/>
      <c r="BO403" s="71">
        <v>0</v>
      </c>
      <c r="BP403" s="71">
        <v>1</v>
      </c>
      <c r="BQ403" s="71">
        <v>8</v>
      </c>
      <c r="BR403" s="71">
        <v>2</v>
      </c>
      <c r="BS403" s="71">
        <v>10</v>
      </c>
      <c r="BT403" s="71">
        <v>0</v>
      </c>
      <c r="BU403"/>
      <c r="BV403" s="70">
        <v>188.68199999999999</v>
      </c>
      <c r="BW403" s="70">
        <v>0</v>
      </c>
      <c r="BX403" s="70">
        <v>63.564</v>
      </c>
      <c r="BY403" s="70">
        <v>0</v>
      </c>
      <c r="BZ403" s="70">
        <v>18.63</v>
      </c>
      <c r="CA403" s="70">
        <v>0</v>
      </c>
      <c r="CB403" s="70">
        <v>0</v>
      </c>
      <c r="CC403" s="70">
        <v>0</v>
      </c>
      <c r="CD403" s="70">
        <v>0</v>
      </c>
    </row>
    <row r="404" spans="1:82">
      <c r="A404" s="70" t="s">
        <v>2065</v>
      </c>
      <c r="B404" s="70">
        <v>323</v>
      </c>
      <c r="C404" s="70">
        <v>18</v>
      </c>
      <c r="D404" s="70">
        <v>19</v>
      </c>
      <c r="E404" s="70">
        <v>2021</v>
      </c>
      <c r="F404" s="70" t="s">
        <v>160</v>
      </c>
      <c r="G404" s="70" t="s">
        <v>2047</v>
      </c>
      <c r="H404" s="70" t="s">
        <v>2048</v>
      </c>
      <c r="I404" s="148"/>
      <c r="J404" s="71">
        <v>563.69232312393615</v>
      </c>
      <c r="K404" s="71">
        <v>47.244273189113912</v>
      </c>
      <c r="L404" s="71">
        <v>38.598217652388641</v>
      </c>
      <c r="M404" s="71">
        <v>572.27315051873381</v>
      </c>
      <c r="N404" s="71">
        <v>401.67335106727398</v>
      </c>
      <c r="O404" s="71">
        <v>247.31919909771997</v>
      </c>
      <c r="P404" s="71">
        <v>196.83968865276304</v>
      </c>
      <c r="Q404" s="71">
        <v>18.831360200465401</v>
      </c>
      <c r="R404" s="71">
        <v>14.564226906351665</v>
      </c>
      <c r="S404" s="71">
        <v>36.505663343999998</v>
      </c>
      <c r="T404" s="72"/>
      <c r="U404" s="71">
        <v>20024948</v>
      </c>
      <c r="V404" s="71">
        <v>11325</v>
      </c>
      <c r="W404" s="71">
        <v>672</v>
      </c>
      <c r="X404" s="71">
        <v>139150</v>
      </c>
      <c r="Y404" s="71">
        <v>164276</v>
      </c>
      <c r="Z404" s="71">
        <v>181968</v>
      </c>
      <c r="AA404" s="71">
        <v>42362</v>
      </c>
      <c r="AB404" s="71">
        <v>322526</v>
      </c>
      <c r="AC404" s="71">
        <v>2504645.9999999995</v>
      </c>
      <c r="AD404" s="71">
        <v>36.505663343999998</v>
      </c>
      <c r="AE404" s="72"/>
      <c r="AF404" s="71">
        <v>185123280.95309347</v>
      </c>
      <c r="AG404" s="71">
        <v>41553028.635361336</v>
      </c>
      <c r="AH404" s="71">
        <v>6562453.5735983243</v>
      </c>
      <c r="AI404" s="71">
        <v>885738230.44777477</v>
      </c>
      <c r="AJ404" s="71">
        <v>637889048.98338675</v>
      </c>
      <c r="AK404" s="71">
        <v>0</v>
      </c>
      <c r="AL404" s="71">
        <v>0</v>
      </c>
      <c r="AM404" s="71">
        <v>42336016.679099441</v>
      </c>
      <c r="AN404" s="71">
        <v>0</v>
      </c>
      <c r="AO404" s="71">
        <v>0</v>
      </c>
      <c r="AP404" s="71">
        <v>1799202059.2723141</v>
      </c>
      <c r="AQ404" s="72"/>
      <c r="AR404" s="71">
        <v>8366</v>
      </c>
      <c r="AS404" s="71">
        <v>1259</v>
      </c>
      <c r="AT404" s="71">
        <v>0</v>
      </c>
      <c r="AU404" s="71">
        <v>0</v>
      </c>
      <c r="AV404" s="71">
        <v>0</v>
      </c>
      <c r="AW404" s="71">
        <v>4</v>
      </c>
      <c r="AX404" s="71"/>
      <c r="AY404" s="72"/>
      <c r="AZ404" s="71">
        <v>38988.865000000143</v>
      </c>
      <c r="BA404" s="71">
        <v>62470.355999999963</v>
      </c>
      <c r="BB404" s="71">
        <v>0</v>
      </c>
      <c r="BC404" s="71">
        <v>0</v>
      </c>
      <c r="BD404" s="71">
        <v>0</v>
      </c>
      <c r="BE404" s="71">
        <v>42331.22</v>
      </c>
      <c r="BF404" s="71"/>
      <c r="BG404" s="72"/>
      <c r="BH404" s="71">
        <v>0</v>
      </c>
      <c r="BI404" s="71">
        <v>4.4160000000000004</v>
      </c>
      <c r="BJ404" s="71">
        <v>142.98699999999999</v>
      </c>
      <c r="BK404" s="71">
        <v>82.42</v>
      </c>
      <c r="BL404" s="71">
        <v>72.527000000000001</v>
      </c>
      <c r="BM404" s="71">
        <v>0</v>
      </c>
      <c r="BN404" s="72"/>
      <c r="BO404" s="71">
        <v>0</v>
      </c>
      <c r="BP404" s="71">
        <v>1</v>
      </c>
      <c r="BQ404" s="71">
        <v>8</v>
      </c>
      <c r="BR404" s="71">
        <v>1</v>
      </c>
      <c r="BS404" s="71">
        <v>10</v>
      </c>
      <c r="BT404" s="71">
        <v>0</v>
      </c>
      <c r="BU404"/>
      <c r="BV404" s="70">
        <v>237.06700000000001</v>
      </c>
      <c r="BW404" s="70">
        <v>0</v>
      </c>
      <c r="BX404" s="70">
        <v>65.283000000000001</v>
      </c>
      <c r="BY404" s="70">
        <v>0</v>
      </c>
      <c r="BZ404" s="70">
        <v>0</v>
      </c>
      <c r="CA404" s="70">
        <v>0</v>
      </c>
      <c r="CB404" s="70">
        <v>0</v>
      </c>
      <c r="CC404" s="70">
        <v>0</v>
      </c>
      <c r="CD404" s="70">
        <v>0</v>
      </c>
    </row>
    <row r="405" spans="1:82">
      <c r="A405" s="70" t="s">
        <v>2066</v>
      </c>
      <c r="B405" s="70">
        <v>323</v>
      </c>
      <c r="C405" s="70">
        <v>19</v>
      </c>
      <c r="D405" s="70">
        <v>19</v>
      </c>
      <c r="E405" s="70">
        <v>2022</v>
      </c>
      <c r="F405" s="70" t="s">
        <v>161</v>
      </c>
      <c r="G405" s="70" t="s">
        <v>2047</v>
      </c>
      <c r="H405" s="70" t="s">
        <v>2048</v>
      </c>
      <c r="I405" s="148"/>
      <c r="J405" s="71">
        <v>526.19225439297634</v>
      </c>
      <c r="K405" s="71">
        <v>34.513890724714393</v>
      </c>
      <c r="L405" s="71">
        <v>30.426010087162819</v>
      </c>
      <c r="M405" s="71">
        <v>436.86791982076795</v>
      </c>
      <c r="N405" s="71">
        <v>369.62394894907095</v>
      </c>
      <c r="O405" s="71">
        <v>261.30064638947329</v>
      </c>
      <c r="P405" s="71">
        <v>195.63696789706569</v>
      </c>
      <c r="Q405" s="71">
        <v>18.822101525735007</v>
      </c>
      <c r="R405" s="71">
        <v>14.901493583881425</v>
      </c>
      <c r="S405" s="71">
        <v>44.546901992520013</v>
      </c>
      <c r="T405" s="72"/>
      <c r="U405" s="71">
        <v>21725937</v>
      </c>
      <c r="V405" s="71">
        <v>11325</v>
      </c>
      <c r="W405" s="71">
        <v>672</v>
      </c>
      <c r="X405" s="71">
        <v>139150</v>
      </c>
      <c r="Y405" s="71">
        <v>164452</v>
      </c>
      <c r="Z405" s="71">
        <v>182663</v>
      </c>
      <c r="AA405" s="71">
        <v>42745</v>
      </c>
      <c r="AB405" s="71">
        <v>319724</v>
      </c>
      <c r="AC405" s="71">
        <v>2594831.9999999995</v>
      </c>
      <c r="AD405" s="71">
        <v>44.546901992520013</v>
      </c>
      <c r="AE405" s="72"/>
      <c r="AF405" s="71">
        <v>202039912.78654248</v>
      </c>
      <c r="AG405" s="71">
        <v>24134993.786816973</v>
      </c>
      <c r="AH405" s="71">
        <v>5824239.3928237613</v>
      </c>
      <c r="AI405" s="71">
        <v>773768334.73705304</v>
      </c>
      <c r="AJ405" s="71">
        <v>775312781.14588261</v>
      </c>
      <c r="AK405" s="71">
        <v>0</v>
      </c>
      <c r="AL405" s="71">
        <v>0</v>
      </c>
      <c r="AM405" s="71">
        <v>41285095.077020615</v>
      </c>
      <c r="AN405" s="71">
        <v>0</v>
      </c>
      <c r="AO405" s="71">
        <v>0</v>
      </c>
      <c r="AP405" s="71">
        <v>1822365356.9261394</v>
      </c>
      <c r="AQ405" s="72"/>
      <c r="AR405" s="71">
        <v>8849</v>
      </c>
      <c r="AS405" s="71">
        <v>1267</v>
      </c>
      <c r="AT405" s="71">
        <v>0</v>
      </c>
      <c r="AU405" s="71">
        <v>0</v>
      </c>
      <c r="AV405" s="71">
        <v>0</v>
      </c>
      <c r="AW405" s="71">
        <v>4</v>
      </c>
      <c r="AX405" s="71"/>
      <c r="AY405" s="72"/>
      <c r="AZ405" s="71">
        <v>41470.607000000338</v>
      </c>
      <c r="BA405" s="71">
        <v>65995.355999999956</v>
      </c>
      <c r="BB405" s="71">
        <v>0</v>
      </c>
      <c r="BC405" s="71">
        <v>0</v>
      </c>
      <c r="BD405" s="71">
        <v>0</v>
      </c>
      <c r="BE405" s="71">
        <v>42331.22</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323</v>
      </c>
      <c r="C406" s="70">
        <v>20</v>
      </c>
      <c r="D406" s="70">
        <v>19</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9272</v>
      </c>
      <c r="AS406" s="71">
        <v>1272</v>
      </c>
      <c r="AT406" s="71">
        <v>0</v>
      </c>
      <c r="AU406" s="71">
        <v>0</v>
      </c>
      <c r="AV406" s="71">
        <v>0</v>
      </c>
      <c r="AW406" s="71">
        <v>4</v>
      </c>
      <c r="AX406" s="71"/>
      <c r="AY406" s="72"/>
      <c r="AZ406" s="71">
        <v>43521.083000000479</v>
      </c>
      <c r="BA406" s="71">
        <v>67892.755999999965</v>
      </c>
      <c r="BB406" s="71">
        <v>0</v>
      </c>
      <c r="BC406" s="71">
        <v>0</v>
      </c>
      <c r="BD406" s="71">
        <v>0</v>
      </c>
      <c r="BE406" s="71">
        <v>42331.22</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323</v>
      </c>
      <c r="C407" s="70">
        <v>21</v>
      </c>
      <c r="D407" s="70">
        <v>19</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358</v>
      </c>
      <c r="C408" s="70">
        <v>1</v>
      </c>
      <c r="D408" s="70">
        <v>22</v>
      </c>
      <c r="E408" s="70">
        <v>1990</v>
      </c>
      <c r="F408" s="70" t="s">
        <v>787</v>
      </c>
      <c r="G408" s="70" t="s">
        <v>2070</v>
      </c>
      <c r="H408" s="70" t="s">
        <v>2071</v>
      </c>
      <c r="I408" s="148"/>
      <c r="J408" s="71">
        <v>199.145398324919</v>
      </c>
      <c r="K408" s="71">
        <v>44.401915744137249</v>
      </c>
      <c r="L408" s="71">
        <v>6.6480432905039004</v>
      </c>
      <c r="M408" s="71">
        <v>663.65862872936725</v>
      </c>
      <c r="N408" s="71">
        <v>434.31906465924732</v>
      </c>
      <c r="O408" s="71">
        <v>171.41744587558031</v>
      </c>
      <c r="P408" s="71">
        <v>153.55970551194989</v>
      </c>
      <c r="Q408" s="71">
        <v>18.774611029380601</v>
      </c>
      <c r="R408" s="71">
        <v>30.605190033542861</v>
      </c>
      <c r="S408" s="71">
        <v>19.201058540344469</v>
      </c>
      <c r="T408" s="72"/>
      <c r="U408" s="71">
        <v>9408839</v>
      </c>
      <c r="V408" s="71">
        <v>10368</v>
      </c>
      <c r="W408" s="71">
        <v>70</v>
      </c>
      <c r="X408" s="71">
        <v>143889</v>
      </c>
      <c r="Y408" s="71">
        <v>99846</v>
      </c>
      <c r="Z408" s="71">
        <v>70506</v>
      </c>
      <c r="AA408" s="71">
        <v>37286</v>
      </c>
      <c r="AB408" s="71">
        <v>304836</v>
      </c>
      <c r="AC408" s="71">
        <v>5300874</v>
      </c>
      <c r="AD408" s="71">
        <v>19.201058540344469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359</v>
      </c>
      <c r="C409" s="70">
        <v>2</v>
      </c>
      <c r="D409" s="70">
        <v>22</v>
      </c>
      <c r="E409" s="70">
        <v>2005</v>
      </c>
      <c r="F409" s="70" t="s">
        <v>789</v>
      </c>
      <c r="G409" s="70" t="s">
        <v>2070</v>
      </c>
      <c r="H409" s="70" t="s">
        <v>2071</v>
      </c>
      <c r="I409" s="148"/>
      <c r="J409" s="71">
        <v>104.3938420577183</v>
      </c>
      <c r="K409" s="71">
        <v>31.791103315018951</v>
      </c>
      <c r="L409" s="71">
        <v>0.36800970926568832</v>
      </c>
      <c r="M409" s="71">
        <v>1220.679970464671</v>
      </c>
      <c r="N409" s="71">
        <v>629.08416898731161</v>
      </c>
      <c r="O409" s="71">
        <v>253.7554912731978</v>
      </c>
      <c r="P409" s="71">
        <v>128.57286857341899</v>
      </c>
      <c r="Q409" s="71">
        <v>18.405716326958999</v>
      </c>
      <c r="R409" s="71">
        <v>41.859178577092202</v>
      </c>
      <c r="S409" s="71">
        <v>49.15410541</v>
      </c>
      <c r="T409" s="72"/>
      <c r="U409" s="71">
        <v>4258704</v>
      </c>
      <c r="V409" s="71">
        <v>8431</v>
      </c>
      <c r="W409" s="71">
        <v>4</v>
      </c>
      <c r="X409" s="71">
        <v>113782</v>
      </c>
      <c r="Y409" s="71">
        <v>126882</v>
      </c>
      <c r="Z409" s="71">
        <v>120779</v>
      </c>
      <c r="AA409" s="71">
        <v>25568</v>
      </c>
      <c r="AB409" s="71">
        <v>312415</v>
      </c>
      <c r="AC409" s="71">
        <v>7401929</v>
      </c>
      <c r="AD409" s="71">
        <v>49.15410541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360</v>
      </c>
      <c r="C410" s="70">
        <v>3</v>
      </c>
      <c r="D410" s="70">
        <v>22</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361</v>
      </c>
      <c r="C411" s="70">
        <v>4</v>
      </c>
      <c r="D411" s="70">
        <v>22</v>
      </c>
      <c r="E411" s="70">
        <v>2007</v>
      </c>
      <c r="F411" s="70" t="s">
        <v>791</v>
      </c>
      <c r="G411" s="70" t="s">
        <v>2070</v>
      </c>
      <c r="H411" s="70" t="s">
        <v>2071</v>
      </c>
      <c r="I411" s="148"/>
      <c r="J411" s="71">
        <v>88.188241097440226</v>
      </c>
      <c r="K411" s="71">
        <v>32.337962053248468</v>
      </c>
      <c r="L411" s="71">
        <v>2.5609020956504418</v>
      </c>
      <c r="M411" s="71">
        <v>1220.5831414698141</v>
      </c>
      <c r="N411" s="71">
        <v>571.1365761548941</v>
      </c>
      <c r="O411" s="71">
        <v>245.2771601362675</v>
      </c>
      <c r="P411" s="71">
        <v>128.42851047125279</v>
      </c>
      <c r="Q411" s="71">
        <v>19.450576107549701</v>
      </c>
      <c r="R411" s="71">
        <v>39.524291702030062</v>
      </c>
      <c r="S411" s="71">
        <v>44.781824432031719</v>
      </c>
      <c r="T411" s="72"/>
      <c r="U411" s="71">
        <v>3954691</v>
      </c>
      <c r="V411" s="71">
        <v>8693</v>
      </c>
      <c r="W411" s="71">
        <v>34</v>
      </c>
      <c r="X411" s="71">
        <v>157994</v>
      </c>
      <c r="Y411" s="71">
        <v>129729</v>
      </c>
      <c r="Z411" s="71">
        <v>121361</v>
      </c>
      <c r="AA411" s="71">
        <v>25150</v>
      </c>
      <c r="AB411" s="71">
        <v>312692</v>
      </c>
      <c r="AC411" s="71">
        <v>7189586.5</v>
      </c>
      <c r="AD411" s="71">
        <v>44.781824432031719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362</v>
      </c>
      <c r="C412" s="70">
        <v>5</v>
      </c>
      <c r="D412" s="70">
        <v>22</v>
      </c>
      <c r="E412" s="70">
        <v>2008</v>
      </c>
      <c r="F412" s="70" t="s">
        <v>792</v>
      </c>
      <c r="G412" s="70" t="s">
        <v>2070</v>
      </c>
      <c r="H412" s="70" t="s">
        <v>2071</v>
      </c>
      <c r="I412" s="148"/>
      <c r="J412" s="71">
        <v>55.621093831332189</v>
      </c>
      <c r="K412" s="71">
        <v>25.03462527128158</v>
      </c>
      <c r="L412" s="71">
        <v>2.3265281914050209</v>
      </c>
      <c r="M412" s="71">
        <v>1364.3307592453659</v>
      </c>
      <c r="N412" s="71">
        <v>612.45807162117865</v>
      </c>
      <c r="O412" s="71">
        <v>239.7113763017752</v>
      </c>
      <c r="P412" s="71">
        <v>125.05851627829</v>
      </c>
      <c r="Q412" s="71">
        <v>19.217775340764</v>
      </c>
      <c r="R412" s="71">
        <v>35.082481216627023</v>
      </c>
      <c r="S412" s="71">
        <v>46.712549645024808</v>
      </c>
      <c r="T412" s="72"/>
      <c r="U412" s="71">
        <v>2887982</v>
      </c>
      <c r="V412" s="71">
        <v>8693</v>
      </c>
      <c r="W412" s="71">
        <v>34</v>
      </c>
      <c r="X412" s="71">
        <v>157994</v>
      </c>
      <c r="Y412" s="71">
        <v>131629</v>
      </c>
      <c r="Z412" s="71">
        <v>122770</v>
      </c>
      <c r="AA412" s="71">
        <v>24518</v>
      </c>
      <c r="AB412" s="71">
        <v>314031</v>
      </c>
      <c r="AC412" s="71">
        <v>6626598</v>
      </c>
      <c r="AD412" s="71">
        <v>46.712549645024808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363</v>
      </c>
      <c r="C413" s="70">
        <v>6</v>
      </c>
      <c r="D413" s="70">
        <v>22</v>
      </c>
      <c r="E413" s="70">
        <v>2009</v>
      </c>
      <c r="F413" s="70" t="s">
        <v>176</v>
      </c>
      <c r="G413" s="70" t="s">
        <v>2070</v>
      </c>
      <c r="H413" s="70" t="s">
        <v>2071</v>
      </c>
      <c r="I413" s="148"/>
      <c r="J413" s="71">
        <v>66.980553122868088</v>
      </c>
      <c r="K413" s="71">
        <v>20.971919507229149</v>
      </c>
      <c r="L413" s="71">
        <v>3.3357844486190129</v>
      </c>
      <c r="M413" s="71">
        <v>1264.0393300007941</v>
      </c>
      <c r="N413" s="71">
        <v>554.16133879640904</v>
      </c>
      <c r="O413" s="71">
        <v>247.3925967585885</v>
      </c>
      <c r="P413" s="71">
        <v>120.9521142472577</v>
      </c>
      <c r="Q413" s="71">
        <v>18.3900182883044</v>
      </c>
      <c r="R413" s="71">
        <v>33.77461121063439</v>
      </c>
      <c r="S413" s="71">
        <v>44.697765456564618</v>
      </c>
      <c r="T413" s="72"/>
      <c r="U413" s="71">
        <v>3113116</v>
      </c>
      <c r="V413" s="71">
        <v>7268</v>
      </c>
      <c r="W413" s="71">
        <v>74</v>
      </c>
      <c r="X413" s="71">
        <v>163350</v>
      </c>
      <c r="Y413" s="71">
        <v>133590</v>
      </c>
      <c r="Z413" s="71">
        <v>125063</v>
      </c>
      <c r="AA413" s="71">
        <v>24344</v>
      </c>
      <c r="AB413" s="71">
        <v>315452</v>
      </c>
      <c r="AC413" s="71">
        <v>6223771.5</v>
      </c>
      <c r="AD413" s="71">
        <v>44.697765456564618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179.29500000000002</v>
      </c>
      <c r="BM413" s="71">
        <v>0</v>
      </c>
      <c r="BN413" s="72"/>
      <c r="BO413" s="71">
        <v>0</v>
      </c>
      <c r="BP413" s="71">
        <v>0</v>
      </c>
      <c r="BQ413" s="71">
        <v>0</v>
      </c>
      <c r="BR413" s="71">
        <v>0</v>
      </c>
      <c r="BS413" s="71">
        <v>16</v>
      </c>
      <c r="BT413" s="71">
        <v>0</v>
      </c>
      <c r="BU413"/>
      <c r="BV413" s="70">
        <v>179.29499999999999</v>
      </c>
      <c r="BW413" s="70">
        <v>0</v>
      </c>
      <c r="BX413" s="70">
        <v>0</v>
      </c>
      <c r="BY413" s="70">
        <v>0</v>
      </c>
      <c r="BZ413" s="70">
        <v>0</v>
      </c>
      <c r="CA413" s="70">
        <v>0</v>
      </c>
      <c r="CB413" s="70">
        <v>0</v>
      </c>
      <c r="CC413" s="70">
        <v>0</v>
      </c>
      <c r="CD413" s="70">
        <v>0</v>
      </c>
    </row>
    <row r="414" spans="1:82">
      <c r="A414" s="70" t="s">
        <v>2077</v>
      </c>
      <c r="B414" s="70">
        <v>364</v>
      </c>
      <c r="C414" s="70">
        <v>7</v>
      </c>
      <c r="D414" s="70">
        <v>22</v>
      </c>
      <c r="E414" s="70">
        <v>2010</v>
      </c>
      <c r="F414" s="70" t="s">
        <v>177</v>
      </c>
      <c r="G414" s="70" t="s">
        <v>2070</v>
      </c>
      <c r="H414" s="70" t="s">
        <v>2071</v>
      </c>
      <c r="I414" s="148"/>
      <c r="J414" s="71">
        <v>55.41823392332234</v>
      </c>
      <c r="K414" s="71">
        <v>22.234082598893689</v>
      </c>
      <c r="L414" s="71">
        <v>3.25227437402657</v>
      </c>
      <c r="M414" s="71">
        <v>1310.4543872431859</v>
      </c>
      <c r="N414" s="71">
        <v>592.50286999404807</v>
      </c>
      <c r="O414" s="71">
        <v>250.49348177484401</v>
      </c>
      <c r="P414" s="71">
        <v>122.5264840084876</v>
      </c>
      <c r="Q414" s="71">
        <v>19.233509096864001</v>
      </c>
      <c r="R414" s="71">
        <v>36.646026194513183</v>
      </c>
      <c r="S414" s="71">
        <v>36.911533878486452</v>
      </c>
      <c r="T414" s="72"/>
      <c r="U414" s="71">
        <v>2920622</v>
      </c>
      <c r="V414" s="71">
        <v>7268</v>
      </c>
      <c r="W414" s="71">
        <v>74</v>
      </c>
      <c r="X414" s="71">
        <v>163350</v>
      </c>
      <c r="Y414" s="71">
        <v>135326</v>
      </c>
      <c r="Z414" s="71">
        <v>127219</v>
      </c>
      <c r="AA414" s="71">
        <v>24045</v>
      </c>
      <c r="AB414" s="71">
        <v>316138</v>
      </c>
      <c r="AC414" s="71">
        <v>6399443</v>
      </c>
      <c r="AD414" s="71">
        <v>36.911533878486452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164.78700000000001</v>
      </c>
      <c r="BM414" s="71">
        <v>0</v>
      </c>
      <c r="BN414" s="72"/>
      <c r="BO414" s="71">
        <v>0</v>
      </c>
      <c r="BP414" s="71">
        <v>0</v>
      </c>
      <c r="BQ414" s="71">
        <v>0</v>
      </c>
      <c r="BR414" s="71">
        <v>0</v>
      </c>
      <c r="BS414" s="71">
        <v>16</v>
      </c>
      <c r="BT414" s="71">
        <v>0</v>
      </c>
      <c r="BU414"/>
      <c r="BV414" s="70">
        <v>164.78700000000001</v>
      </c>
      <c r="BW414" s="70">
        <v>0</v>
      </c>
      <c r="BX414" s="70">
        <v>0</v>
      </c>
      <c r="BY414" s="70">
        <v>0</v>
      </c>
      <c r="BZ414" s="70">
        <v>0</v>
      </c>
      <c r="CA414" s="70">
        <v>0</v>
      </c>
      <c r="CB414" s="70">
        <v>0</v>
      </c>
      <c r="CC414" s="70">
        <v>0</v>
      </c>
      <c r="CD414" s="70">
        <v>0</v>
      </c>
    </row>
    <row r="415" spans="1:82">
      <c r="A415" s="70" t="s">
        <v>2078</v>
      </c>
      <c r="B415" s="70">
        <v>365</v>
      </c>
      <c r="C415" s="70">
        <v>8</v>
      </c>
      <c r="D415" s="70">
        <v>22</v>
      </c>
      <c r="E415" s="70">
        <v>2011</v>
      </c>
      <c r="F415" s="70" t="s">
        <v>178</v>
      </c>
      <c r="G415" s="70" t="s">
        <v>2070</v>
      </c>
      <c r="H415" s="70" t="s">
        <v>2071</v>
      </c>
      <c r="I415" s="148"/>
      <c r="J415" s="71">
        <v>54.855946762574924</v>
      </c>
      <c r="K415" s="71">
        <v>25.120402218118151</v>
      </c>
      <c r="L415" s="71">
        <v>3.6511879883354572</v>
      </c>
      <c r="M415" s="71">
        <v>1275.62170443696</v>
      </c>
      <c r="N415" s="71">
        <v>621.61944279752686</v>
      </c>
      <c r="O415" s="71">
        <v>249.85785236454225</v>
      </c>
      <c r="P415" s="71">
        <v>119.1390685047392</v>
      </c>
      <c r="Q415" s="71">
        <v>22.3141238052633</v>
      </c>
      <c r="R415" s="71">
        <v>36.966646611131473</v>
      </c>
      <c r="S415" s="71">
        <v>43.624588293893147</v>
      </c>
      <c r="T415" s="72"/>
      <c r="U415" s="71">
        <v>3067627</v>
      </c>
      <c r="V415" s="71">
        <v>7268</v>
      </c>
      <c r="W415" s="71">
        <v>74</v>
      </c>
      <c r="X415" s="71">
        <v>163350</v>
      </c>
      <c r="Y415" s="71">
        <v>137684</v>
      </c>
      <c r="Z415" s="71">
        <v>129653</v>
      </c>
      <c r="AA415" s="71">
        <v>24076</v>
      </c>
      <c r="AB415" s="71">
        <v>317969</v>
      </c>
      <c r="AC415" s="71">
        <v>6444756</v>
      </c>
      <c r="AD415" s="71">
        <v>43.624588293893147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151.279</v>
      </c>
      <c r="BM415" s="71">
        <v>0</v>
      </c>
      <c r="BN415" s="72"/>
      <c r="BO415" s="71">
        <v>0</v>
      </c>
      <c r="BP415" s="71">
        <v>0</v>
      </c>
      <c r="BQ415" s="71">
        <v>0</v>
      </c>
      <c r="BR415" s="71">
        <v>0</v>
      </c>
      <c r="BS415" s="71">
        <v>14</v>
      </c>
      <c r="BT415" s="71">
        <v>0</v>
      </c>
      <c r="BU415"/>
      <c r="BV415" s="70">
        <v>151.279</v>
      </c>
      <c r="BW415" s="70">
        <v>0</v>
      </c>
      <c r="BX415" s="70">
        <v>0</v>
      </c>
      <c r="BY415" s="70">
        <v>0</v>
      </c>
      <c r="BZ415" s="70">
        <v>0</v>
      </c>
      <c r="CA415" s="70">
        <v>0</v>
      </c>
      <c r="CB415" s="70">
        <v>0</v>
      </c>
      <c r="CC415" s="70">
        <v>0</v>
      </c>
      <c r="CD415" s="70">
        <v>0</v>
      </c>
    </row>
    <row r="416" spans="1:82">
      <c r="A416" s="70" t="s">
        <v>2079</v>
      </c>
      <c r="B416" s="70">
        <v>366</v>
      </c>
      <c r="C416" s="70">
        <v>9</v>
      </c>
      <c r="D416" s="70">
        <v>22</v>
      </c>
      <c r="E416" s="70">
        <v>2012</v>
      </c>
      <c r="F416" s="70" t="s">
        <v>179</v>
      </c>
      <c r="G416" s="70" t="s">
        <v>2070</v>
      </c>
      <c r="H416" s="70" t="s">
        <v>2071</v>
      </c>
      <c r="I416" s="148"/>
      <c r="J416" s="71">
        <v>48.988516091215132</v>
      </c>
      <c r="K416" s="71">
        <v>22.23228839364171</v>
      </c>
      <c r="L416" s="71">
        <v>3.5227613628927328</v>
      </c>
      <c r="M416" s="71">
        <v>1322.219271846003</v>
      </c>
      <c r="N416" s="71">
        <v>551.35325274470711</v>
      </c>
      <c r="O416" s="71">
        <v>254.73650863606633</v>
      </c>
      <c r="P416" s="71">
        <v>118.6971730444107</v>
      </c>
      <c r="Q416" s="71">
        <v>24.466484035270302</v>
      </c>
      <c r="R416" s="71">
        <v>39.073015255696113</v>
      </c>
      <c r="S416" s="71">
        <v>48.313720621522968</v>
      </c>
      <c r="T416" s="72"/>
      <c r="U416" s="71">
        <v>3084780</v>
      </c>
      <c r="V416" s="71">
        <v>7268</v>
      </c>
      <c r="W416" s="71">
        <v>74</v>
      </c>
      <c r="X416" s="71">
        <v>163350</v>
      </c>
      <c r="Y416" s="71">
        <v>140302</v>
      </c>
      <c r="Z416" s="71">
        <v>133233</v>
      </c>
      <c r="AA416" s="71">
        <v>23851</v>
      </c>
      <c r="AB416" s="71">
        <v>320889</v>
      </c>
      <c r="AC416" s="71">
        <v>6635544</v>
      </c>
      <c r="AD416" s="71">
        <v>48.313720621522968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146.619</v>
      </c>
      <c r="BM416" s="71">
        <v>0</v>
      </c>
      <c r="BN416" s="72"/>
      <c r="BO416" s="71">
        <v>0</v>
      </c>
      <c r="BP416" s="71">
        <v>0</v>
      </c>
      <c r="BQ416" s="71">
        <v>0</v>
      </c>
      <c r="BR416" s="71">
        <v>0</v>
      </c>
      <c r="BS416" s="71">
        <v>13</v>
      </c>
      <c r="BT416" s="71">
        <v>0</v>
      </c>
      <c r="BU416"/>
      <c r="BV416" s="70">
        <v>146.619</v>
      </c>
      <c r="BW416" s="70">
        <v>0</v>
      </c>
      <c r="BX416" s="70">
        <v>0</v>
      </c>
      <c r="BY416" s="70">
        <v>0</v>
      </c>
      <c r="BZ416" s="70">
        <v>0</v>
      </c>
      <c r="CA416" s="70">
        <v>0</v>
      </c>
      <c r="CB416" s="70">
        <v>0</v>
      </c>
      <c r="CC416" s="70">
        <v>0</v>
      </c>
      <c r="CD416" s="70">
        <v>0</v>
      </c>
    </row>
    <row r="417" spans="1:82">
      <c r="A417" s="70" t="s">
        <v>2080</v>
      </c>
      <c r="B417" s="70">
        <v>367</v>
      </c>
      <c r="C417" s="70">
        <v>10</v>
      </c>
      <c r="D417" s="70">
        <v>22</v>
      </c>
      <c r="E417" s="70">
        <v>2013</v>
      </c>
      <c r="F417" s="70" t="s">
        <v>180</v>
      </c>
      <c r="G417" s="70" t="s">
        <v>2070</v>
      </c>
      <c r="H417" s="70" t="s">
        <v>2071</v>
      </c>
      <c r="I417" s="148"/>
      <c r="J417" s="71">
        <v>46.89728136985763</v>
      </c>
      <c r="K417" s="71">
        <v>20.65508936324817</v>
      </c>
      <c r="L417" s="71">
        <v>3.157473559054119</v>
      </c>
      <c r="M417" s="71">
        <v>1364.8066967806881</v>
      </c>
      <c r="N417" s="71">
        <v>558.93277801703323</v>
      </c>
      <c r="O417" s="71">
        <v>251.11883096674649</v>
      </c>
      <c r="P417" s="71">
        <v>117.83563950622225</v>
      </c>
      <c r="Q417" s="71">
        <v>24.945870281342302</v>
      </c>
      <c r="R417" s="71">
        <v>40.919668495797502</v>
      </c>
      <c r="S417" s="71">
        <v>47.414471510966273</v>
      </c>
      <c r="T417" s="72"/>
      <c r="U417" s="71">
        <v>2850968</v>
      </c>
      <c r="V417" s="71">
        <v>7268</v>
      </c>
      <c r="W417" s="71">
        <v>74</v>
      </c>
      <c r="X417" s="71">
        <v>163350</v>
      </c>
      <c r="Y417" s="71">
        <v>142169</v>
      </c>
      <c r="Z417" s="71">
        <v>137205</v>
      </c>
      <c r="AA417" s="71">
        <v>23589</v>
      </c>
      <c r="AB417" s="71">
        <v>322486</v>
      </c>
      <c r="AC417" s="71">
        <v>6783327.5</v>
      </c>
      <c r="AD417" s="71">
        <v>47.414471510966273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158.065</v>
      </c>
      <c r="BM417" s="71">
        <v>0</v>
      </c>
      <c r="BN417" s="72"/>
      <c r="BO417" s="71">
        <v>0</v>
      </c>
      <c r="BP417" s="71">
        <v>0</v>
      </c>
      <c r="BQ417" s="71">
        <v>0</v>
      </c>
      <c r="BR417" s="71">
        <v>0</v>
      </c>
      <c r="BS417" s="71">
        <v>15</v>
      </c>
      <c r="BT417" s="71">
        <v>0</v>
      </c>
      <c r="BU417"/>
      <c r="BV417" s="70">
        <v>158.065</v>
      </c>
      <c r="BW417" s="70">
        <v>0</v>
      </c>
      <c r="BX417" s="70">
        <v>0</v>
      </c>
      <c r="BY417" s="70">
        <v>0</v>
      </c>
      <c r="BZ417" s="70">
        <v>0</v>
      </c>
      <c r="CA417" s="70">
        <v>0</v>
      </c>
      <c r="CB417" s="70">
        <v>0</v>
      </c>
      <c r="CC417" s="70">
        <v>0</v>
      </c>
      <c r="CD417" s="70">
        <v>0</v>
      </c>
    </row>
    <row r="418" spans="1:82">
      <c r="A418" s="70" t="s">
        <v>2081</v>
      </c>
      <c r="B418" s="70">
        <v>368</v>
      </c>
      <c r="C418" s="70">
        <v>11</v>
      </c>
      <c r="D418" s="70">
        <v>22</v>
      </c>
      <c r="E418" s="70">
        <v>2014</v>
      </c>
      <c r="F418" s="70" t="s">
        <v>181</v>
      </c>
      <c r="G418" s="70" t="s">
        <v>2070</v>
      </c>
      <c r="H418" s="70" t="s">
        <v>2071</v>
      </c>
      <c r="I418" s="148"/>
      <c r="J418" s="71">
        <v>47.924124518169229</v>
      </c>
      <c r="K418" s="71">
        <v>22.451498222279461</v>
      </c>
      <c r="L418" s="71">
        <v>3.933964380480885</v>
      </c>
      <c r="M418" s="71">
        <v>1229.7326749868939</v>
      </c>
      <c r="N418" s="71">
        <v>568.77751520988875</v>
      </c>
      <c r="O418" s="71">
        <v>246.89538553459343</v>
      </c>
      <c r="P418" s="71">
        <v>118.1468514199338</v>
      </c>
      <c r="Q418" s="71">
        <v>23.985880430814401</v>
      </c>
      <c r="R418" s="71">
        <v>41.223227020351061</v>
      </c>
      <c r="S418" s="71">
        <v>49.547219228144293</v>
      </c>
      <c r="T418" s="72"/>
      <c r="U418" s="71">
        <v>2873472</v>
      </c>
      <c r="V418" s="71">
        <v>7245</v>
      </c>
      <c r="W418" s="71">
        <v>82</v>
      </c>
      <c r="X418" s="71">
        <v>166583</v>
      </c>
      <c r="Y418" s="71">
        <v>144291</v>
      </c>
      <c r="Z418" s="71">
        <v>142077</v>
      </c>
      <c r="AA418" s="71">
        <v>23529</v>
      </c>
      <c r="AB418" s="71">
        <v>323184</v>
      </c>
      <c r="AC418" s="71">
        <v>6855136.5</v>
      </c>
      <c r="AD418" s="71">
        <v>49.547219228144293</v>
      </c>
      <c r="AE418" s="72"/>
      <c r="AF418" s="71"/>
      <c r="AG418" s="71"/>
      <c r="AH418" s="71"/>
      <c r="AI418" s="71"/>
      <c r="AJ418" s="71"/>
      <c r="AK418" s="71"/>
      <c r="AL418" s="71"/>
      <c r="AM418" s="71"/>
      <c r="AN418" s="71"/>
      <c r="AO418" s="71"/>
      <c r="AP418" s="71"/>
      <c r="AQ418" s="72"/>
      <c r="AR418" s="71">
        <v>1882</v>
      </c>
      <c r="AS418" s="71">
        <v>537</v>
      </c>
      <c r="AT418" s="71">
        <v>1</v>
      </c>
      <c r="AU418" s="71">
        <v>0</v>
      </c>
      <c r="AV418" s="71">
        <v>0</v>
      </c>
      <c r="AW418" s="71">
        <v>0</v>
      </c>
      <c r="AX418" s="71"/>
      <c r="AY418" s="72"/>
      <c r="AZ418" s="71">
        <v>8938.0730000000003</v>
      </c>
      <c r="BA418" s="71">
        <v>8973.8919999999998</v>
      </c>
      <c r="BB418" s="71">
        <v>3</v>
      </c>
      <c r="BC418" s="71">
        <v>0</v>
      </c>
      <c r="BD418" s="71">
        <v>0</v>
      </c>
      <c r="BE418" s="71">
        <v>0</v>
      </c>
      <c r="BF418" s="71"/>
      <c r="BG418" s="72"/>
      <c r="BH418" s="71">
        <v>0</v>
      </c>
      <c r="BI418" s="71">
        <v>0</v>
      </c>
      <c r="BJ418" s="71">
        <v>0</v>
      </c>
      <c r="BK418" s="71">
        <v>0</v>
      </c>
      <c r="BL418" s="71">
        <v>142.005</v>
      </c>
      <c r="BM418" s="71">
        <v>0</v>
      </c>
      <c r="BN418" s="72"/>
      <c r="BO418" s="71">
        <v>0</v>
      </c>
      <c r="BP418" s="71">
        <v>0</v>
      </c>
      <c r="BQ418" s="71">
        <v>0</v>
      </c>
      <c r="BR418" s="71">
        <v>0</v>
      </c>
      <c r="BS418" s="71">
        <v>15</v>
      </c>
      <c r="BT418" s="71">
        <v>0</v>
      </c>
      <c r="BU418"/>
      <c r="BV418" s="70">
        <v>142.005</v>
      </c>
      <c r="BW418" s="70">
        <v>0</v>
      </c>
      <c r="BX418" s="70">
        <v>0</v>
      </c>
      <c r="BY418" s="70">
        <v>0</v>
      </c>
      <c r="BZ418" s="70">
        <v>0</v>
      </c>
      <c r="CA418" s="70">
        <v>0</v>
      </c>
      <c r="CB418" s="70">
        <v>0</v>
      </c>
      <c r="CC418" s="70">
        <v>0</v>
      </c>
      <c r="CD418" s="70">
        <v>0</v>
      </c>
    </row>
    <row r="419" spans="1:82">
      <c r="A419" s="70" t="s">
        <v>2082</v>
      </c>
      <c r="B419" s="70">
        <v>369</v>
      </c>
      <c r="C419" s="70">
        <v>12</v>
      </c>
      <c r="D419" s="70">
        <v>22</v>
      </c>
      <c r="E419" s="70">
        <v>2015</v>
      </c>
      <c r="F419" s="70" t="s">
        <v>182</v>
      </c>
      <c r="G419" s="70" t="s">
        <v>2070</v>
      </c>
      <c r="H419" s="70" t="s">
        <v>2071</v>
      </c>
      <c r="I419" s="148"/>
      <c r="J419" s="71">
        <v>60.030174688156542</v>
      </c>
      <c r="K419" s="71">
        <v>22.32886925115859</v>
      </c>
      <c r="L419" s="71">
        <v>4.518336140522754</v>
      </c>
      <c r="M419" s="71">
        <v>1113.315542444602</v>
      </c>
      <c r="N419" s="71">
        <v>549.50499810959855</v>
      </c>
      <c r="O419" s="71">
        <v>249.87246903459794</v>
      </c>
      <c r="P419" s="71">
        <v>116.95874380509881</v>
      </c>
      <c r="Q419" s="71">
        <v>23.552195333171699</v>
      </c>
      <c r="R419" s="71">
        <v>41.19961829880441</v>
      </c>
      <c r="S419" s="71">
        <v>48.597384531008302</v>
      </c>
      <c r="T419" s="72"/>
      <c r="U419" s="71">
        <v>3492980</v>
      </c>
      <c r="V419" s="71">
        <v>7245</v>
      </c>
      <c r="W419" s="71">
        <v>82</v>
      </c>
      <c r="X419" s="71">
        <v>166583</v>
      </c>
      <c r="Y419" s="71">
        <v>147206</v>
      </c>
      <c r="Z419" s="71">
        <v>145174</v>
      </c>
      <c r="AA419" s="71">
        <v>23274</v>
      </c>
      <c r="AB419" s="71">
        <v>324169</v>
      </c>
      <c r="AC419" s="71">
        <v>7042402.5</v>
      </c>
      <c r="AD419" s="71">
        <v>48.597384531008302</v>
      </c>
      <c r="AE419" s="72"/>
      <c r="AF419" s="71">
        <v>45329867.112262763</v>
      </c>
      <c r="AG419" s="71">
        <v>14300257.656096751</v>
      </c>
      <c r="AH419" s="71">
        <v>908544.93789468182</v>
      </c>
      <c r="AI419" s="71">
        <v>1122077870.8308051</v>
      </c>
      <c r="AJ419" s="71">
        <v>600501632.54698575</v>
      </c>
      <c r="AK419" s="71">
        <v>0</v>
      </c>
      <c r="AL419" s="71">
        <v>0</v>
      </c>
      <c r="AM419" s="71">
        <v>44426001.612189472</v>
      </c>
      <c r="AN419" s="71">
        <v>0</v>
      </c>
      <c r="AO419" s="71">
        <v>0</v>
      </c>
      <c r="AP419" s="71">
        <v>1827544174.6962345</v>
      </c>
      <c r="AQ419" s="72"/>
      <c r="AR419" s="71">
        <v>1929</v>
      </c>
      <c r="AS419" s="71">
        <v>596</v>
      </c>
      <c r="AT419" s="71">
        <v>1</v>
      </c>
      <c r="AU419" s="71">
        <v>0</v>
      </c>
      <c r="AV419" s="71">
        <v>0</v>
      </c>
      <c r="AW419" s="71">
        <v>0</v>
      </c>
      <c r="AX419" s="71"/>
      <c r="AY419" s="72"/>
      <c r="AZ419" s="71">
        <v>9195.4330000000009</v>
      </c>
      <c r="BA419" s="71">
        <v>9959.6920000000009</v>
      </c>
      <c r="BB419" s="71">
        <v>3</v>
      </c>
      <c r="BC419" s="71">
        <v>0</v>
      </c>
      <c r="BD419" s="71">
        <v>0</v>
      </c>
      <c r="BE419" s="71">
        <v>0</v>
      </c>
      <c r="BF419" s="71"/>
      <c r="BG419" s="72"/>
      <c r="BH419" s="71">
        <v>0</v>
      </c>
      <c r="BI419" s="71">
        <v>0</v>
      </c>
      <c r="BJ419" s="71">
        <v>0</v>
      </c>
      <c r="BK419" s="71">
        <v>0</v>
      </c>
      <c r="BL419" s="71">
        <v>127.312</v>
      </c>
      <c r="BM419" s="71">
        <v>0</v>
      </c>
      <c r="BN419" s="72"/>
      <c r="BO419" s="71">
        <v>0</v>
      </c>
      <c r="BP419" s="71">
        <v>0</v>
      </c>
      <c r="BQ419" s="71">
        <v>0</v>
      </c>
      <c r="BR419" s="71">
        <v>0</v>
      </c>
      <c r="BS419" s="71">
        <v>14</v>
      </c>
      <c r="BT419" s="71">
        <v>0</v>
      </c>
      <c r="BU419"/>
      <c r="BV419" s="70">
        <v>127.312</v>
      </c>
      <c r="BW419" s="70">
        <v>0</v>
      </c>
      <c r="BX419" s="70">
        <v>0</v>
      </c>
      <c r="BY419" s="70">
        <v>0</v>
      </c>
      <c r="BZ419" s="70">
        <v>0</v>
      </c>
      <c r="CA419" s="70">
        <v>0</v>
      </c>
      <c r="CB419" s="70">
        <v>0</v>
      </c>
      <c r="CC419" s="70">
        <v>0</v>
      </c>
      <c r="CD419" s="70">
        <v>0</v>
      </c>
    </row>
    <row r="420" spans="1:82">
      <c r="A420" s="70" t="s">
        <v>2083</v>
      </c>
      <c r="B420" s="70">
        <v>370</v>
      </c>
      <c r="C420" s="70">
        <v>13</v>
      </c>
      <c r="D420" s="70">
        <v>22</v>
      </c>
      <c r="E420" s="70">
        <v>2016</v>
      </c>
      <c r="F420" s="70" t="s">
        <v>155</v>
      </c>
      <c r="G420" s="70" t="s">
        <v>2070</v>
      </c>
      <c r="H420" s="70" t="s">
        <v>2071</v>
      </c>
      <c r="I420" s="148"/>
      <c r="J420" s="71">
        <v>45.658662408314562</v>
      </c>
      <c r="K420" s="71">
        <v>21.29228209993607</v>
      </c>
      <c r="L420" s="71">
        <v>4.3121537751938783</v>
      </c>
      <c r="M420" s="71">
        <v>1153.8759421201289</v>
      </c>
      <c r="N420" s="71">
        <v>554.68345756709289</v>
      </c>
      <c r="O420" s="71">
        <v>252.51712169985154</v>
      </c>
      <c r="P420" s="71">
        <v>114.17024800655877</v>
      </c>
      <c r="Q420" s="71">
        <v>22.895866252195827</v>
      </c>
      <c r="R420" s="71">
        <v>42.90484101653157</v>
      </c>
      <c r="S420" s="71">
        <v>43.24339307804383</v>
      </c>
      <c r="T420" s="72"/>
      <c r="U420" s="71">
        <v>2195125</v>
      </c>
      <c r="V420" s="71">
        <v>7245</v>
      </c>
      <c r="W420" s="71">
        <v>82</v>
      </c>
      <c r="X420" s="71">
        <v>166583</v>
      </c>
      <c r="Y420" s="71">
        <v>149274</v>
      </c>
      <c r="Z420" s="71">
        <v>148514</v>
      </c>
      <c r="AA420" s="71">
        <v>23498</v>
      </c>
      <c r="AB420" s="71">
        <v>324157</v>
      </c>
      <c r="AC420" s="71">
        <v>7327724.5126771079</v>
      </c>
      <c r="AD420" s="71">
        <v>43.24339307804383</v>
      </c>
      <c r="AE420" s="72"/>
      <c r="AF420" s="71">
        <v>37905412.731106542</v>
      </c>
      <c r="AG420" s="71">
        <v>12466854.026121709</v>
      </c>
      <c r="AH420" s="71">
        <v>682863.75654267496</v>
      </c>
      <c r="AI420" s="71">
        <v>1204532259.50458</v>
      </c>
      <c r="AJ420" s="71">
        <v>616179172.60254622</v>
      </c>
      <c r="AK420" s="71">
        <v>0</v>
      </c>
      <c r="AL420" s="71">
        <v>0</v>
      </c>
      <c r="AM420" s="71">
        <v>44458870.429086328</v>
      </c>
      <c r="AN420" s="71">
        <v>0</v>
      </c>
      <c r="AO420" s="71">
        <v>0</v>
      </c>
      <c r="AP420" s="71">
        <v>1916225433.0499835</v>
      </c>
      <c r="AQ420" s="72"/>
      <c r="AR420" s="71">
        <v>1968</v>
      </c>
      <c r="AS420" s="71">
        <v>616</v>
      </c>
      <c r="AT420" s="71">
        <v>1</v>
      </c>
      <c r="AU420" s="71">
        <v>0</v>
      </c>
      <c r="AV420" s="71">
        <v>0</v>
      </c>
      <c r="AW420" s="71">
        <v>0</v>
      </c>
      <c r="AX420" s="71"/>
      <c r="AY420" s="72"/>
      <c r="AZ420" s="71">
        <v>9384.393</v>
      </c>
      <c r="BA420" s="71">
        <v>10289.592000000001</v>
      </c>
      <c r="BB420" s="71">
        <v>3</v>
      </c>
      <c r="BC420" s="71">
        <v>0</v>
      </c>
      <c r="BD420" s="71">
        <v>0</v>
      </c>
      <c r="BE420" s="71">
        <v>0</v>
      </c>
      <c r="BF420" s="71"/>
      <c r="BG420" s="72"/>
      <c r="BH420" s="71">
        <v>0</v>
      </c>
      <c r="BI420" s="71">
        <v>0</v>
      </c>
      <c r="BJ420" s="71">
        <v>0</v>
      </c>
      <c r="BK420" s="71">
        <v>0</v>
      </c>
      <c r="BL420" s="71">
        <v>146.429</v>
      </c>
      <c r="BM420" s="71">
        <v>0</v>
      </c>
      <c r="BN420" s="72"/>
      <c r="BO420" s="71">
        <v>0</v>
      </c>
      <c r="BP420" s="71">
        <v>0</v>
      </c>
      <c r="BQ420" s="71">
        <v>0</v>
      </c>
      <c r="BR420" s="71">
        <v>0</v>
      </c>
      <c r="BS420" s="71">
        <v>17</v>
      </c>
      <c r="BT420" s="71">
        <v>0</v>
      </c>
      <c r="BU420"/>
      <c r="BV420" s="70">
        <v>146.429</v>
      </c>
      <c r="BW420" s="70">
        <v>0</v>
      </c>
      <c r="BX420" s="70">
        <v>0</v>
      </c>
      <c r="BY420" s="70">
        <v>0</v>
      </c>
      <c r="BZ420" s="70">
        <v>0</v>
      </c>
      <c r="CA420" s="70">
        <v>0</v>
      </c>
      <c r="CB420" s="70">
        <v>0</v>
      </c>
      <c r="CC420" s="70">
        <v>0</v>
      </c>
      <c r="CD420" s="70">
        <v>0</v>
      </c>
    </row>
    <row r="421" spans="1:82">
      <c r="A421" s="70" t="s">
        <v>2084</v>
      </c>
      <c r="B421" s="70">
        <v>371</v>
      </c>
      <c r="C421" s="70">
        <v>14</v>
      </c>
      <c r="D421" s="70">
        <v>22</v>
      </c>
      <c r="E421" s="70">
        <v>2017</v>
      </c>
      <c r="F421" s="70" t="s">
        <v>156</v>
      </c>
      <c r="G421" s="70" t="s">
        <v>2070</v>
      </c>
      <c r="H421" s="70" t="s">
        <v>2071</v>
      </c>
      <c r="I421" s="148"/>
      <c r="J421" s="71">
        <v>59.846894187285749</v>
      </c>
      <c r="K421" s="71">
        <v>22.921760924294059</v>
      </c>
      <c r="L421" s="71">
        <v>3.3479173526805743</v>
      </c>
      <c r="M421" s="71">
        <v>1158.6365064812505</v>
      </c>
      <c r="N421" s="71">
        <v>575.75708671296843</v>
      </c>
      <c r="O421" s="71">
        <v>250.49401788518375</v>
      </c>
      <c r="P421" s="71">
        <v>113.09458036657099</v>
      </c>
      <c r="Q421" s="71">
        <v>22.08159382657</v>
      </c>
      <c r="R421" s="71">
        <v>42.637045659580579</v>
      </c>
      <c r="S421" s="71">
        <v>47.978302040470659</v>
      </c>
      <c r="T421" s="72"/>
      <c r="U421" s="71">
        <v>3166886</v>
      </c>
      <c r="V421" s="71">
        <v>7245</v>
      </c>
      <c r="W421" s="71">
        <v>82</v>
      </c>
      <c r="X421" s="71">
        <v>166583</v>
      </c>
      <c r="Y421" s="71">
        <v>150658</v>
      </c>
      <c r="Z421" s="71">
        <v>149768</v>
      </c>
      <c r="AA421" s="71">
        <v>23425</v>
      </c>
      <c r="AB421" s="71">
        <v>323290</v>
      </c>
      <c r="AC421" s="71">
        <v>7426477.4999999972</v>
      </c>
      <c r="AD421" s="71">
        <v>47.978302040470659</v>
      </c>
      <c r="AE421" s="72"/>
      <c r="AF421" s="71">
        <v>47136185.741090097</v>
      </c>
      <c r="AG421" s="71">
        <v>13486363.59072038</v>
      </c>
      <c r="AH421" s="71">
        <v>713913.29891445825</v>
      </c>
      <c r="AI421" s="71">
        <v>1235145806.229346</v>
      </c>
      <c r="AJ421" s="71">
        <v>656308703.8675977</v>
      </c>
      <c r="AK421" s="71">
        <v>0</v>
      </c>
      <c r="AL421" s="71">
        <v>0</v>
      </c>
      <c r="AM421" s="71">
        <v>44409339.338494472</v>
      </c>
      <c r="AN421" s="71">
        <v>0</v>
      </c>
      <c r="AO421" s="71">
        <v>0</v>
      </c>
      <c r="AP421" s="71">
        <v>1997200312.0661633</v>
      </c>
      <c r="AQ421" s="72"/>
      <c r="AR421" s="71">
        <v>2002</v>
      </c>
      <c r="AS421" s="71">
        <v>636</v>
      </c>
      <c r="AT421" s="71">
        <v>1</v>
      </c>
      <c r="AU421" s="71">
        <v>0</v>
      </c>
      <c r="AV421" s="71">
        <v>0</v>
      </c>
      <c r="AW421" s="71">
        <v>0</v>
      </c>
      <c r="AX421" s="71"/>
      <c r="AY421" s="72"/>
      <c r="AZ421" s="71">
        <v>9553.893</v>
      </c>
      <c r="BA421" s="71">
        <v>10666.691999999999</v>
      </c>
      <c r="BB421" s="71">
        <v>3</v>
      </c>
      <c r="BC421" s="71">
        <v>0</v>
      </c>
      <c r="BD421" s="71">
        <v>0</v>
      </c>
      <c r="BE421" s="71">
        <v>0</v>
      </c>
      <c r="BF421" s="71"/>
      <c r="BG421" s="72"/>
      <c r="BH421" s="71">
        <v>0</v>
      </c>
      <c r="BI421" s="71">
        <v>0</v>
      </c>
      <c r="BJ421" s="71">
        <v>0</v>
      </c>
      <c r="BK421" s="71">
        <v>0</v>
      </c>
      <c r="BL421" s="71">
        <v>137.11000000000001</v>
      </c>
      <c r="BM421" s="71">
        <v>0</v>
      </c>
      <c r="BN421" s="72"/>
      <c r="BO421" s="71">
        <v>0</v>
      </c>
      <c r="BP421" s="71">
        <v>0</v>
      </c>
      <c r="BQ421" s="71">
        <v>0</v>
      </c>
      <c r="BR421" s="71">
        <v>0</v>
      </c>
      <c r="BS421" s="71">
        <v>16</v>
      </c>
      <c r="BT421" s="71">
        <v>0</v>
      </c>
      <c r="BU421"/>
      <c r="BV421" s="70">
        <v>137.11000000000001</v>
      </c>
      <c r="BW421" s="70">
        <v>0</v>
      </c>
      <c r="BX421" s="70">
        <v>0</v>
      </c>
      <c r="BY421" s="70">
        <v>0</v>
      </c>
      <c r="BZ421" s="70">
        <v>0</v>
      </c>
      <c r="CA421" s="70">
        <v>0</v>
      </c>
      <c r="CB421" s="70">
        <v>0</v>
      </c>
      <c r="CC421" s="70">
        <v>0</v>
      </c>
      <c r="CD421" s="70">
        <v>0</v>
      </c>
    </row>
    <row r="422" spans="1:82">
      <c r="A422" s="70" t="s">
        <v>2085</v>
      </c>
      <c r="B422" s="70">
        <v>372</v>
      </c>
      <c r="C422" s="70">
        <v>15</v>
      </c>
      <c r="D422" s="70">
        <v>22</v>
      </c>
      <c r="E422" s="70">
        <v>2018</v>
      </c>
      <c r="F422" s="70" t="s">
        <v>183</v>
      </c>
      <c r="G422" s="70" t="s">
        <v>2070</v>
      </c>
      <c r="H422" s="70" t="s">
        <v>2071</v>
      </c>
      <c r="I422" s="148"/>
      <c r="J422" s="71">
        <v>62.004576255495309</v>
      </c>
      <c r="K422" s="71">
        <v>21.869080443036609</v>
      </c>
      <c r="L422" s="71">
        <v>3.1516484370984674</v>
      </c>
      <c r="M422" s="71">
        <v>1340.5630890832749</v>
      </c>
      <c r="N422" s="71">
        <v>522.96202070411141</v>
      </c>
      <c r="O422" s="71">
        <v>249.50328554632929</v>
      </c>
      <c r="P422" s="71">
        <v>112.20780432824355</v>
      </c>
      <c r="Q422" s="71">
        <v>20.448177988453299</v>
      </c>
      <c r="R422" s="71">
        <v>44.977048078819529</v>
      </c>
      <c r="S422" s="71">
        <v>47.100036295994109</v>
      </c>
      <c r="T422" s="72"/>
      <c r="U422" s="71">
        <v>3381960</v>
      </c>
      <c r="V422" s="71">
        <v>7245</v>
      </c>
      <c r="W422" s="71">
        <v>82</v>
      </c>
      <c r="X422" s="71">
        <v>166583</v>
      </c>
      <c r="Y422" s="71">
        <v>152423</v>
      </c>
      <c r="Z422" s="71">
        <v>152032</v>
      </c>
      <c r="AA422" s="71">
        <v>23475</v>
      </c>
      <c r="AB422" s="71">
        <v>322624</v>
      </c>
      <c r="AC422" s="71">
        <v>7803354.0000000009</v>
      </c>
      <c r="AD422" s="71">
        <v>47.100036295994109</v>
      </c>
      <c r="AE422" s="72"/>
      <c r="AF422" s="71">
        <v>39702355.391927779</v>
      </c>
      <c r="AG422" s="71">
        <v>12076450.665537359</v>
      </c>
      <c r="AH422" s="71">
        <v>659474.77201539674</v>
      </c>
      <c r="AI422" s="71">
        <v>1448424086.385592</v>
      </c>
      <c r="AJ422" s="71">
        <v>562935104.61680686</v>
      </c>
      <c r="AK422" s="71">
        <v>0</v>
      </c>
      <c r="AL422" s="71">
        <v>0</v>
      </c>
      <c r="AM422" s="71">
        <v>44409551.942235</v>
      </c>
      <c r="AN422" s="71">
        <v>0</v>
      </c>
      <c r="AO422" s="71">
        <v>0</v>
      </c>
      <c r="AP422" s="71">
        <v>2108207023.7741146</v>
      </c>
      <c r="AQ422" s="72"/>
      <c r="AR422" s="71">
        <v>2058</v>
      </c>
      <c r="AS422" s="71">
        <v>646</v>
      </c>
      <c r="AT422" s="71">
        <v>1</v>
      </c>
      <c r="AU422" s="71">
        <v>0</v>
      </c>
      <c r="AV422" s="71">
        <v>0</v>
      </c>
      <c r="AW422" s="71">
        <v>0</v>
      </c>
      <c r="AX422" s="71"/>
      <c r="AY422" s="72"/>
      <c r="AZ422" s="71">
        <v>9848.652999999993</v>
      </c>
      <c r="BA422" s="71">
        <v>10811.492</v>
      </c>
      <c r="BB422" s="71">
        <v>3</v>
      </c>
      <c r="BC422" s="71">
        <v>0</v>
      </c>
      <c r="BD422" s="71">
        <v>0</v>
      </c>
      <c r="BE422" s="71">
        <v>0</v>
      </c>
      <c r="BF422" s="71"/>
      <c r="BG422" s="72"/>
      <c r="BH422" s="71">
        <v>0</v>
      </c>
      <c r="BI422" s="71">
        <v>0</v>
      </c>
      <c r="BJ422" s="71">
        <v>0</v>
      </c>
      <c r="BK422" s="71">
        <v>0</v>
      </c>
      <c r="BL422" s="71">
        <v>129.65800000000002</v>
      </c>
      <c r="BM422" s="71">
        <v>0</v>
      </c>
      <c r="BN422" s="72"/>
      <c r="BO422" s="71">
        <v>0</v>
      </c>
      <c r="BP422" s="71">
        <v>0</v>
      </c>
      <c r="BQ422" s="71">
        <v>0</v>
      </c>
      <c r="BR422" s="71">
        <v>0</v>
      </c>
      <c r="BS422" s="71">
        <v>15</v>
      </c>
      <c r="BT422" s="71">
        <v>0</v>
      </c>
      <c r="BU422"/>
      <c r="BV422" s="70">
        <v>129.65799999999999</v>
      </c>
      <c r="BW422" s="70">
        <v>0</v>
      </c>
      <c r="BX422" s="70">
        <v>0</v>
      </c>
      <c r="BY422" s="70">
        <v>0</v>
      </c>
      <c r="BZ422" s="70">
        <v>0</v>
      </c>
      <c r="CA422" s="70">
        <v>0</v>
      </c>
      <c r="CB422" s="70">
        <v>0</v>
      </c>
      <c r="CC422" s="70">
        <v>0</v>
      </c>
      <c r="CD422" s="70">
        <v>0</v>
      </c>
    </row>
    <row r="423" spans="1:82">
      <c r="A423" s="70" t="s">
        <v>2086</v>
      </c>
      <c r="B423" s="70">
        <v>373</v>
      </c>
      <c r="C423" s="70">
        <v>16</v>
      </c>
      <c r="D423" s="70">
        <v>22</v>
      </c>
      <c r="E423" s="70">
        <v>2019</v>
      </c>
      <c r="F423" s="70" t="s">
        <v>158</v>
      </c>
      <c r="G423" s="70" t="s">
        <v>2070</v>
      </c>
      <c r="H423" s="70" t="s">
        <v>2071</v>
      </c>
      <c r="I423" s="148"/>
      <c r="J423" s="71">
        <v>52.631964210963424</v>
      </c>
      <c r="K423" s="71">
        <v>20.462409731261541</v>
      </c>
      <c r="L423" s="71">
        <v>3.2050483303707167</v>
      </c>
      <c r="M423" s="71">
        <v>1103.3003879602959</v>
      </c>
      <c r="N423" s="71">
        <v>520.59373486169636</v>
      </c>
      <c r="O423" s="71">
        <v>242.56828183159936</v>
      </c>
      <c r="P423" s="71">
        <v>113.1407083928854</v>
      </c>
      <c r="Q423" s="71">
        <v>19.871369505574702</v>
      </c>
      <c r="R423" s="71">
        <v>46.878786978632952</v>
      </c>
      <c r="S423" s="71">
        <v>49.597271001355494</v>
      </c>
      <c r="T423" s="72"/>
      <c r="U423" s="71">
        <v>2885247</v>
      </c>
      <c r="V423" s="71">
        <v>7245</v>
      </c>
      <c r="W423" s="71">
        <v>82</v>
      </c>
      <c r="X423" s="71">
        <v>166583</v>
      </c>
      <c r="Y423" s="71">
        <v>154537</v>
      </c>
      <c r="Z423" s="71">
        <v>151864</v>
      </c>
      <c r="AA423" s="71">
        <v>23493</v>
      </c>
      <c r="AB423" s="71">
        <v>322011</v>
      </c>
      <c r="AC423" s="71">
        <v>8266512.5</v>
      </c>
      <c r="AD423" s="71">
        <v>49.597271001355487</v>
      </c>
      <c r="AE423" s="72"/>
      <c r="AF423" s="71">
        <v>42902472.13464199</v>
      </c>
      <c r="AG423" s="71">
        <v>11739863.191024911</v>
      </c>
      <c r="AH423" s="71">
        <v>728565.4445144505</v>
      </c>
      <c r="AI423" s="71">
        <v>1143671655.5751059</v>
      </c>
      <c r="AJ423" s="71">
        <v>569433478.14836919</v>
      </c>
      <c r="AK423" s="71">
        <v>0</v>
      </c>
      <c r="AL423" s="71">
        <v>0</v>
      </c>
      <c r="AM423" s="71">
        <v>43855474.102489859</v>
      </c>
      <c r="AN423" s="71">
        <v>0</v>
      </c>
      <c r="AO423" s="71">
        <v>0</v>
      </c>
      <c r="AP423" s="71">
        <v>1812331508.5961466</v>
      </c>
      <c r="AQ423" s="72"/>
      <c r="AR423" s="71">
        <v>2104</v>
      </c>
      <c r="AS423" s="71">
        <v>649</v>
      </c>
      <c r="AT423" s="71">
        <v>1</v>
      </c>
      <c r="AU423" s="71">
        <v>0</v>
      </c>
      <c r="AV423" s="71">
        <v>0</v>
      </c>
      <c r="AW423" s="71">
        <v>0</v>
      </c>
      <c r="AX423" s="71"/>
      <c r="AY423" s="72"/>
      <c r="AZ423" s="71">
        <v>10132.398999999999</v>
      </c>
      <c r="BA423" s="71">
        <v>10847.592000000001</v>
      </c>
      <c r="BB423" s="71">
        <v>3</v>
      </c>
      <c r="BC423" s="71">
        <v>0</v>
      </c>
      <c r="BD423" s="71">
        <v>0</v>
      </c>
      <c r="BE423" s="71">
        <v>0</v>
      </c>
      <c r="BF423" s="71"/>
      <c r="BG423" s="72"/>
      <c r="BH423" s="71">
        <v>0</v>
      </c>
      <c r="BI423" s="71">
        <v>0</v>
      </c>
      <c r="BJ423" s="71">
        <v>0</v>
      </c>
      <c r="BK423" s="71">
        <v>0</v>
      </c>
      <c r="BL423" s="71">
        <v>139.982</v>
      </c>
      <c r="BM423" s="71">
        <v>0</v>
      </c>
      <c r="BN423" s="72"/>
      <c r="BO423" s="71">
        <v>0</v>
      </c>
      <c r="BP423" s="71">
        <v>0</v>
      </c>
      <c r="BQ423" s="71">
        <v>0</v>
      </c>
      <c r="BR423" s="71">
        <v>0</v>
      </c>
      <c r="BS423" s="71">
        <v>16</v>
      </c>
      <c r="BT423" s="71">
        <v>0</v>
      </c>
      <c r="BU423"/>
      <c r="BV423" s="70">
        <v>139.982</v>
      </c>
      <c r="BW423" s="70">
        <v>0</v>
      </c>
      <c r="BX423" s="70">
        <v>0</v>
      </c>
      <c r="BY423" s="70">
        <v>0</v>
      </c>
      <c r="BZ423" s="70">
        <v>0</v>
      </c>
      <c r="CA423" s="70">
        <v>0</v>
      </c>
      <c r="CB423" s="70">
        <v>0</v>
      </c>
      <c r="CC423" s="70">
        <v>0</v>
      </c>
      <c r="CD423" s="70">
        <v>0</v>
      </c>
    </row>
    <row r="424" spans="1:82">
      <c r="A424" s="70" t="s">
        <v>2087</v>
      </c>
      <c r="B424" s="70">
        <v>374</v>
      </c>
      <c r="C424" s="70">
        <v>17</v>
      </c>
      <c r="D424" s="70">
        <v>22</v>
      </c>
      <c r="E424" s="70">
        <v>2020</v>
      </c>
      <c r="F424" s="70" t="s">
        <v>159</v>
      </c>
      <c r="G424" s="70" t="s">
        <v>2070</v>
      </c>
      <c r="H424" s="70" t="s">
        <v>2071</v>
      </c>
      <c r="I424" s="148"/>
      <c r="J424" s="71">
        <v>49.231828366780938</v>
      </c>
      <c r="K424" s="71">
        <v>21.748402133687499</v>
      </c>
      <c r="L424" s="71">
        <v>8.414554777029938</v>
      </c>
      <c r="M424" s="71">
        <v>876.23078578354807</v>
      </c>
      <c r="N424" s="71">
        <v>488.18052435940371</v>
      </c>
      <c r="O424" s="71">
        <v>210.36897683777616</v>
      </c>
      <c r="P424" s="71">
        <v>105.11373084248589</v>
      </c>
      <c r="Q424" s="71">
        <v>18.8949661454816</v>
      </c>
      <c r="R424" s="71">
        <v>48.90765450818575</v>
      </c>
      <c r="S424" s="71">
        <v>46.941905303246251</v>
      </c>
      <c r="T424" s="72"/>
      <c r="U424" s="71">
        <v>3153733</v>
      </c>
      <c r="V424" s="71">
        <v>9089</v>
      </c>
      <c r="W424" s="71">
        <v>212</v>
      </c>
      <c r="X424" s="71">
        <v>171197</v>
      </c>
      <c r="Y424" s="71">
        <v>155427</v>
      </c>
      <c r="Z424" s="71">
        <v>150324</v>
      </c>
      <c r="AA424" s="71">
        <v>23199</v>
      </c>
      <c r="AB424" s="71">
        <v>320467</v>
      </c>
      <c r="AC424" s="71">
        <v>8669848.5</v>
      </c>
      <c r="AD424" s="71">
        <v>46.941905303246251</v>
      </c>
      <c r="AE424" s="72"/>
      <c r="AF424" s="71">
        <v>42000924.426963307</v>
      </c>
      <c r="AG424" s="71">
        <v>12445634.514343224</v>
      </c>
      <c r="AH424" s="71">
        <v>2109549.5318060638</v>
      </c>
      <c r="AI424" s="71">
        <v>984142975.93552613</v>
      </c>
      <c r="AJ424" s="71">
        <v>599661098.14506936</v>
      </c>
      <c r="AK424" s="71"/>
      <c r="AL424" s="71"/>
      <c r="AM424" s="71">
        <v>41824503.962630734</v>
      </c>
      <c r="AN424" s="71"/>
      <c r="AO424" s="71"/>
      <c r="AP424" s="71">
        <v>1682184686.5163388</v>
      </c>
      <c r="AQ424" s="72"/>
      <c r="AR424" s="71">
        <v>2150</v>
      </c>
      <c r="AS424" s="71">
        <v>650</v>
      </c>
      <c r="AT424" s="71">
        <v>1</v>
      </c>
      <c r="AU424" s="71">
        <v>0</v>
      </c>
      <c r="AV424" s="71">
        <v>0</v>
      </c>
      <c r="AW424" s="71">
        <v>0</v>
      </c>
      <c r="AX424" s="71"/>
      <c r="AY424" s="72"/>
      <c r="AZ424" s="71">
        <v>10367.757999999991</v>
      </c>
      <c r="BA424" s="71">
        <v>10857.59199999999</v>
      </c>
      <c r="BB424" s="71">
        <v>3</v>
      </c>
      <c r="BC424" s="71">
        <v>0</v>
      </c>
      <c r="BD424" s="71">
        <v>0</v>
      </c>
      <c r="BE424" s="71">
        <v>0</v>
      </c>
      <c r="BF424" s="71"/>
      <c r="BG424" s="72"/>
      <c r="BH424" s="71">
        <v>0</v>
      </c>
      <c r="BI424" s="71">
        <v>0</v>
      </c>
      <c r="BJ424" s="71">
        <v>0</v>
      </c>
      <c r="BK424" s="71">
        <v>0</v>
      </c>
      <c r="BL424" s="71">
        <v>127.705</v>
      </c>
      <c r="BM424" s="71">
        <v>0</v>
      </c>
      <c r="BN424" s="72"/>
      <c r="BO424" s="71">
        <v>0</v>
      </c>
      <c r="BP424" s="71">
        <v>0</v>
      </c>
      <c r="BQ424" s="71">
        <v>0</v>
      </c>
      <c r="BR424" s="71">
        <v>0</v>
      </c>
      <c r="BS424" s="71">
        <v>16</v>
      </c>
      <c r="BT424" s="71">
        <v>0</v>
      </c>
      <c r="BU424"/>
      <c r="BV424" s="70">
        <v>127.705</v>
      </c>
      <c r="BW424" s="70">
        <v>0</v>
      </c>
      <c r="BX424" s="70">
        <v>0</v>
      </c>
      <c r="BY424" s="70">
        <v>0</v>
      </c>
      <c r="BZ424" s="70">
        <v>0</v>
      </c>
      <c r="CA424" s="70">
        <v>0</v>
      </c>
      <c r="CB424" s="70">
        <v>0</v>
      </c>
      <c r="CC424" s="70">
        <v>0</v>
      </c>
      <c r="CD424" s="70">
        <v>0</v>
      </c>
    </row>
    <row r="425" spans="1:82">
      <c r="A425" s="70" t="s">
        <v>2088</v>
      </c>
      <c r="B425" s="70">
        <v>374</v>
      </c>
      <c r="C425" s="70">
        <v>18</v>
      </c>
      <c r="D425" s="70">
        <v>22</v>
      </c>
      <c r="E425" s="70">
        <v>2021</v>
      </c>
      <c r="F425" s="70" t="s">
        <v>160</v>
      </c>
      <c r="G425" s="1064" t="s">
        <v>2070</v>
      </c>
      <c r="H425" s="70" t="s">
        <v>2071</v>
      </c>
      <c r="I425" s="148"/>
      <c r="J425" s="71">
        <v>43.07701474698964</v>
      </c>
      <c r="K425" s="71">
        <v>23.030932588114393</v>
      </c>
      <c r="L425" s="71">
        <v>9.0706576937400012</v>
      </c>
      <c r="M425" s="71">
        <v>948.47820362436937</v>
      </c>
      <c r="N425" s="71">
        <v>517.87718735478757</v>
      </c>
      <c r="O425" s="71">
        <v>205.74459817228168</v>
      </c>
      <c r="P425" s="71">
        <v>107.80134971776836</v>
      </c>
      <c r="Q425" s="71">
        <v>18.5868933817924</v>
      </c>
      <c r="R425" s="71">
        <v>50.062025955997107</v>
      </c>
      <c r="S425" s="71">
        <v>41.116914379700432</v>
      </c>
      <c r="T425" s="72"/>
      <c r="U425" s="71">
        <v>2922830</v>
      </c>
      <c r="V425" s="71">
        <v>9089</v>
      </c>
      <c r="W425" s="71">
        <v>212</v>
      </c>
      <c r="X425" s="71">
        <v>171197</v>
      </c>
      <c r="Y425" s="71">
        <v>156309</v>
      </c>
      <c r="Z425" s="71">
        <v>151379</v>
      </c>
      <c r="AA425" s="71">
        <v>23200</v>
      </c>
      <c r="AB425" s="71">
        <v>318339</v>
      </c>
      <c r="AC425" s="71">
        <v>8609289.9999999981</v>
      </c>
      <c r="AD425" s="71">
        <v>41.116914379700432</v>
      </c>
      <c r="AE425" s="72"/>
      <c r="AF425" s="71">
        <v>36397939.768993564</v>
      </c>
      <c r="AG425" s="71">
        <v>13337463.315179233</v>
      </c>
      <c r="AH425" s="71">
        <v>2230543.5504544959</v>
      </c>
      <c r="AI425" s="71">
        <v>1084300468.661221</v>
      </c>
      <c r="AJ425" s="71">
        <v>623723379.11508644</v>
      </c>
      <c r="AK425" s="71">
        <v>0</v>
      </c>
      <c r="AL425" s="71">
        <v>0</v>
      </c>
      <c r="AM425" s="71">
        <v>41786414.780848175</v>
      </c>
      <c r="AN425" s="71">
        <v>0</v>
      </c>
      <c r="AO425" s="71">
        <v>0</v>
      </c>
      <c r="AP425" s="71">
        <v>1801776209.1917832</v>
      </c>
      <c r="AQ425" s="72"/>
      <c r="AR425" s="71">
        <v>2212</v>
      </c>
      <c r="AS425" s="71">
        <v>650</v>
      </c>
      <c r="AT425" s="71">
        <v>1</v>
      </c>
      <c r="AU425" s="71">
        <v>0</v>
      </c>
      <c r="AV425" s="71">
        <v>0</v>
      </c>
      <c r="AW425" s="71">
        <v>0</v>
      </c>
      <c r="AX425" s="71"/>
      <c r="AY425" s="72"/>
      <c r="AZ425" s="71">
        <v>10717.365999999991</v>
      </c>
      <c r="BA425" s="71">
        <v>10857.59199999999</v>
      </c>
      <c r="BB425" s="71">
        <v>3</v>
      </c>
      <c r="BC425" s="71">
        <v>0</v>
      </c>
      <c r="BD425" s="71">
        <v>0</v>
      </c>
      <c r="BE425" s="71">
        <v>0</v>
      </c>
      <c r="BF425" s="71"/>
      <c r="BG425" s="72"/>
      <c r="BH425" s="71">
        <v>0</v>
      </c>
      <c r="BI425" s="71">
        <v>0</v>
      </c>
      <c r="BJ425" s="71">
        <v>0</v>
      </c>
      <c r="BK425" s="71">
        <v>0</v>
      </c>
      <c r="BL425" s="71">
        <v>88.373000000000005</v>
      </c>
      <c r="BM425" s="71">
        <v>0</v>
      </c>
      <c r="BN425" s="72"/>
      <c r="BO425" s="71">
        <v>0</v>
      </c>
      <c r="BP425" s="71">
        <v>0</v>
      </c>
      <c r="BQ425" s="71">
        <v>0</v>
      </c>
      <c r="BR425" s="71">
        <v>0</v>
      </c>
      <c r="BS425" s="71">
        <v>15</v>
      </c>
      <c r="BT425" s="71">
        <v>0</v>
      </c>
      <c r="BU425"/>
      <c r="BV425" s="70">
        <v>88.373000000000005</v>
      </c>
      <c r="BW425" s="70">
        <v>0</v>
      </c>
      <c r="BX425" s="70">
        <v>0</v>
      </c>
      <c r="BY425" s="70">
        <v>0</v>
      </c>
      <c r="BZ425" s="70">
        <v>0</v>
      </c>
      <c r="CA425" s="70">
        <v>0</v>
      </c>
      <c r="CB425" s="70">
        <v>0</v>
      </c>
      <c r="CC425" s="70">
        <v>0</v>
      </c>
      <c r="CD425" s="70">
        <v>0</v>
      </c>
    </row>
    <row r="426" spans="1:82">
      <c r="A426" s="70" t="s">
        <v>2089</v>
      </c>
      <c r="B426" s="70">
        <v>374</v>
      </c>
      <c r="C426" s="70">
        <v>19</v>
      </c>
      <c r="D426" s="70">
        <v>22</v>
      </c>
      <c r="E426" s="70">
        <v>2022</v>
      </c>
      <c r="F426" s="70" t="s">
        <v>161</v>
      </c>
      <c r="G426" s="1064" t="s">
        <v>2070</v>
      </c>
      <c r="H426" s="70" t="s">
        <v>2071</v>
      </c>
      <c r="I426" s="148"/>
      <c r="J426" s="71">
        <v>43.015653008291508</v>
      </c>
      <c r="K426" s="71">
        <v>25.077160109320804</v>
      </c>
      <c r="L426" s="71">
        <v>7.392912321536758</v>
      </c>
      <c r="M426" s="71">
        <v>1085.1646603071965</v>
      </c>
      <c r="N426" s="71">
        <v>520.75090734699097</v>
      </c>
      <c r="O426" s="71">
        <v>219.34102369688623</v>
      </c>
      <c r="P426" s="71">
        <v>106.0453514136159</v>
      </c>
      <c r="Q426" s="71">
        <v>18.663506170020923</v>
      </c>
      <c r="R426" s="71">
        <v>53.266123980559243</v>
      </c>
      <c r="S426" s="71">
        <v>46.384127994996618</v>
      </c>
      <c r="T426" s="72"/>
      <c r="U426" s="71">
        <v>2956629</v>
      </c>
      <c r="V426" s="71">
        <v>9089</v>
      </c>
      <c r="W426" s="71">
        <v>212</v>
      </c>
      <c r="X426" s="71">
        <v>171197</v>
      </c>
      <c r="Y426" s="71">
        <v>158212</v>
      </c>
      <c r="Z426" s="71">
        <v>153331</v>
      </c>
      <c r="AA426" s="71">
        <v>23170</v>
      </c>
      <c r="AB426" s="71">
        <v>317030</v>
      </c>
      <c r="AC426" s="71">
        <v>9275354.9999999981</v>
      </c>
      <c r="AD426" s="71">
        <v>46.384127994996618</v>
      </c>
      <c r="AE426" s="72"/>
      <c r="AF426" s="71">
        <v>35522671.494553193</v>
      </c>
      <c r="AG426" s="71">
        <v>15123108.786498552</v>
      </c>
      <c r="AH426" s="71">
        <v>2091862.6135060366</v>
      </c>
      <c r="AI426" s="71">
        <v>1212628600.7018652</v>
      </c>
      <c r="AJ426" s="71">
        <v>643274009.60842192</v>
      </c>
      <c r="AK426" s="71">
        <v>0</v>
      </c>
      <c r="AL426" s="71">
        <v>0</v>
      </c>
      <c r="AM426" s="71">
        <v>40937226.145887852</v>
      </c>
      <c r="AN426" s="71">
        <v>0</v>
      </c>
      <c r="AO426" s="71">
        <v>0</v>
      </c>
      <c r="AP426" s="71">
        <v>1949577479.3507328</v>
      </c>
      <c r="AQ426" s="72"/>
      <c r="AR426" s="71">
        <v>2272</v>
      </c>
      <c r="AS426" s="71">
        <v>651</v>
      </c>
      <c r="AT426" s="71">
        <v>1</v>
      </c>
      <c r="AU426" s="71">
        <v>0</v>
      </c>
      <c r="AV426" s="71">
        <v>0</v>
      </c>
      <c r="AW426" s="71">
        <v>0</v>
      </c>
      <c r="AX426" s="71"/>
      <c r="AY426" s="72"/>
      <c r="AZ426" s="71">
        <v>11076.814999999984</v>
      </c>
      <c r="BA426" s="71">
        <v>10867.591999999993</v>
      </c>
      <c r="BB426" s="71">
        <v>3</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374</v>
      </c>
      <c r="C427" s="70">
        <v>20</v>
      </c>
      <c r="D427" s="70">
        <v>22</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2364</v>
      </c>
      <c r="AS427" s="71">
        <v>654</v>
      </c>
      <c r="AT427" s="71">
        <v>1</v>
      </c>
      <c r="AU427" s="71">
        <v>0</v>
      </c>
      <c r="AV427" s="71">
        <v>0</v>
      </c>
      <c r="AW427" s="71">
        <v>0</v>
      </c>
      <c r="AX427" s="71"/>
      <c r="AY427" s="72"/>
      <c r="AZ427" s="71">
        <v>11623.809999999981</v>
      </c>
      <c r="BA427" s="71">
        <v>10930.691999999994</v>
      </c>
      <c r="BB427" s="71">
        <v>3</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374</v>
      </c>
      <c r="C428" s="70">
        <v>21</v>
      </c>
      <c r="D428" s="70">
        <v>22</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341</v>
      </c>
      <c r="C429" s="70">
        <v>1</v>
      </c>
      <c r="D429" s="70">
        <v>21</v>
      </c>
      <c r="E429" s="70">
        <v>1990</v>
      </c>
      <c r="F429" s="70" t="s">
        <v>787</v>
      </c>
      <c r="G429" s="70" t="s">
        <v>2093</v>
      </c>
      <c r="H429" s="70" t="s">
        <v>2094</v>
      </c>
      <c r="I429" s="148"/>
      <c r="J429" s="71">
        <v>631.59326746514671</v>
      </c>
      <c r="K429" s="71">
        <v>54.656138706067011</v>
      </c>
      <c r="L429" s="71">
        <v>45.698839652465217</v>
      </c>
      <c r="M429" s="71">
        <v>333.76194246964741</v>
      </c>
      <c r="N429" s="71">
        <v>291.69663291894989</v>
      </c>
      <c r="O429" s="71">
        <v>248.4344635825363</v>
      </c>
      <c r="P429" s="71">
        <v>277.42966374514521</v>
      </c>
      <c r="Q429" s="71">
        <v>19.3785549065936</v>
      </c>
      <c r="R429" s="71">
        <v>1.4203085657669931E-3</v>
      </c>
      <c r="S429" s="71">
        <v>19.091038063608512</v>
      </c>
      <c r="T429" s="72"/>
      <c r="U429" s="71">
        <v>65675212</v>
      </c>
      <c r="V429" s="71">
        <v>16814</v>
      </c>
      <c r="W429" s="71">
        <v>516</v>
      </c>
      <c r="X429" s="71">
        <v>115102</v>
      </c>
      <c r="Y429" s="71">
        <v>99931</v>
      </c>
      <c r="Z429" s="71">
        <v>102184</v>
      </c>
      <c r="AA429" s="71">
        <v>67363</v>
      </c>
      <c r="AB429" s="71">
        <v>314642</v>
      </c>
      <c r="AC429" s="71">
        <v>246</v>
      </c>
      <c r="AD429" s="71">
        <v>19.091038063608512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342</v>
      </c>
      <c r="C430" s="70">
        <v>2</v>
      </c>
      <c r="D430" s="70">
        <v>21</v>
      </c>
      <c r="E430" s="70">
        <v>2005</v>
      </c>
      <c r="F430" s="70" t="s">
        <v>789</v>
      </c>
      <c r="G430" s="70" t="s">
        <v>2093</v>
      </c>
      <c r="H430" s="70" t="s">
        <v>2094</v>
      </c>
      <c r="I430" s="148"/>
      <c r="J430" s="71">
        <v>893.1398661393963</v>
      </c>
      <c r="K430" s="71">
        <v>40.42977780492501</v>
      </c>
      <c r="L430" s="71">
        <v>38.277496394983388</v>
      </c>
      <c r="M430" s="71">
        <v>738.66331189007326</v>
      </c>
      <c r="N430" s="71">
        <v>564.12242341862418</v>
      </c>
      <c r="O430" s="71">
        <v>389.24834708595102</v>
      </c>
      <c r="P430" s="71">
        <v>289.00232047023468</v>
      </c>
      <c r="Q430" s="71">
        <v>19.721921081726201</v>
      </c>
      <c r="R430" s="71">
        <v>1.0043584740263751E-2</v>
      </c>
      <c r="S430" s="71">
        <v>63.825857632440012</v>
      </c>
      <c r="T430" s="72"/>
      <c r="U430" s="71">
        <v>96669674</v>
      </c>
      <c r="V430" s="71">
        <v>15408</v>
      </c>
      <c r="W430" s="71">
        <v>457</v>
      </c>
      <c r="X430" s="71">
        <v>119530</v>
      </c>
      <c r="Y430" s="71">
        <v>124479</v>
      </c>
      <c r="Z430" s="71">
        <v>185269</v>
      </c>
      <c r="AA430" s="71">
        <v>57471</v>
      </c>
      <c r="AB430" s="71">
        <v>334756</v>
      </c>
      <c r="AC430" s="71">
        <v>1776</v>
      </c>
      <c r="AD430" s="71">
        <v>63.825857632440012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343</v>
      </c>
      <c r="C431" s="70">
        <v>3</v>
      </c>
      <c r="D431" s="70">
        <v>21</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344</v>
      </c>
      <c r="C432" s="70">
        <v>4</v>
      </c>
      <c r="D432" s="70">
        <v>21</v>
      </c>
      <c r="E432" s="70">
        <v>2007</v>
      </c>
      <c r="F432" s="70" t="s">
        <v>791</v>
      </c>
      <c r="G432" s="70" t="s">
        <v>2093</v>
      </c>
      <c r="H432" s="70" t="s">
        <v>2094</v>
      </c>
      <c r="I432" s="148"/>
      <c r="J432" s="71">
        <v>798.56944351200866</v>
      </c>
      <c r="K432" s="71">
        <v>36.122128094215661</v>
      </c>
      <c r="L432" s="71">
        <v>21.852433920315629</v>
      </c>
      <c r="M432" s="71">
        <v>614.14488043938366</v>
      </c>
      <c r="N432" s="71">
        <v>587.4030451736628</v>
      </c>
      <c r="O432" s="71">
        <v>378.77183290034111</v>
      </c>
      <c r="P432" s="71">
        <v>284.98873721233178</v>
      </c>
      <c r="Q432" s="71">
        <v>20.801141227370799</v>
      </c>
      <c r="R432" s="71">
        <v>2.968615443891833E-3</v>
      </c>
      <c r="S432" s="71">
        <v>53.647793614039998</v>
      </c>
      <c r="T432" s="72"/>
      <c r="U432" s="71">
        <v>101986635</v>
      </c>
      <c r="V432" s="71">
        <v>14391</v>
      </c>
      <c r="W432" s="71">
        <v>327</v>
      </c>
      <c r="X432" s="71">
        <v>133826</v>
      </c>
      <c r="Y432" s="71">
        <v>127114</v>
      </c>
      <c r="Z432" s="71">
        <v>187413</v>
      </c>
      <c r="AA432" s="71">
        <v>55809</v>
      </c>
      <c r="AB432" s="71">
        <v>334404</v>
      </c>
      <c r="AC432" s="71">
        <v>540</v>
      </c>
      <c r="AD432" s="71">
        <v>53.647793614039998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345</v>
      </c>
      <c r="C433" s="70">
        <v>5</v>
      </c>
      <c r="D433" s="70">
        <v>21</v>
      </c>
      <c r="E433" s="70">
        <v>2008</v>
      </c>
      <c r="F433" s="70" t="s">
        <v>792</v>
      </c>
      <c r="G433" s="70" t="s">
        <v>2093</v>
      </c>
      <c r="H433" s="70" t="s">
        <v>2094</v>
      </c>
      <c r="I433" s="148"/>
      <c r="J433" s="71">
        <v>671.30480419458252</v>
      </c>
      <c r="K433" s="71">
        <v>28.617541945671618</v>
      </c>
      <c r="L433" s="71">
        <v>21.348130750871299</v>
      </c>
      <c r="M433" s="71">
        <v>688.21538420506795</v>
      </c>
      <c r="N433" s="71">
        <v>566.10128678645117</v>
      </c>
      <c r="O433" s="71">
        <v>368.51548212465951</v>
      </c>
      <c r="P433" s="71">
        <v>275.73775721869958</v>
      </c>
      <c r="Q433" s="71">
        <v>20.469989673179299</v>
      </c>
      <c r="R433" s="71">
        <v>3.4729898626878111E-3</v>
      </c>
      <c r="S433" s="71">
        <v>53.498245148680013</v>
      </c>
      <c r="T433" s="72"/>
      <c r="U433" s="71">
        <v>89342760</v>
      </c>
      <c r="V433" s="71">
        <v>14391</v>
      </c>
      <c r="W433" s="71">
        <v>327</v>
      </c>
      <c r="X433" s="71">
        <v>133826</v>
      </c>
      <c r="Y433" s="71">
        <v>128387</v>
      </c>
      <c r="Z433" s="71">
        <v>188738</v>
      </c>
      <c r="AA433" s="71">
        <v>54059</v>
      </c>
      <c r="AB433" s="71">
        <v>334493</v>
      </c>
      <c r="AC433" s="71">
        <v>656</v>
      </c>
      <c r="AD433" s="71">
        <v>53.498245148680013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346</v>
      </c>
      <c r="C434" s="70">
        <v>6</v>
      </c>
      <c r="D434" s="70">
        <v>21</v>
      </c>
      <c r="E434" s="70">
        <v>2009</v>
      </c>
      <c r="F434" s="70" t="s">
        <v>176</v>
      </c>
      <c r="G434" s="70" t="s">
        <v>2093</v>
      </c>
      <c r="H434" s="70" t="s">
        <v>2094</v>
      </c>
      <c r="I434" s="148"/>
      <c r="J434" s="71">
        <v>639.92776864612085</v>
      </c>
      <c r="K434" s="71">
        <v>28.766728286114631</v>
      </c>
      <c r="L434" s="71">
        <v>25.351032574766691</v>
      </c>
      <c r="M434" s="71">
        <v>748.51755351698841</v>
      </c>
      <c r="N434" s="71">
        <v>522.96499737796319</v>
      </c>
      <c r="O434" s="71">
        <v>374.8068163904336</v>
      </c>
      <c r="P434" s="71">
        <v>261.94201508501777</v>
      </c>
      <c r="Q434" s="71">
        <v>19.482335891831902</v>
      </c>
      <c r="R434" s="71">
        <v>3.1909062522383772E-3</v>
      </c>
      <c r="S434" s="71">
        <v>42.9046528521</v>
      </c>
      <c r="T434" s="72"/>
      <c r="U434" s="71">
        <v>73723772</v>
      </c>
      <c r="V434" s="71">
        <v>14755</v>
      </c>
      <c r="W434" s="71">
        <v>535</v>
      </c>
      <c r="X434" s="71">
        <v>144193</v>
      </c>
      <c r="Y434" s="71">
        <v>129560</v>
      </c>
      <c r="Z434" s="71">
        <v>189474</v>
      </c>
      <c r="AA434" s="71">
        <v>52721</v>
      </c>
      <c r="AB434" s="71">
        <v>334189</v>
      </c>
      <c r="AC434" s="71">
        <v>588</v>
      </c>
      <c r="AD434" s="71">
        <v>42.9046528521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335.923</v>
      </c>
      <c r="BK434" s="71">
        <v>2.11</v>
      </c>
      <c r="BL434" s="71">
        <v>111.29199999999999</v>
      </c>
      <c r="BM434" s="71">
        <v>0</v>
      </c>
      <c r="BN434" s="72"/>
      <c r="BO434" s="71">
        <v>0</v>
      </c>
      <c r="BP434" s="71">
        <v>0</v>
      </c>
      <c r="BQ434" s="71">
        <v>25</v>
      </c>
      <c r="BR434" s="71">
        <v>1</v>
      </c>
      <c r="BS434" s="71">
        <v>12</v>
      </c>
      <c r="BT434" s="71">
        <v>0</v>
      </c>
      <c r="BU434"/>
      <c r="BV434" s="70">
        <v>381.416</v>
      </c>
      <c r="BW434" s="70">
        <v>0</v>
      </c>
      <c r="BX434" s="70">
        <v>67.909000000000006</v>
      </c>
      <c r="BY434" s="70">
        <v>0</v>
      </c>
      <c r="BZ434" s="70">
        <v>0</v>
      </c>
      <c r="CA434" s="70">
        <v>0</v>
      </c>
      <c r="CB434" s="70">
        <v>0</v>
      </c>
      <c r="CC434" s="70">
        <v>0</v>
      </c>
      <c r="CD434" s="70">
        <v>0</v>
      </c>
    </row>
    <row r="435" spans="1:82">
      <c r="A435" s="70" t="s">
        <v>2100</v>
      </c>
      <c r="B435" s="70">
        <v>347</v>
      </c>
      <c r="C435" s="70">
        <v>7</v>
      </c>
      <c r="D435" s="70">
        <v>21</v>
      </c>
      <c r="E435" s="70">
        <v>2010</v>
      </c>
      <c r="F435" s="70" t="s">
        <v>177</v>
      </c>
      <c r="G435" s="70" t="s">
        <v>2093</v>
      </c>
      <c r="H435" s="70" t="s">
        <v>2094</v>
      </c>
      <c r="I435" s="148"/>
      <c r="J435" s="71">
        <v>672.7087953463149</v>
      </c>
      <c r="K435" s="71">
        <v>29.32067766796597</v>
      </c>
      <c r="L435" s="71">
        <v>24.000763956860411</v>
      </c>
      <c r="M435" s="71">
        <v>730.00680030030037</v>
      </c>
      <c r="N435" s="71">
        <v>528.42343032634335</v>
      </c>
      <c r="O435" s="71">
        <v>377.10375119282418</v>
      </c>
      <c r="P435" s="71">
        <v>265.23200218930248</v>
      </c>
      <c r="Q435" s="71">
        <v>20.301597987489401</v>
      </c>
      <c r="R435" s="71">
        <v>1.6721204718594799E-3</v>
      </c>
      <c r="S435" s="71">
        <v>42.761817080153612</v>
      </c>
      <c r="T435" s="72"/>
      <c r="U435" s="71">
        <v>82909950</v>
      </c>
      <c r="V435" s="71">
        <v>14755</v>
      </c>
      <c r="W435" s="71">
        <v>535</v>
      </c>
      <c r="X435" s="71">
        <v>144193</v>
      </c>
      <c r="Y435" s="71">
        <v>130685</v>
      </c>
      <c r="Z435" s="71">
        <v>191521</v>
      </c>
      <c r="AA435" s="71">
        <v>52050</v>
      </c>
      <c r="AB435" s="71">
        <v>333694</v>
      </c>
      <c r="AC435" s="71">
        <v>292</v>
      </c>
      <c r="AD435" s="71">
        <v>42.761817080153612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389.73700000000002</v>
      </c>
      <c r="BK435" s="71">
        <v>1.92</v>
      </c>
      <c r="BL435" s="71">
        <v>107.062</v>
      </c>
      <c r="BM435" s="71">
        <v>0</v>
      </c>
      <c r="BN435" s="72"/>
      <c r="BO435" s="71">
        <v>0</v>
      </c>
      <c r="BP435" s="71">
        <v>0</v>
      </c>
      <c r="BQ435" s="71">
        <v>29</v>
      </c>
      <c r="BR435" s="71">
        <v>1</v>
      </c>
      <c r="BS435" s="71">
        <v>12</v>
      </c>
      <c r="BT435" s="71">
        <v>0</v>
      </c>
      <c r="BU435"/>
      <c r="BV435" s="70">
        <v>431.40100000000001</v>
      </c>
      <c r="BW435" s="70">
        <v>0</v>
      </c>
      <c r="BX435" s="70">
        <v>67.317999999999998</v>
      </c>
      <c r="BY435" s="70">
        <v>0</v>
      </c>
      <c r="BZ435" s="70">
        <v>0</v>
      </c>
      <c r="CA435" s="70">
        <v>0</v>
      </c>
      <c r="CB435" s="70">
        <v>0</v>
      </c>
      <c r="CC435" s="70">
        <v>0</v>
      </c>
      <c r="CD435" s="70">
        <v>0</v>
      </c>
    </row>
    <row r="436" spans="1:82">
      <c r="A436" s="70" t="s">
        <v>2101</v>
      </c>
      <c r="B436" s="70">
        <v>348</v>
      </c>
      <c r="C436" s="70">
        <v>8</v>
      </c>
      <c r="D436" s="70">
        <v>21</v>
      </c>
      <c r="E436" s="70">
        <v>2011</v>
      </c>
      <c r="F436" s="70" t="s">
        <v>178</v>
      </c>
      <c r="G436" s="70" t="s">
        <v>2093</v>
      </c>
      <c r="H436" s="70" t="s">
        <v>2094</v>
      </c>
      <c r="I436" s="148"/>
      <c r="J436" s="71">
        <v>778.31659516778234</v>
      </c>
      <c r="K436" s="71">
        <v>39.385418818912967</v>
      </c>
      <c r="L436" s="71">
        <v>22.40590768900374</v>
      </c>
      <c r="M436" s="71">
        <v>849.58427808527551</v>
      </c>
      <c r="N436" s="71">
        <v>614.34823177087492</v>
      </c>
      <c r="O436" s="71">
        <v>374.04772517834675</v>
      </c>
      <c r="P436" s="71">
        <v>260.05629951526663</v>
      </c>
      <c r="Q436" s="71">
        <v>22.828310990558599</v>
      </c>
      <c r="R436" s="71">
        <v>1.2848475319924371E-3</v>
      </c>
      <c r="S436" s="71">
        <v>61.0948448156702</v>
      </c>
      <c r="T436" s="72"/>
      <c r="U436" s="71">
        <v>79101526</v>
      </c>
      <c r="V436" s="71">
        <v>14755</v>
      </c>
      <c r="W436" s="71">
        <v>535</v>
      </c>
      <c r="X436" s="71">
        <v>144193</v>
      </c>
      <c r="Y436" s="71">
        <v>129804</v>
      </c>
      <c r="Z436" s="71">
        <v>194096</v>
      </c>
      <c r="AA436" s="71">
        <v>52553</v>
      </c>
      <c r="AB436" s="71">
        <v>325296</v>
      </c>
      <c r="AC436" s="71">
        <v>224</v>
      </c>
      <c r="AD436" s="71">
        <v>61.0948448156702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362.10500000000002</v>
      </c>
      <c r="BK436" s="71">
        <v>1.4710000000000001</v>
      </c>
      <c r="BL436" s="71">
        <v>115.289</v>
      </c>
      <c r="BM436" s="71">
        <v>0</v>
      </c>
      <c r="BN436" s="72"/>
      <c r="BO436" s="71">
        <v>0</v>
      </c>
      <c r="BP436" s="71">
        <v>0</v>
      </c>
      <c r="BQ436" s="71">
        <v>28</v>
      </c>
      <c r="BR436" s="71">
        <v>1</v>
      </c>
      <c r="BS436" s="71">
        <v>12</v>
      </c>
      <c r="BT436" s="71">
        <v>0</v>
      </c>
      <c r="BU436"/>
      <c r="BV436" s="70">
        <v>398.66899999999998</v>
      </c>
      <c r="BW436" s="70">
        <v>0</v>
      </c>
      <c r="BX436" s="70">
        <v>80.195999999999998</v>
      </c>
      <c r="BY436" s="70">
        <v>0</v>
      </c>
      <c r="BZ436" s="70">
        <v>0</v>
      </c>
      <c r="CA436" s="70">
        <v>0</v>
      </c>
      <c r="CB436" s="70">
        <v>0</v>
      </c>
      <c r="CC436" s="70">
        <v>0</v>
      </c>
      <c r="CD436" s="70">
        <v>0</v>
      </c>
    </row>
    <row r="437" spans="1:82">
      <c r="A437" s="70" t="s">
        <v>2102</v>
      </c>
      <c r="B437" s="70">
        <v>349</v>
      </c>
      <c r="C437" s="70">
        <v>9</v>
      </c>
      <c r="D437" s="70">
        <v>21</v>
      </c>
      <c r="E437" s="70">
        <v>2012</v>
      </c>
      <c r="F437" s="70" t="s">
        <v>179</v>
      </c>
      <c r="G437" s="70" t="s">
        <v>2093</v>
      </c>
      <c r="H437" s="70" t="s">
        <v>2094</v>
      </c>
      <c r="I437" s="148"/>
      <c r="J437" s="71">
        <v>832.54520704808783</v>
      </c>
      <c r="K437" s="71">
        <v>36.973855532153571</v>
      </c>
      <c r="L437" s="71">
        <v>22.472825705177499</v>
      </c>
      <c r="M437" s="71">
        <v>955.88500677530044</v>
      </c>
      <c r="N437" s="71">
        <v>663.88742721777464</v>
      </c>
      <c r="O437" s="71">
        <v>380.44804739013904</v>
      </c>
      <c r="P437" s="71">
        <v>265.14393465515542</v>
      </c>
      <c r="Q437" s="71">
        <v>24.772687737752001</v>
      </c>
      <c r="R437" s="71">
        <v>6.5950549173330252E-4</v>
      </c>
      <c r="S437" s="71">
        <v>56.382915181467013</v>
      </c>
      <c r="T437" s="72"/>
      <c r="U437" s="71">
        <v>77598013</v>
      </c>
      <c r="V437" s="71">
        <v>14755</v>
      </c>
      <c r="W437" s="71">
        <v>535</v>
      </c>
      <c r="X437" s="71">
        <v>144193</v>
      </c>
      <c r="Y437" s="71">
        <v>131919</v>
      </c>
      <c r="Z437" s="71">
        <v>198983</v>
      </c>
      <c r="AA437" s="71">
        <v>53278</v>
      </c>
      <c r="AB437" s="71">
        <v>324905</v>
      </c>
      <c r="AC437" s="71">
        <v>112</v>
      </c>
      <c r="AD437" s="71">
        <v>56.382915181467013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344.387</v>
      </c>
      <c r="BK437" s="71">
        <v>1.518</v>
      </c>
      <c r="BL437" s="71">
        <v>137.62299999999999</v>
      </c>
      <c r="BM437" s="71">
        <v>0</v>
      </c>
      <c r="BN437" s="72"/>
      <c r="BO437" s="71">
        <v>0</v>
      </c>
      <c r="BP437" s="71">
        <v>0</v>
      </c>
      <c r="BQ437" s="71">
        <v>27</v>
      </c>
      <c r="BR437" s="71">
        <v>1</v>
      </c>
      <c r="BS437" s="71">
        <v>14</v>
      </c>
      <c r="BT437" s="71">
        <v>0</v>
      </c>
      <c r="BU437"/>
      <c r="BV437" s="70">
        <v>406.12799999999999</v>
      </c>
      <c r="BW437" s="70">
        <v>0</v>
      </c>
      <c r="BX437" s="70">
        <v>77.400000000000006</v>
      </c>
      <c r="BY437" s="70">
        <v>0</v>
      </c>
      <c r="BZ437" s="70">
        <v>0</v>
      </c>
      <c r="CA437" s="70">
        <v>0</v>
      </c>
      <c r="CB437" s="70">
        <v>0</v>
      </c>
      <c r="CC437" s="70">
        <v>0</v>
      </c>
      <c r="CD437" s="70">
        <v>0</v>
      </c>
    </row>
    <row r="438" spans="1:82">
      <c r="A438" s="70" t="s">
        <v>2103</v>
      </c>
      <c r="B438" s="70">
        <v>350</v>
      </c>
      <c r="C438" s="70">
        <v>10</v>
      </c>
      <c r="D438" s="70">
        <v>21</v>
      </c>
      <c r="E438" s="70">
        <v>2013</v>
      </c>
      <c r="F438" s="70" t="s">
        <v>180</v>
      </c>
      <c r="G438" s="70" t="s">
        <v>2093</v>
      </c>
      <c r="H438" s="70" t="s">
        <v>2094</v>
      </c>
      <c r="I438" s="148"/>
      <c r="J438" s="71">
        <v>820.77382532777153</v>
      </c>
      <c r="K438" s="71">
        <v>31.389857351395531</v>
      </c>
      <c r="L438" s="71">
        <v>16.302847796812841</v>
      </c>
      <c r="M438" s="71">
        <v>824.9890705449285</v>
      </c>
      <c r="N438" s="71">
        <v>658.80691466512087</v>
      </c>
      <c r="O438" s="71">
        <v>372.84296704856138</v>
      </c>
      <c r="P438" s="71">
        <v>270.6388264516558</v>
      </c>
      <c r="Q438" s="71">
        <v>25.2234969951833</v>
      </c>
      <c r="R438" s="71">
        <v>1.6046154073914511E-3</v>
      </c>
      <c r="S438" s="71">
        <v>61.136796206937397</v>
      </c>
      <c r="T438" s="72"/>
      <c r="U438" s="71">
        <v>84108118</v>
      </c>
      <c r="V438" s="71">
        <v>14755</v>
      </c>
      <c r="W438" s="71">
        <v>535</v>
      </c>
      <c r="X438" s="71">
        <v>144193</v>
      </c>
      <c r="Y438" s="71">
        <v>133094</v>
      </c>
      <c r="Z438" s="71">
        <v>203712</v>
      </c>
      <c r="AA438" s="71">
        <v>54178</v>
      </c>
      <c r="AB438" s="71">
        <v>326075</v>
      </c>
      <c r="AC438" s="71">
        <v>266</v>
      </c>
      <c r="AD438" s="71">
        <v>61.136796206937397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388.06099999999998</v>
      </c>
      <c r="BK438" s="71">
        <v>1.655</v>
      </c>
      <c r="BL438" s="71">
        <v>139.19300000000001</v>
      </c>
      <c r="BM438" s="71">
        <v>0</v>
      </c>
      <c r="BN438" s="72"/>
      <c r="BO438" s="71">
        <v>0</v>
      </c>
      <c r="BP438" s="71">
        <v>0</v>
      </c>
      <c r="BQ438" s="71">
        <v>28</v>
      </c>
      <c r="BR438" s="71">
        <v>1</v>
      </c>
      <c r="BS438" s="71">
        <v>14</v>
      </c>
      <c r="BT438" s="71">
        <v>0</v>
      </c>
      <c r="BU438"/>
      <c r="BV438" s="70">
        <v>453.00900000000001</v>
      </c>
      <c r="BW438" s="70">
        <v>0</v>
      </c>
      <c r="BX438" s="70">
        <v>75.900000000000006</v>
      </c>
      <c r="BY438" s="70">
        <v>0</v>
      </c>
      <c r="BZ438" s="70">
        <v>0</v>
      </c>
      <c r="CA438" s="70">
        <v>0</v>
      </c>
      <c r="CB438" s="70">
        <v>0</v>
      </c>
      <c r="CC438" s="70">
        <v>0</v>
      </c>
      <c r="CD438" s="70">
        <v>0</v>
      </c>
    </row>
    <row r="439" spans="1:82">
      <c r="A439" s="70" t="s">
        <v>2104</v>
      </c>
      <c r="B439" s="70">
        <v>351</v>
      </c>
      <c r="C439" s="70">
        <v>11</v>
      </c>
      <c r="D439" s="70">
        <v>21</v>
      </c>
      <c r="E439" s="70">
        <v>2014</v>
      </c>
      <c r="F439" s="70" t="s">
        <v>181</v>
      </c>
      <c r="G439" s="70" t="s">
        <v>2093</v>
      </c>
      <c r="H439" s="70" t="s">
        <v>2094</v>
      </c>
      <c r="I439" s="148"/>
      <c r="J439" s="71">
        <v>775.30097903387957</v>
      </c>
      <c r="K439" s="71">
        <v>33.780513517966931</v>
      </c>
      <c r="L439" s="71">
        <v>32.723241403096679</v>
      </c>
      <c r="M439" s="71">
        <v>875.75777942671721</v>
      </c>
      <c r="N439" s="71">
        <v>654.33395371925621</v>
      </c>
      <c r="O439" s="71">
        <v>361.14599624116369</v>
      </c>
      <c r="P439" s="71">
        <v>273.00463958733394</v>
      </c>
      <c r="Q439" s="71">
        <v>24.254844335838399</v>
      </c>
      <c r="R439" s="71">
        <v>4.8588919319759224E-3</v>
      </c>
      <c r="S439" s="71">
        <v>58.109692179099802</v>
      </c>
      <c r="T439" s="72"/>
      <c r="U439" s="71">
        <v>85448114</v>
      </c>
      <c r="V439" s="71">
        <v>14618</v>
      </c>
      <c r="W439" s="71">
        <v>713</v>
      </c>
      <c r="X439" s="71">
        <v>136901</v>
      </c>
      <c r="Y439" s="71">
        <v>135345</v>
      </c>
      <c r="Z439" s="71">
        <v>207823</v>
      </c>
      <c r="AA439" s="71">
        <v>54369</v>
      </c>
      <c r="AB439" s="71">
        <v>326808</v>
      </c>
      <c r="AC439" s="71">
        <v>808</v>
      </c>
      <c r="AD439" s="71">
        <v>58.109692179099802</v>
      </c>
      <c r="AE439" s="72"/>
      <c r="AF439" s="71"/>
      <c r="AG439" s="71"/>
      <c r="AH439" s="71"/>
      <c r="AI439" s="71"/>
      <c r="AJ439" s="71"/>
      <c r="AK439" s="71"/>
      <c r="AL439" s="71"/>
      <c r="AM439" s="71"/>
      <c r="AN439" s="71"/>
      <c r="AO439" s="71"/>
      <c r="AP439" s="71"/>
      <c r="AQ439" s="72"/>
      <c r="AR439" s="71">
        <v>5795</v>
      </c>
      <c r="AS439" s="71">
        <v>709</v>
      </c>
      <c r="AT439" s="71">
        <v>2</v>
      </c>
      <c r="AU439" s="71">
        <v>1</v>
      </c>
      <c r="AV439" s="71">
        <v>0</v>
      </c>
      <c r="AW439" s="71">
        <v>2</v>
      </c>
      <c r="AX439" s="71"/>
      <c r="AY439" s="72"/>
      <c r="AZ439" s="71">
        <v>23763</v>
      </c>
      <c r="BA439" s="71">
        <v>27770.6</v>
      </c>
      <c r="BB439" s="71">
        <v>66230</v>
      </c>
      <c r="BC439" s="71">
        <v>2230</v>
      </c>
      <c r="BD439" s="71">
        <v>0</v>
      </c>
      <c r="BE439" s="71">
        <v>1078.5</v>
      </c>
      <c r="BF439" s="71"/>
      <c r="BG439" s="72"/>
      <c r="BH439" s="71">
        <v>0</v>
      </c>
      <c r="BI439" s="71">
        <v>0</v>
      </c>
      <c r="BJ439" s="71">
        <v>374.69</v>
      </c>
      <c r="BK439" s="71">
        <v>1.83</v>
      </c>
      <c r="BL439" s="71">
        <v>136.16399999999999</v>
      </c>
      <c r="BM439" s="71">
        <v>0</v>
      </c>
      <c r="BN439" s="72"/>
      <c r="BO439" s="71">
        <v>0</v>
      </c>
      <c r="BP439" s="71">
        <v>0</v>
      </c>
      <c r="BQ439" s="71">
        <v>28</v>
      </c>
      <c r="BR439" s="71">
        <v>1</v>
      </c>
      <c r="BS439" s="71">
        <v>14</v>
      </c>
      <c r="BT439" s="71">
        <v>0</v>
      </c>
      <c r="BU439"/>
      <c r="BV439" s="70">
        <v>436.88400000000001</v>
      </c>
      <c r="BW439" s="70">
        <v>0</v>
      </c>
      <c r="BX439" s="70">
        <v>75.8</v>
      </c>
      <c r="BY439" s="70">
        <v>0</v>
      </c>
      <c r="BZ439" s="70">
        <v>0</v>
      </c>
      <c r="CA439" s="70">
        <v>0</v>
      </c>
      <c r="CB439" s="70">
        <v>0</v>
      </c>
      <c r="CC439" s="70">
        <v>0</v>
      </c>
      <c r="CD439" s="70">
        <v>0</v>
      </c>
    </row>
    <row r="440" spans="1:82">
      <c r="A440" s="70" t="s">
        <v>2105</v>
      </c>
      <c r="B440" s="70">
        <v>352</v>
      </c>
      <c r="C440" s="70">
        <v>12</v>
      </c>
      <c r="D440" s="70">
        <v>21</v>
      </c>
      <c r="E440" s="70">
        <v>2015</v>
      </c>
      <c r="F440" s="70" t="s">
        <v>182</v>
      </c>
      <c r="G440" s="70" t="s">
        <v>2093</v>
      </c>
      <c r="H440" s="70" t="s">
        <v>2094</v>
      </c>
      <c r="I440" s="148"/>
      <c r="J440" s="71">
        <v>558.07019408995131</v>
      </c>
      <c r="K440" s="71">
        <v>34.138847037815943</v>
      </c>
      <c r="L440" s="71">
        <v>33.286334340129301</v>
      </c>
      <c r="M440" s="71">
        <v>861.569341742284</v>
      </c>
      <c r="N440" s="71">
        <v>595.90297317329259</v>
      </c>
      <c r="O440" s="71">
        <v>363.02541644118247</v>
      </c>
      <c r="P440" s="71">
        <v>273.06454502369417</v>
      </c>
      <c r="Q440" s="71">
        <v>23.780183786587902</v>
      </c>
      <c r="R440" s="71">
        <v>5.5577109351338816E-4</v>
      </c>
      <c r="S440" s="71">
        <v>53.561647332374399</v>
      </c>
      <c r="T440" s="72"/>
      <c r="U440" s="71">
        <v>68100931</v>
      </c>
      <c r="V440" s="71">
        <v>14618</v>
      </c>
      <c r="W440" s="71">
        <v>713</v>
      </c>
      <c r="X440" s="71">
        <v>136901</v>
      </c>
      <c r="Y440" s="71">
        <v>137471</v>
      </c>
      <c r="Z440" s="71">
        <v>210915</v>
      </c>
      <c r="AA440" s="71">
        <v>54338</v>
      </c>
      <c r="AB440" s="71">
        <v>327307</v>
      </c>
      <c r="AC440" s="71">
        <v>95</v>
      </c>
      <c r="AD440" s="71">
        <v>53.561647332374399</v>
      </c>
      <c r="AE440" s="72"/>
      <c r="AF440" s="71">
        <v>593613793.42186451</v>
      </c>
      <c r="AG440" s="71">
        <v>25104200.892437171</v>
      </c>
      <c r="AH440" s="71">
        <v>5789617.3849994</v>
      </c>
      <c r="AI440" s="71">
        <v>964620902.73887479</v>
      </c>
      <c r="AJ440" s="71">
        <v>793050670.15798569</v>
      </c>
      <c r="AK440" s="71">
        <v>0</v>
      </c>
      <c r="AL440" s="71">
        <v>0</v>
      </c>
      <c r="AM440" s="71">
        <v>44856051.348774567</v>
      </c>
      <c r="AN440" s="71">
        <v>0</v>
      </c>
      <c r="AO440" s="71">
        <v>0</v>
      </c>
      <c r="AP440" s="71">
        <v>2427035235.9449363</v>
      </c>
      <c r="AQ440" s="72"/>
      <c r="AR440" s="71">
        <v>6551</v>
      </c>
      <c r="AS440" s="71">
        <v>1014</v>
      </c>
      <c r="AT440" s="71">
        <v>2</v>
      </c>
      <c r="AU440" s="71">
        <v>1</v>
      </c>
      <c r="AV440" s="71">
        <v>0</v>
      </c>
      <c r="AW440" s="71">
        <v>2</v>
      </c>
      <c r="AX440" s="71"/>
      <c r="AY440" s="72"/>
      <c r="AZ440" s="71">
        <v>27239.4</v>
      </c>
      <c r="BA440" s="71">
        <v>43632.2</v>
      </c>
      <c r="BB440" s="71">
        <v>66230</v>
      </c>
      <c r="BC440" s="71">
        <v>2230</v>
      </c>
      <c r="BD440" s="71">
        <v>0</v>
      </c>
      <c r="BE440" s="71">
        <v>1102.4000000000001</v>
      </c>
      <c r="BF440" s="71"/>
      <c r="BG440" s="72"/>
      <c r="BH440" s="71">
        <v>0</v>
      </c>
      <c r="BI440" s="71">
        <v>0</v>
      </c>
      <c r="BJ440" s="71">
        <v>340.20800000000003</v>
      </c>
      <c r="BK440" s="71">
        <v>1.5189999999999999</v>
      </c>
      <c r="BL440" s="71">
        <v>116.26100000000001</v>
      </c>
      <c r="BM440" s="71">
        <v>0</v>
      </c>
      <c r="BN440" s="72"/>
      <c r="BO440" s="71">
        <v>0</v>
      </c>
      <c r="BP440" s="71">
        <v>0</v>
      </c>
      <c r="BQ440" s="71">
        <v>27</v>
      </c>
      <c r="BR440" s="71">
        <v>1</v>
      </c>
      <c r="BS440" s="71">
        <v>13</v>
      </c>
      <c r="BT440" s="71">
        <v>0</v>
      </c>
      <c r="BU440"/>
      <c r="BV440" s="70">
        <v>396.78800000000001</v>
      </c>
      <c r="BW440" s="70">
        <v>0</v>
      </c>
      <c r="BX440" s="70">
        <v>61.2</v>
      </c>
      <c r="BY440" s="70">
        <v>0</v>
      </c>
      <c r="BZ440" s="70">
        <v>0</v>
      </c>
      <c r="CA440" s="70">
        <v>0</v>
      </c>
      <c r="CB440" s="70">
        <v>0</v>
      </c>
      <c r="CC440" s="70">
        <v>0</v>
      </c>
      <c r="CD440" s="70">
        <v>0</v>
      </c>
    </row>
    <row r="441" spans="1:82">
      <c r="A441" s="70" t="s">
        <v>2106</v>
      </c>
      <c r="B441" s="70">
        <v>353</v>
      </c>
      <c r="C441" s="70">
        <v>13</v>
      </c>
      <c r="D441" s="70">
        <v>21</v>
      </c>
      <c r="E441" s="70">
        <v>2016</v>
      </c>
      <c r="F441" s="70" t="s">
        <v>155</v>
      </c>
      <c r="G441" s="70" t="s">
        <v>2093</v>
      </c>
      <c r="H441" s="70" t="s">
        <v>2094</v>
      </c>
      <c r="I441" s="148"/>
      <c r="J441" s="71">
        <v>591.28076629954637</v>
      </c>
      <c r="K441" s="71">
        <v>35.068373913483413</v>
      </c>
      <c r="L441" s="71">
        <v>36.494921281445158</v>
      </c>
      <c r="M441" s="71">
        <v>629.44052238882614</v>
      </c>
      <c r="N441" s="71">
        <v>560.15084612342559</v>
      </c>
      <c r="O441" s="71">
        <v>363.99674708365893</v>
      </c>
      <c r="P441" s="71">
        <v>264.51368081219954</v>
      </c>
      <c r="Q441" s="71">
        <v>23.086148935227243</v>
      </c>
      <c r="R441" s="71">
        <v>2.2483686919455136E-3</v>
      </c>
      <c r="S441" s="71">
        <v>56.3581549440012</v>
      </c>
      <c r="T441" s="72"/>
      <c r="U441" s="71">
        <v>71101044</v>
      </c>
      <c r="V441" s="71">
        <v>14618</v>
      </c>
      <c r="W441" s="71">
        <v>713</v>
      </c>
      <c r="X441" s="71">
        <v>136901</v>
      </c>
      <c r="Y441" s="71">
        <v>138889</v>
      </c>
      <c r="Z441" s="71">
        <v>214079</v>
      </c>
      <c r="AA441" s="71">
        <v>54441</v>
      </c>
      <c r="AB441" s="71">
        <v>326851</v>
      </c>
      <c r="AC441" s="71">
        <v>383.99924081193529</v>
      </c>
      <c r="AD441" s="71">
        <v>56.3581549440012</v>
      </c>
      <c r="AE441" s="72"/>
      <c r="AF441" s="71">
        <v>656627716.74564779</v>
      </c>
      <c r="AG441" s="71">
        <v>24745867.092905831</v>
      </c>
      <c r="AH441" s="71">
        <v>5093764.9501026273</v>
      </c>
      <c r="AI441" s="71">
        <v>859207724.82223892</v>
      </c>
      <c r="AJ441" s="71">
        <v>714083580.66700113</v>
      </c>
      <c r="AK441" s="71">
        <v>0</v>
      </c>
      <c r="AL441" s="71">
        <v>0</v>
      </c>
      <c r="AM441" s="71">
        <v>44828358.661442727</v>
      </c>
      <c r="AN441" s="71">
        <v>0</v>
      </c>
      <c r="AO441" s="71">
        <v>0</v>
      </c>
      <c r="AP441" s="71">
        <v>2304587012.9393392</v>
      </c>
      <c r="AQ441" s="72"/>
      <c r="AR441" s="71">
        <v>7223</v>
      </c>
      <c r="AS441" s="71">
        <v>1143</v>
      </c>
      <c r="AT441" s="71">
        <v>3</v>
      </c>
      <c r="AU441" s="71">
        <v>1</v>
      </c>
      <c r="AV441" s="71">
        <v>0</v>
      </c>
      <c r="AW441" s="71">
        <v>2</v>
      </c>
      <c r="AX441" s="71"/>
      <c r="AY441" s="72"/>
      <c r="AZ441" s="71">
        <v>30540.799999999999</v>
      </c>
      <c r="BA441" s="71">
        <v>47481.100000000013</v>
      </c>
      <c r="BB441" s="71">
        <v>66249.2</v>
      </c>
      <c r="BC441" s="71">
        <v>2230</v>
      </c>
      <c r="BD441" s="71">
        <v>0</v>
      </c>
      <c r="BE441" s="71">
        <v>1102.4000000000001</v>
      </c>
      <c r="BF441" s="71"/>
      <c r="BG441" s="72"/>
      <c r="BH441" s="71">
        <v>0</v>
      </c>
      <c r="BI441" s="71">
        <v>0</v>
      </c>
      <c r="BJ441" s="71">
        <v>295.61799999999999</v>
      </c>
      <c r="BK441" s="71">
        <v>1.587</v>
      </c>
      <c r="BL441" s="71">
        <v>53.725000000000001</v>
      </c>
      <c r="BM441" s="71">
        <v>0</v>
      </c>
      <c r="BN441" s="72"/>
      <c r="BO441" s="71">
        <v>0</v>
      </c>
      <c r="BP441" s="71">
        <v>0</v>
      </c>
      <c r="BQ441" s="71">
        <v>24</v>
      </c>
      <c r="BR441" s="71">
        <v>1</v>
      </c>
      <c r="BS441" s="71">
        <v>11</v>
      </c>
      <c r="BT441" s="71">
        <v>0</v>
      </c>
      <c r="BU441"/>
      <c r="BV441" s="70">
        <v>350.93</v>
      </c>
      <c r="BW441" s="70">
        <v>0</v>
      </c>
      <c r="BX441" s="70">
        <v>0</v>
      </c>
      <c r="BY441" s="70">
        <v>0</v>
      </c>
      <c r="BZ441" s="70">
        <v>0</v>
      </c>
      <c r="CA441" s="70">
        <v>0</v>
      </c>
      <c r="CB441" s="70">
        <v>0</v>
      </c>
      <c r="CC441" s="70">
        <v>0</v>
      </c>
      <c r="CD441" s="70">
        <v>0</v>
      </c>
    </row>
    <row r="442" spans="1:82">
      <c r="A442" s="70" t="s">
        <v>2107</v>
      </c>
      <c r="B442" s="70">
        <v>354</v>
      </c>
      <c r="C442" s="70">
        <v>14</v>
      </c>
      <c r="D442" s="70">
        <v>21</v>
      </c>
      <c r="E442" s="70">
        <v>2017</v>
      </c>
      <c r="F442" s="70" t="s">
        <v>156</v>
      </c>
      <c r="G442" s="70" t="s">
        <v>2093</v>
      </c>
      <c r="H442" s="70" t="s">
        <v>2094</v>
      </c>
      <c r="I442" s="148"/>
      <c r="J442" s="71">
        <v>558.6000644807167</v>
      </c>
      <c r="K442" s="71">
        <v>36.045390971955932</v>
      </c>
      <c r="L442" s="71">
        <v>37.809874724430934</v>
      </c>
      <c r="M442" s="71">
        <v>583.41737727354405</v>
      </c>
      <c r="N442" s="71">
        <v>597.78502559900494</v>
      </c>
      <c r="O442" s="71">
        <v>360.75667832720569</v>
      </c>
      <c r="P442" s="71">
        <v>258.9467585042064</v>
      </c>
      <c r="Q442" s="71">
        <v>22.245042290880701</v>
      </c>
      <c r="R442" s="71">
        <v>2.3424180076097819E-3</v>
      </c>
      <c r="S442" s="71">
        <v>46.410297071423997</v>
      </c>
      <c r="T442" s="72"/>
      <c r="U442" s="71">
        <v>71013915</v>
      </c>
      <c r="V442" s="71">
        <v>14618</v>
      </c>
      <c r="W442" s="71">
        <v>713</v>
      </c>
      <c r="X442" s="71">
        <v>136901</v>
      </c>
      <c r="Y442" s="71">
        <v>139676</v>
      </c>
      <c r="Z442" s="71">
        <v>215693</v>
      </c>
      <c r="AA442" s="71">
        <v>53635</v>
      </c>
      <c r="AB442" s="71">
        <v>325683</v>
      </c>
      <c r="AC442" s="71">
        <v>407.99999999999989</v>
      </c>
      <c r="AD442" s="71">
        <v>46.410297071423997</v>
      </c>
      <c r="AE442" s="72"/>
      <c r="AF442" s="71">
        <v>633970574.61116695</v>
      </c>
      <c r="AG442" s="71">
        <v>25921731.08449544</v>
      </c>
      <c r="AH442" s="71">
        <v>7133086.005154266</v>
      </c>
      <c r="AI442" s="71">
        <v>842836048.41792333</v>
      </c>
      <c r="AJ442" s="71">
        <v>790140155.01350915</v>
      </c>
      <c r="AK442" s="71">
        <v>0</v>
      </c>
      <c r="AL442" s="71">
        <v>0</v>
      </c>
      <c r="AM442" s="71">
        <v>44738058.287540272</v>
      </c>
      <c r="AN442" s="71">
        <v>0</v>
      </c>
      <c r="AO442" s="71">
        <v>0</v>
      </c>
      <c r="AP442" s="71">
        <v>2344739653.4197898</v>
      </c>
      <c r="AQ442" s="72"/>
      <c r="AR442" s="71">
        <v>7700</v>
      </c>
      <c r="AS442" s="71">
        <v>1260</v>
      </c>
      <c r="AT442" s="71">
        <v>3</v>
      </c>
      <c r="AU442" s="71">
        <v>1</v>
      </c>
      <c r="AV442" s="71">
        <v>0</v>
      </c>
      <c r="AW442" s="71">
        <v>2</v>
      </c>
      <c r="AX442" s="71"/>
      <c r="AY442" s="72"/>
      <c r="AZ442" s="71">
        <v>32916.199999999997</v>
      </c>
      <c r="BA442" s="71">
        <v>58897.8</v>
      </c>
      <c r="BB442" s="71">
        <v>66249.2</v>
      </c>
      <c r="BC442" s="71">
        <v>2230</v>
      </c>
      <c r="BD442" s="71">
        <v>0</v>
      </c>
      <c r="BE442" s="71">
        <v>1102.3499999999999</v>
      </c>
      <c r="BF442" s="71"/>
      <c r="BG442" s="72"/>
      <c r="BH442" s="71">
        <v>0</v>
      </c>
      <c r="BI442" s="71">
        <v>0</v>
      </c>
      <c r="BJ442" s="71">
        <v>334.61700000000002</v>
      </c>
      <c r="BK442" s="71">
        <v>1.4730000000000001</v>
      </c>
      <c r="BL442" s="71">
        <v>115.208</v>
      </c>
      <c r="BM442" s="71">
        <v>0</v>
      </c>
      <c r="BN442" s="72"/>
      <c r="BO442" s="71">
        <v>0</v>
      </c>
      <c r="BP442" s="71">
        <v>0</v>
      </c>
      <c r="BQ442" s="71">
        <v>28</v>
      </c>
      <c r="BR442" s="71">
        <v>1</v>
      </c>
      <c r="BS442" s="71">
        <v>13</v>
      </c>
      <c r="BT442" s="71">
        <v>0</v>
      </c>
      <c r="BU442"/>
      <c r="BV442" s="70">
        <v>390.39800000000002</v>
      </c>
      <c r="BW442" s="70">
        <v>0</v>
      </c>
      <c r="BX442" s="70">
        <v>60.9</v>
      </c>
      <c r="BY442" s="70">
        <v>0</v>
      </c>
      <c r="BZ442" s="70">
        <v>0</v>
      </c>
      <c r="CA442" s="70">
        <v>0</v>
      </c>
      <c r="CB442" s="70">
        <v>0</v>
      </c>
      <c r="CC442" s="70">
        <v>0</v>
      </c>
      <c r="CD442" s="70">
        <v>0</v>
      </c>
    </row>
    <row r="443" spans="1:82">
      <c r="A443" s="70" t="s">
        <v>2108</v>
      </c>
      <c r="B443" s="70">
        <v>355</v>
      </c>
      <c r="C443" s="70">
        <v>15</v>
      </c>
      <c r="D443" s="70">
        <v>21</v>
      </c>
      <c r="E443" s="70">
        <v>2018</v>
      </c>
      <c r="F443" s="70" t="s">
        <v>183</v>
      </c>
      <c r="G443" s="70" t="s">
        <v>2093</v>
      </c>
      <c r="H443" s="70" t="s">
        <v>2094</v>
      </c>
      <c r="I443" s="148"/>
      <c r="J443" s="71">
        <v>546.23063297281237</v>
      </c>
      <c r="K443" s="71">
        <v>34.26084568077804</v>
      </c>
      <c r="L443" s="71">
        <v>34.285761092348658</v>
      </c>
      <c r="M443" s="71">
        <v>618.80458380854782</v>
      </c>
      <c r="N443" s="71">
        <v>551.95379472587729</v>
      </c>
      <c r="O443" s="71">
        <v>355.87270417323236</v>
      </c>
      <c r="P443" s="71">
        <v>254.22775245181214</v>
      </c>
      <c r="Q443" s="71">
        <v>20.542298526022901</v>
      </c>
      <c r="R443" s="71">
        <v>1.567756259351929E-3</v>
      </c>
      <c r="S443" s="71">
        <v>58.164156601952001</v>
      </c>
      <c r="T443" s="72"/>
      <c r="U443" s="71">
        <v>66969349</v>
      </c>
      <c r="V443" s="71">
        <v>14618</v>
      </c>
      <c r="W443" s="71">
        <v>713</v>
      </c>
      <c r="X443" s="71">
        <v>136901</v>
      </c>
      <c r="Y443" s="71">
        <v>140504</v>
      </c>
      <c r="Z443" s="71">
        <v>216847</v>
      </c>
      <c r="AA443" s="71">
        <v>53187</v>
      </c>
      <c r="AB443" s="71">
        <v>324109</v>
      </c>
      <c r="AC443" s="71">
        <v>272</v>
      </c>
      <c r="AD443" s="71">
        <v>58.164156601952001</v>
      </c>
      <c r="AE443" s="72"/>
      <c r="AF443" s="71">
        <v>625579865.66540217</v>
      </c>
      <c r="AG443" s="71">
        <v>23038737.880485561</v>
      </c>
      <c r="AH443" s="71">
        <v>6763107.7486465694</v>
      </c>
      <c r="AI443" s="71">
        <v>840703074.35635674</v>
      </c>
      <c r="AJ443" s="71">
        <v>698623309.46443868</v>
      </c>
      <c r="AK443" s="71">
        <v>0</v>
      </c>
      <c r="AL443" s="71">
        <v>0</v>
      </c>
      <c r="AM443" s="71">
        <v>44613963.841641799</v>
      </c>
      <c r="AN443" s="71">
        <v>0</v>
      </c>
      <c r="AO443" s="71">
        <v>0</v>
      </c>
      <c r="AP443" s="71">
        <v>2239322058.9569716</v>
      </c>
      <c r="AQ443" s="72"/>
      <c r="AR443" s="71">
        <v>8304</v>
      </c>
      <c r="AS443" s="71">
        <v>1370</v>
      </c>
      <c r="AT443" s="71">
        <v>3</v>
      </c>
      <c r="AU443" s="71">
        <v>1</v>
      </c>
      <c r="AV443" s="71">
        <v>0</v>
      </c>
      <c r="AW443" s="71">
        <v>2</v>
      </c>
      <c r="AX443" s="71"/>
      <c r="AY443" s="72"/>
      <c r="AZ443" s="71">
        <v>35842.000000000015</v>
      </c>
      <c r="BA443" s="71">
        <v>75953.8</v>
      </c>
      <c r="BB443" s="71">
        <v>66249</v>
      </c>
      <c r="BC443" s="71">
        <v>2230</v>
      </c>
      <c r="BD443" s="71">
        <v>0</v>
      </c>
      <c r="BE443" s="71">
        <v>1102.3499999999999</v>
      </c>
      <c r="BF443" s="71"/>
      <c r="BG443" s="72"/>
      <c r="BH443" s="71">
        <v>0</v>
      </c>
      <c r="BI443" s="71">
        <v>0</v>
      </c>
      <c r="BJ443" s="71">
        <v>351.572</v>
      </c>
      <c r="BK443" s="71">
        <v>0.77800000000000002</v>
      </c>
      <c r="BL443" s="71">
        <v>107.81700000000001</v>
      </c>
      <c r="BM443" s="71">
        <v>0</v>
      </c>
      <c r="BN443" s="72"/>
      <c r="BO443" s="71">
        <v>0</v>
      </c>
      <c r="BP443" s="71">
        <v>0</v>
      </c>
      <c r="BQ443" s="71">
        <v>27</v>
      </c>
      <c r="BR443" s="71">
        <v>1</v>
      </c>
      <c r="BS443" s="71">
        <v>13</v>
      </c>
      <c r="BT443" s="71">
        <v>0</v>
      </c>
      <c r="BU443"/>
      <c r="BV443" s="70">
        <v>401.06700000000001</v>
      </c>
      <c r="BW443" s="70">
        <v>0</v>
      </c>
      <c r="BX443" s="70">
        <v>59.1</v>
      </c>
      <c r="BY443" s="70">
        <v>0</v>
      </c>
      <c r="BZ443" s="70">
        <v>0</v>
      </c>
      <c r="CA443" s="70">
        <v>0</v>
      </c>
      <c r="CB443" s="70">
        <v>0</v>
      </c>
      <c r="CC443" s="70">
        <v>0</v>
      </c>
      <c r="CD443" s="70">
        <v>0</v>
      </c>
    </row>
    <row r="444" spans="1:82">
      <c r="A444" s="70" t="s">
        <v>2109</v>
      </c>
      <c r="B444" s="70">
        <v>356</v>
      </c>
      <c r="C444" s="70">
        <v>16</v>
      </c>
      <c r="D444" s="70">
        <v>21</v>
      </c>
      <c r="E444" s="70">
        <v>2019</v>
      </c>
      <c r="F444" s="70" t="s">
        <v>158</v>
      </c>
      <c r="G444" s="1064" t="s">
        <v>2093</v>
      </c>
      <c r="H444" s="70" t="s">
        <v>2094</v>
      </c>
      <c r="I444" s="148"/>
      <c r="J444" s="71">
        <v>514.67163407309624</v>
      </c>
      <c r="K444" s="71">
        <v>31.714257460945461</v>
      </c>
      <c r="L444" s="71">
        <v>34.623564691883409</v>
      </c>
      <c r="M444" s="71">
        <v>619.51644333961065</v>
      </c>
      <c r="N444" s="71">
        <v>542.22196301134488</v>
      </c>
      <c r="O444" s="71">
        <v>347.56822350812479</v>
      </c>
      <c r="P444" s="71">
        <v>250.19733888507992</v>
      </c>
      <c r="Q444" s="71">
        <v>19.932154071825501</v>
      </c>
      <c r="R444" s="71">
        <v>1.5424920797238451E-3</v>
      </c>
      <c r="S444" s="71">
        <v>55.138256108268997</v>
      </c>
      <c r="T444" s="72"/>
      <c r="U444" s="71">
        <v>63211358</v>
      </c>
      <c r="V444" s="71">
        <v>14618</v>
      </c>
      <c r="W444" s="71">
        <v>713</v>
      </c>
      <c r="X444" s="71">
        <v>136901</v>
      </c>
      <c r="Y444" s="71">
        <v>141760</v>
      </c>
      <c r="Z444" s="71">
        <v>217601</v>
      </c>
      <c r="AA444" s="71">
        <v>51952</v>
      </c>
      <c r="AB444" s="71">
        <v>322996</v>
      </c>
      <c r="AC444" s="71">
        <v>272</v>
      </c>
      <c r="AD444" s="71">
        <v>55.138256108268997</v>
      </c>
      <c r="AE444" s="72"/>
      <c r="AF444" s="71">
        <v>623678734.39064288</v>
      </c>
      <c r="AG444" s="71">
        <v>22308301.061259951</v>
      </c>
      <c r="AH444" s="71">
        <v>7099635.8801320624</v>
      </c>
      <c r="AI444" s="71">
        <v>898155741.81867993</v>
      </c>
      <c r="AJ444" s="71">
        <v>733113792.64033616</v>
      </c>
      <c r="AK444" s="71">
        <v>0</v>
      </c>
      <c r="AL444" s="71">
        <v>0</v>
      </c>
      <c r="AM444" s="71">
        <v>43989623.687413827</v>
      </c>
      <c r="AN444" s="71">
        <v>0</v>
      </c>
      <c r="AO444" s="71">
        <v>0</v>
      </c>
      <c r="AP444" s="71">
        <v>2328345829.4784646</v>
      </c>
      <c r="AQ444" s="72"/>
      <c r="AR444" s="71">
        <v>8851</v>
      </c>
      <c r="AS444" s="71">
        <v>1445</v>
      </c>
      <c r="AT444" s="71">
        <v>4</v>
      </c>
      <c r="AU444" s="71">
        <v>1</v>
      </c>
      <c r="AV444" s="71">
        <v>0</v>
      </c>
      <c r="AW444" s="71">
        <v>2</v>
      </c>
      <c r="AX444" s="71"/>
      <c r="AY444" s="72"/>
      <c r="AZ444" s="71">
        <v>38493.300000000207</v>
      </c>
      <c r="BA444" s="71">
        <v>83480.600000000049</v>
      </c>
      <c r="BB444" s="71">
        <v>66268.2</v>
      </c>
      <c r="BC444" s="71">
        <v>2230</v>
      </c>
      <c r="BD444" s="71">
        <v>0</v>
      </c>
      <c r="BE444" s="71">
        <v>1102.3499999999999</v>
      </c>
      <c r="BF444" s="71"/>
      <c r="BG444" s="72"/>
      <c r="BH444" s="71">
        <v>0</v>
      </c>
      <c r="BI444" s="71">
        <v>0</v>
      </c>
      <c r="BJ444" s="71">
        <v>337.84699999999998</v>
      </c>
      <c r="BK444" s="71">
        <v>1.05</v>
      </c>
      <c r="BL444" s="71">
        <v>110.251</v>
      </c>
      <c r="BM444" s="71">
        <v>0</v>
      </c>
      <c r="BN444" s="72"/>
      <c r="BO444" s="71">
        <v>0</v>
      </c>
      <c r="BP444" s="71">
        <v>0</v>
      </c>
      <c r="BQ444" s="71">
        <v>28</v>
      </c>
      <c r="BR444" s="71">
        <v>1</v>
      </c>
      <c r="BS444" s="71">
        <v>12</v>
      </c>
      <c r="BT444" s="71">
        <v>0</v>
      </c>
      <c r="BU444"/>
      <c r="BV444" s="70">
        <v>383.14800000000002</v>
      </c>
      <c r="BW444" s="70">
        <v>0</v>
      </c>
      <c r="BX444" s="70">
        <v>66</v>
      </c>
      <c r="BY444" s="70">
        <v>0</v>
      </c>
      <c r="BZ444" s="70">
        <v>0</v>
      </c>
      <c r="CA444" s="70">
        <v>0</v>
      </c>
      <c r="CB444" s="70">
        <v>0</v>
      </c>
      <c r="CC444" s="70">
        <v>0</v>
      </c>
      <c r="CD444" s="70">
        <v>0</v>
      </c>
    </row>
    <row r="445" spans="1:82">
      <c r="A445" s="70" t="s">
        <v>2110</v>
      </c>
      <c r="B445" s="70">
        <v>357</v>
      </c>
      <c r="C445" s="70">
        <v>17</v>
      </c>
      <c r="D445" s="70">
        <v>21</v>
      </c>
      <c r="E445" s="70">
        <v>2020</v>
      </c>
      <c r="F445" s="70" t="s">
        <v>159</v>
      </c>
      <c r="G445" s="1064" t="s">
        <v>2093</v>
      </c>
      <c r="H445" s="70" t="s">
        <v>2094</v>
      </c>
      <c r="I445" s="148"/>
      <c r="J445" s="71">
        <v>498.75836024817232</v>
      </c>
      <c r="K445" s="71">
        <v>32.940342065652935</v>
      </c>
      <c r="L445" s="71">
        <v>31.605055123935287</v>
      </c>
      <c r="M445" s="71">
        <v>516.62356621919628</v>
      </c>
      <c r="N445" s="71">
        <v>487.46680628825516</v>
      </c>
      <c r="O445" s="71">
        <v>306.48651253499668</v>
      </c>
      <c r="P445" s="71">
        <v>236.36656738910989</v>
      </c>
      <c r="Q445" s="71">
        <v>18.949622736072399</v>
      </c>
      <c r="R445" s="71">
        <v>0</v>
      </c>
      <c r="S445" s="71">
        <v>61.225616413160012</v>
      </c>
      <c r="T445" s="72"/>
      <c r="U445" s="71">
        <v>64668659</v>
      </c>
      <c r="V445" s="71">
        <v>15054</v>
      </c>
      <c r="W445" s="71">
        <v>796</v>
      </c>
      <c r="X445" s="71">
        <v>136665</v>
      </c>
      <c r="Y445" s="71">
        <v>142897</v>
      </c>
      <c r="Z445" s="71">
        <v>219007</v>
      </c>
      <c r="AA445" s="71">
        <v>52167</v>
      </c>
      <c r="AB445" s="71">
        <v>321394</v>
      </c>
      <c r="AC445" s="71">
        <v>0</v>
      </c>
      <c r="AD445" s="71">
        <v>61.225616413160012</v>
      </c>
      <c r="AE445" s="72"/>
      <c r="AF445" s="71">
        <v>605914729.42749441</v>
      </c>
      <c r="AG445" s="71">
        <v>22539832.554778695</v>
      </c>
      <c r="AH445" s="71">
        <v>6530138.2342925509</v>
      </c>
      <c r="AI445" s="71">
        <v>767123112.77207828</v>
      </c>
      <c r="AJ445" s="71">
        <v>721565836.91071939</v>
      </c>
      <c r="AK445" s="71"/>
      <c r="AL445" s="71"/>
      <c r="AM445" s="71">
        <v>41945487.76181554</v>
      </c>
      <c r="AN445" s="71"/>
      <c r="AO445" s="71"/>
      <c r="AP445" s="71">
        <v>2165619137.6611786</v>
      </c>
      <c r="AQ445" s="72"/>
      <c r="AR445" s="71">
        <v>9315</v>
      </c>
      <c r="AS445" s="71">
        <v>1488</v>
      </c>
      <c r="AT445" s="71">
        <v>6</v>
      </c>
      <c r="AU445" s="71">
        <v>2</v>
      </c>
      <c r="AV445" s="71">
        <v>0</v>
      </c>
      <c r="AW445" s="71">
        <v>2</v>
      </c>
      <c r="AX445" s="71"/>
      <c r="AY445" s="72"/>
      <c r="AZ445" s="71">
        <v>40908.500000000327</v>
      </c>
      <c r="BA445" s="71">
        <v>91135.799999999974</v>
      </c>
      <c r="BB445" s="71">
        <v>66307.8</v>
      </c>
      <c r="BC445" s="71">
        <v>2830</v>
      </c>
      <c r="BD445" s="71">
        <v>0</v>
      </c>
      <c r="BE445" s="71">
        <v>1102.3499999999999</v>
      </c>
      <c r="BF445" s="71"/>
      <c r="BG445" s="72"/>
      <c r="BH445" s="71">
        <v>0</v>
      </c>
      <c r="BI445" s="71">
        <v>0</v>
      </c>
      <c r="BJ445" s="71">
        <v>331.47399999999999</v>
      </c>
      <c r="BK445" s="71">
        <v>1.1020000000000001</v>
      </c>
      <c r="BL445" s="71">
        <v>101.587</v>
      </c>
      <c r="BM445" s="71">
        <v>0</v>
      </c>
      <c r="BN445" s="72"/>
      <c r="BO445" s="71">
        <v>0</v>
      </c>
      <c r="BP445" s="71">
        <v>0</v>
      </c>
      <c r="BQ445" s="71">
        <v>24</v>
      </c>
      <c r="BR445" s="71">
        <v>1</v>
      </c>
      <c r="BS445" s="71">
        <v>11</v>
      </c>
      <c r="BT445" s="71">
        <v>0</v>
      </c>
      <c r="BU445"/>
      <c r="BV445" s="70">
        <v>370.16300000000001</v>
      </c>
      <c r="BW445" s="70">
        <v>0</v>
      </c>
      <c r="BX445" s="70">
        <v>64</v>
      </c>
      <c r="BY445" s="70">
        <v>0</v>
      </c>
      <c r="BZ445" s="70">
        <v>0</v>
      </c>
      <c r="CA445" s="70">
        <v>0</v>
      </c>
      <c r="CB445" s="70">
        <v>0</v>
      </c>
      <c r="CC445" s="70">
        <v>0</v>
      </c>
      <c r="CD445" s="70">
        <v>0</v>
      </c>
    </row>
    <row r="446" spans="1:82">
      <c r="A446" s="70" t="s">
        <v>2111</v>
      </c>
      <c r="B446" s="70">
        <v>357</v>
      </c>
      <c r="C446" s="70">
        <v>18</v>
      </c>
      <c r="D446" s="70">
        <v>21</v>
      </c>
      <c r="E446" s="70">
        <v>2021</v>
      </c>
      <c r="F446" s="70" t="s">
        <v>160</v>
      </c>
      <c r="G446" s="70" t="s">
        <v>2093</v>
      </c>
      <c r="H446" s="70" t="s">
        <v>2094</v>
      </c>
      <c r="I446" s="148"/>
      <c r="J446" s="71">
        <v>521.30469763791166</v>
      </c>
      <c r="K446" s="71">
        <v>36.074992288453572</v>
      </c>
      <c r="L446" s="71">
        <v>26.026882722131436</v>
      </c>
      <c r="M446" s="71">
        <v>566.68752976538303</v>
      </c>
      <c r="N446" s="71">
        <v>547.04464785077971</v>
      </c>
      <c r="O446" s="71">
        <v>299.06828962817417</v>
      </c>
      <c r="P446" s="71">
        <v>241.21945982321157</v>
      </c>
      <c r="Q446" s="71">
        <v>18.666475009175102</v>
      </c>
      <c r="R446" s="71">
        <v>7.9082427587125138E-4</v>
      </c>
      <c r="S446" s="71">
        <v>61.422599682863293</v>
      </c>
      <c r="T446" s="72"/>
      <c r="U446" s="71">
        <v>70106069</v>
      </c>
      <c r="V446" s="71">
        <v>15054</v>
      </c>
      <c r="W446" s="71">
        <v>796</v>
      </c>
      <c r="X446" s="71">
        <v>136665</v>
      </c>
      <c r="Y446" s="71">
        <v>143908</v>
      </c>
      <c r="Z446" s="71">
        <v>220043</v>
      </c>
      <c r="AA446" s="71">
        <v>51913</v>
      </c>
      <c r="AB446" s="71">
        <v>319702</v>
      </c>
      <c r="AC446" s="71">
        <v>135.99999999999997</v>
      </c>
      <c r="AD446" s="71">
        <v>61.422599682863293</v>
      </c>
      <c r="AE446" s="72"/>
      <c r="AF446" s="71">
        <v>641160158.49403214</v>
      </c>
      <c r="AG446" s="71">
        <v>24135800.165937956</v>
      </c>
      <c r="AH446" s="71">
        <v>5214363.6714162696</v>
      </c>
      <c r="AI446" s="71">
        <v>849718144.98229146</v>
      </c>
      <c r="AJ446" s="71">
        <v>750638338.5015837</v>
      </c>
      <c r="AK446" s="71">
        <v>0</v>
      </c>
      <c r="AL446" s="71">
        <v>0</v>
      </c>
      <c r="AM446" s="71">
        <v>41965327.459930211</v>
      </c>
      <c r="AN446" s="71">
        <v>0</v>
      </c>
      <c r="AO446" s="71">
        <v>0</v>
      </c>
      <c r="AP446" s="71">
        <v>2312832133.2751918</v>
      </c>
      <c r="AQ446" s="72"/>
      <c r="AR446" s="71">
        <v>9790</v>
      </c>
      <c r="AS446" s="71">
        <v>1528</v>
      </c>
      <c r="AT446" s="71">
        <v>8</v>
      </c>
      <c r="AU446" s="71">
        <v>2</v>
      </c>
      <c r="AV446" s="71">
        <v>0</v>
      </c>
      <c r="AW446" s="71">
        <v>2</v>
      </c>
      <c r="AX446" s="71"/>
      <c r="AY446" s="72"/>
      <c r="AZ446" s="71">
        <v>43450.200000000419</v>
      </c>
      <c r="BA446" s="71">
        <v>93554.89999999998</v>
      </c>
      <c r="BB446" s="71">
        <v>66346.8</v>
      </c>
      <c r="BC446" s="71">
        <v>2830</v>
      </c>
      <c r="BD446" s="71">
        <v>0</v>
      </c>
      <c r="BE446" s="71">
        <v>1102.3499999999999</v>
      </c>
      <c r="BF446" s="71"/>
      <c r="BG446" s="72"/>
      <c r="BH446" s="71">
        <v>0</v>
      </c>
      <c r="BI446" s="71">
        <v>0</v>
      </c>
      <c r="BJ446" s="71">
        <v>305.964</v>
      </c>
      <c r="BK446" s="71">
        <v>1.1060000000000001</v>
      </c>
      <c r="BL446" s="71">
        <v>90.682000000000002</v>
      </c>
      <c r="BM446" s="71">
        <v>0</v>
      </c>
      <c r="BN446" s="72"/>
      <c r="BO446" s="71">
        <v>0</v>
      </c>
      <c r="BP446" s="71">
        <v>0</v>
      </c>
      <c r="BQ446" s="71">
        <v>23</v>
      </c>
      <c r="BR446" s="71">
        <v>1</v>
      </c>
      <c r="BS446" s="71">
        <v>10</v>
      </c>
      <c r="BT446" s="71">
        <v>0</v>
      </c>
      <c r="BU446"/>
      <c r="BV446" s="70">
        <v>335.75200000000001</v>
      </c>
      <c r="BW446" s="70">
        <v>0</v>
      </c>
      <c r="BX446" s="70">
        <v>62</v>
      </c>
      <c r="BY446" s="70">
        <v>0</v>
      </c>
      <c r="BZ446" s="70">
        <v>0</v>
      </c>
      <c r="CA446" s="70">
        <v>0</v>
      </c>
      <c r="CB446" s="70">
        <v>0</v>
      </c>
      <c r="CC446" s="70">
        <v>0</v>
      </c>
      <c r="CD446" s="70">
        <v>0</v>
      </c>
    </row>
    <row r="447" spans="1:82">
      <c r="A447" s="70" t="s">
        <v>2112</v>
      </c>
      <c r="B447" s="70">
        <v>357</v>
      </c>
      <c r="C447" s="70">
        <v>19</v>
      </c>
      <c r="D447" s="70">
        <v>21</v>
      </c>
      <c r="E447" s="70">
        <v>2022</v>
      </c>
      <c r="F447" s="70" t="s">
        <v>161</v>
      </c>
      <c r="G447" s="70" t="s">
        <v>2093</v>
      </c>
      <c r="H447" s="70" t="s">
        <v>2094</v>
      </c>
      <c r="I447" s="148"/>
      <c r="J447" s="71">
        <v>453.93420010040597</v>
      </c>
      <c r="K447" s="71">
        <v>32.322757839143719</v>
      </c>
      <c r="L447" s="71">
        <v>23.841692731840372</v>
      </c>
      <c r="M447" s="71">
        <v>563.96585060975053</v>
      </c>
      <c r="N447" s="71">
        <v>531.23072123112877</v>
      </c>
      <c r="O447" s="71">
        <v>316.16487007448598</v>
      </c>
      <c r="P447" s="71">
        <v>237.81711285295188</v>
      </c>
      <c r="Q447" s="71">
        <v>18.690350818204156</v>
      </c>
      <c r="R447" s="71">
        <v>0</v>
      </c>
      <c r="S447" s="71">
        <v>66.641773933239307</v>
      </c>
      <c r="T447" s="72"/>
      <c r="U447" s="71">
        <v>73733088</v>
      </c>
      <c r="V447" s="71">
        <v>15054</v>
      </c>
      <c r="W447" s="71">
        <v>796</v>
      </c>
      <c r="X447" s="71">
        <v>136665</v>
      </c>
      <c r="Y447" s="71">
        <v>144812</v>
      </c>
      <c r="Z447" s="71">
        <v>221016</v>
      </c>
      <c r="AA447" s="71">
        <v>51961</v>
      </c>
      <c r="AB447" s="71">
        <v>317486</v>
      </c>
      <c r="AC447" s="71">
        <v>0</v>
      </c>
      <c r="AD447" s="71">
        <v>66.641773933239307</v>
      </c>
      <c r="AE447" s="72"/>
      <c r="AF447" s="71">
        <v>518946607.75340319</v>
      </c>
      <c r="AG447" s="71">
        <v>23471922.514663879</v>
      </c>
      <c r="AH447" s="71">
        <v>5457782.9491660502</v>
      </c>
      <c r="AI447" s="71">
        <v>810682483.37119257</v>
      </c>
      <c r="AJ447" s="71">
        <v>761586762.94770455</v>
      </c>
      <c r="AK447" s="71">
        <v>0</v>
      </c>
      <c r="AL447" s="71">
        <v>0</v>
      </c>
      <c r="AM447" s="71">
        <v>40996108.192137495</v>
      </c>
      <c r="AN447" s="71">
        <v>0</v>
      </c>
      <c r="AO447" s="71">
        <v>0</v>
      </c>
      <c r="AP447" s="71">
        <v>2161141667.7282677</v>
      </c>
      <c r="AQ447" s="72"/>
      <c r="AR447" s="71">
        <v>10319</v>
      </c>
      <c r="AS447" s="71">
        <v>1550</v>
      </c>
      <c r="AT447" s="71">
        <v>8</v>
      </c>
      <c r="AU447" s="71">
        <v>2</v>
      </c>
      <c r="AV447" s="71">
        <v>0</v>
      </c>
      <c r="AW447" s="71">
        <v>2</v>
      </c>
      <c r="AX447" s="71"/>
      <c r="AY447" s="72"/>
      <c r="AZ447" s="71">
        <v>46471.000000000691</v>
      </c>
      <c r="BA447" s="71">
        <v>97477.599999999991</v>
      </c>
      <c r="BB447" s="71">
        <v>66346.8</v>
      </c>
      <c r="BC447" s="71">
        <v>2830</v>
      </c>
      <c r="BD447" s="71">
        <v>0</v>
      </c>
      <c r="BE447" s="71">
        <v>1102.3499999999999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357</v>
      </c>
      <c r="C448" s="70">
        <v>20</v>
      </c>
      <c r="D448" s="70">
        <v>21</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10858</v>
      </c>
      <c r="AS448" s="71">
        <v>1566</v>
      </c>
      <c r="AT448" s="71">
        <v>8</v>
      </c>
      <c r="AU448" s="71">
        <v>2</v>
      </c>
      <c r="AV448" s="71">
        <v>0</v>
      </c>
      <c r="AW448" s="71">
        <v>2</v>
      </c>
      <c r="AX448" s="71"/>
      <c r="AY448" s="72"/>
      <c r="AZ448" s="71">
        <v>49167.60000000101</v>
      </c>
      <c r="BA448" s="71">
        <v>143901.89999999979</v>
      </c>
      <c r="BB448" s="71">
        <v>66346.8</v>
      </c>
      <c r="BC448" s="71">
        <v>2830</v>
      </c>
      <c r="BD448" s="71">
        <v>0</v>
      </c>
      <c r="BE448" s="71">
        <v>1102.3499999999999</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357</v>
      </c>
      <c r="C449" s="70">
        <v>21</v>
      </c>
      <c r="D449" s="70">
        <v>21</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375</v>
      </c>
      <c r="C450" s="70">
        <v>1</v>
      </c>
      <c r="D450" s="70">
        <v>23</v>
      </c>
      <c r="E450" s="70">
        <v>1990</v>
      </c>
      <c r="F450" s="70" t="s">
        <v>787</v>
      </c>
      <c r="G450" s="70" t="s">
        <v>2116</v>
      </c>
      <c r="H450" s="70" t="s">
        <v>2117</v>
      </c>
      <c r="I450" s="148"/>
      <c r="J450" s="71">
        <v>3206.9896974256171</v>
      </c>
      <c r="K450" s="71">
        <v>61.093870836788682</v>
      </c>
      <c r="L450" s="71">
        <v>7.9703515257245581</v>
      </c>
      <c r="M450" s="71">
        <v>322.1515769918301</v>
      </c>
      <c r="N450" s="71">
        <v>304.02654958183342</v>
      </c>
      <c r="O450" s="71">
        <v>252.74020063534951</v>
      </c>
      <c r="P450" s="71">
        <v>279.67008856407188</v>
      </c>
      <c r="Q450" s="71">
        <v>17.553851128275198</v>
      </c>
      <c r="R450" s="71">
        <v>31.05666917548303</v>
      </c>
      <c r="S450" s="71">
        <v>18.770173308716139</v>
      </c>
      <c r="T450" s="72"/>
      <c r="U450" s="71">
        <v>192895072</v>
      </c>
      <c r="V450" s="71">
        <v>16366</v>
      </c>
      <c r="W450" s="71">
        <v>78</v>
      </c>
      <c r="X450" s="71">
        <v>98445</v>
      </c>
      <c r="Y450" s="71">
        <v>89408</v>
      </c>
      <c r="Z450" s="71">
        <v>103955</v>
      </c>
      <c r="AA450" s="71">
        <v>67907</v>
      </c>
      <c r="AB450" s="71">
        <v>285015</v>
      </c>
      <c r="AC450" s="71">
        <v>5379071</v>
      </c>
      <c r="AD450" s="71">
        <v>18.770173308716139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376</v>
      </c>
      <c r="C451" s="70">
        <v>2</v>
      </c>
      <c r="D451" s="70">
        <v>23</v>
      </c>
      <c r="E451" s="70">
        <v>2005</v>
      </c>
      <c r="F451" s="70" t="s">
        <v>789</v>
      </c>
      <c r="G451" s="70" t="s">
        <v>2116</v>
      </c>
      <c r="H451" s="70" t="s">
        <v>2117</v>
      </c>
      <c r="I451" s="148"/>
      <c r="J451" s="71">
        <v>2802.666923570207</v>
      </c>
      <c r="K451" s="71">
        <v>42.405179571356001</v>
      </c>
      <c r="L451" s="71">
        <v>20.866970658533958</v>
      </c>
      <c r="M451" s="71">
        <v>531.70926310746722</v>
      </c>
      <c r="N451" s="71">
        <v>481.5536953927288</v>
      </c>
      <c r="O451" s="71">
        <v>369.86881379370669</v>
      </c>
      <c r="P451" s="71">
        <v>251.19682821683341</v>
      </c>
      <c r="Q451" s="71">
        <v>17.7984864622535</v>
      </c>
      <c r="R451" s="71">
        <v>35.5095208146574</v>
      </c>
      <c r="S451" s="71">
        <v>16.916542825680001</v>
      </c>
      <c r="T451" s="72"/>
      <c r="U451" s="71">
        <v>212397270</v>
      </c>
      <c r="V451" s="71">
        <v>14601</v>
      </c>
      <c r="W451" s="71">
        <v>231</v>
      </c>
      <c r="X451" s="71">
        <v>90083</v>
      </c>
      <c r="Y451" s="71">
        <v>116088</v>
      </c>
      <c r="Z451" s="71">
        <v>176045</v>
      </c>
      <c r="AA451" s="71">
        <v>49953</v>
      </c>
      <c r="AB451" s="71">
        <v>302108</v>
      </c>
      <c r="AC451" s="71">
        <v>6279123.5</v>
      </c>
      <c r="AD451" s="71">
        <v>16.916542825680001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377</v>
      </c>
      <c r="C452" s="70">
        <v>3</v>
      </c>
      <c r="D452" s="70">
        <v>23</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378</v>
      </c>
      <c r="C453" s="70">
        <v>4</v>
      </c>
      <c r="D453" s="70">
        <v>23</v>
      </c>
      <c r="E453" s="70">
        <v>2007</v>
      </c>
      <c r="F453" s="70" t="s">
        <v>791</v>
      </c>
      <c r="G453" s="70" t="s">
        <v>2116</v>
      </c>
      <c r="H453" s="70" t="s">
        <v>2117</v>
      </c>
      <c r="I453" s="148"/>
      <c r="J453" s="71">
        <v>3002.9454279089218</v>
      </c>
      <c r="K453" s="71">
        <v>35.716246390363388</v>
      </c>
      <c r="L453" s="71">
        <v>19.435243684941149</v>
      </c>
      <c r="M453" s="71">
        <v>508.03703965312269</v>
      </c>
      <c r="N453" s="71">
        <v>492.33673514133648</v>
      </c>
      <c r="O453" s="71">
        <v>362.45990436102608</v>
      </c>
      <c r="P453" s="71">
        <v>246.8074261668624</v>
      </c>
      <c r="Q453" s="71">
        <v>18.913510003803498</v>
      </c>
      <c r="R453" s="71">
        <v>37.612624299755879</v>
      </c>
      <c r="S453" s="71">
        <v>14.353158519600001</v>
      </c>
      <c r="T453" s="72"/>
      <c r="U453" s="71">
        <v>268520851</v>
      </c>
      <c r="V453" s="71">
        <v>13339</v>
      </c>
      <c r="W453" s="71">
        <v>251</v>
      </c>
      <c r="X453" s="71">
        <v>106025</v>
      </c>
      <c r="Y453" s="71">
        <v>119869</v>
      </c>
      <c r="Z453" s="71">
        <v>179342</v>
      </c>
      <c r="AA453" s="71">
        <v>48332</v>
      </c>
      <c r="AB453" s="71">
        <v>304058</v>
      </c>
      <c r="AC453" s="71">
        <v>6841848.5</v>
      </c>
      <c r="AD453" s="71">
        <v>14.353158519600001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379</v>
      </c>
      <c r="C454" s="70">
        <v>5</v>
      </c>
      <c r="D454" s="70">
        <v>23</v>
      </c>
      <c r="E454" s="70">
        <v>2008</v>
      </c>
      <c r="F454" s="70" t="s">
        <v>792</v>
      </c>
      <c r="G454" s="70" t="s">
        <v>2116</v>
      </c>
      <c r="H454" s="70" t="s">
        <v>2117</v>
      </c>
      <c r="I454" s="148"/>
      <c r="J454" s="71">
        <v>2841.5467947800539</v>
      </c>
      <c r="K454" s="71">
        <v>26.933774614332052</v>
      </c>
      <c r="L454" s="71">
        <v>16.620814699749069</v>
      </c>
      <c r="M454" s="71">
        <v>536.32200628950022</v>
      </c>
      <c r="N454" s="71">
        <v>433.02870042275782</v>
      </c>
      <c r="O454" s="71">
        <v>353.29946228659048</v>
      </c>
      <c r="P454" s="71">
        <v>241.72641100189409</v>
      </c>
      <c r="Q454" s="71">
        <v>18.667430140323599</v>
      </c>
      <c r="R454" s="71">
        <v>34.454973890484133</v>
      </c>
      <c r="S454" s="71">
        <v>19.445096580000001</v>
      </c>
      <c r="T454" s="72"/>
      <c r="U454" s="71">
        <v>270439816</v>
      </c>
      <c r="V454" s="71">
        <v>13339</v>
      </c>
      <c r="W454" s="71">
        <v>251</v>
      </c>
      <c r="X454" s="71">
        <v>106025</v>
      </c>
      <c r="Y454" s="71">
        <v>121486</v>
      </c>
      <c r="Z454" s="71">
        <v>180945</v>
      </c>
      <c r="AA454" s="71">
        <v>47391</v>
      </c>
      <c r="AB454" s="71">
        <v>305038</v>
      </c>
      <c r="AC454" s="71">
        <v>6508070.5</v>
      </c>
      <c r="AD454" s="71">
        <v>19.445096580000001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380</v>
      </c>
      <c r="C455" s="70">
        <v>6</v>
      </c>
      <c r="D455" s="70">
        <v>23</v>
      </c>
      <c r="E455" s="70">
        <v>2009</v>
      </c>
      <c r="F455" s="70" t="s">
        <v>176</v>
      </c>
      <c r="G455" s="70" t="s">
        <v>2116</v>
      </c>
      <c r="H455" s="70" t="s">
        <v>2117</v>
      </c>
      <c r="I455" s="148"/>
      <c r="J455" s="71">
        <v>2745.536104085561</v>
      </c>
      <c r="K455" s="71">
        <v>29.030242574873931</v>
      </c>
      <c r="L455" s="71">
        <v>24.30400358332728</v>
      </c>
      <c r="M455" s="71">
        <v>583.13222020658509</v>
      </c>
      <c r="N455" s="71">
        <v>451.93260560327661</v>
      </c>
      <c r="O455" s="71">
        <v>361.52160269948843</v>
      </c>
      <c r="P455" s="71">
        <v>232.3101382623656</v>
      </c>
      <c r="Q455" s="71">
        <v>17.796842667025999</v>
      </c>
      <c r="R455" s="71">
        <v>31.23848651875117</v>
      </c>
      <c r="S455" s="71">
        <v>17.401067785919999</v>
      </c>
      <c r="T455" s="72"/>
      <c r="U455" s="71">
        <v>223067120</v>
      </c>
      <c r="V455" s="71">
        <v>13944</v>
      </c>
      <c r="W455" s="71">
        <v>457</v>
      </c>
      <c r="X455" s="71">
        <v>120780</v>
      </c>
      <c r="Y455" s="71">
        <v>122753</v>
      </c>
      <c r="Z455" s="71">
        <v>182758</v>
      </c>
      <c r="AA455" s="71">
        <v>46757</v>
      </c>
      <c r="AB455" s="71">
        <v>305277</v>
      </c>
      <c r="AC455" s="71">
        <v>5756430.5</v>
      </c>
      <c r="AD455" s="71">
        <v>17.401067785919999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5304.4250000000002</v>
      </c>
      <c r="BK455" s="71">
        <v>2576.482</v>
      </c>
      <c r="BL455" s="71">
        <v>120.79899999999999</v>
      </c>
      <c r="BM455" s="71">
        <v>0</v>
      </c>
      <c r="BN455" s="72"/>
      <c r="BO455" s="71">
        <v>0</v>
      </c>
      <c r="BP455" s="71">
        <v>0</v>
      </c>
      <c r="BQ455" s="71">
        <v>59</v>
      </c>
      <c r="BR455" s="71">
        <v>5</v>
      </c>
      <c r="BS455" s="71">
        <v>13</v>
      </c>
      <c r="BT455" s="71">
        <v>0</v>
      </c>
      <c r="BU455"/>
      <c r="BV455" s="70">
        <v>7848.6790000000001</v>
      </c>
      <c r="BW455" s="70">
        <v>15.42</v>
      </c>
      <c r="BX455" s="70">
        <v>40.493000000000002</v>
      </c>
      <c r="BY455" s="70">
        <v>0</v>
      </c>
      <c r="BZ455" s="70">
        <v>21.114000000000001</v>
      </c>
      <c r="CA455" s="70">
        <v>11</v>
      </c>
      <c r="CB455" s="70">
        <v>55</v>
      </c>
      <c r="CC455" s="70">
        <v>10</v>
      </c>
      <c r="CD455" s="70">
        <v>0</v>
      </c>
    </row>
    <row r="456" spans="1:82">
      <c r="A456" s="70" t="s">
        <v>2123</v>
      </c>
      <c r="B456" s="70">
        <v>381</v>
      </c>
      <c r="C456" s="70">
        <v>7</v>
      </c>
      <c r="D456" s="70">
        <v>23</v>
      </c>
      <c r="E456" s="70">
        <v>2010</v>
      </c>
      <c r="F456" s="70" t="s">
        <v>177</v>
      </c>
      <c r="G456" s="70" t="s">
        <v>2116</v>
      </c>
      <c r="H456" s="70" t="s">
        <v>2117</v>
      </c>
      <c r="I456" s="148"/>
      <c r="J456" s="71">
        <v>3027.9723946380382</v>
      </c>
      <c r="K456" s="71">
        <v>30.35241034256337</v>
      </c>
      <c r="L456" s="71">
        <v>22.56091379137256</v>
      </c>
      <c r="M456" s="71">
        <v>601.934418010635</v>
      </c>
      <c r="N456" s="71">
        <v>519.36468354024134</v>
      </c>
      <c r="O456" s="71">
        <v>363.75987703889967</v>
      </c>
      <c r="P456" s="71">
        <v>236.09979553192991</v>
      </c>
      <c r="Q456" s="71">
        <v>18.613316675410601</v>
      </c>
      <c r="R456" s="71">
        <v>33.872313328436668</v>
      </c>
      <c r="S456" s="71">
        <v>16.902275388340001</v>
      </c>
      <c r="T456" s="72"/>
      <c r="U456" s="71">
        <v>246813647</v>
      </c>
      <c r="V456" s="71">
        <v>13944</v>
      </c>
      <c r="W456" s="71">
        <v>457</v>
      </c>
      <c r="X456" s="71">
        <v>120780</v>
      </c>
      <c r="Y456" s="71">
        <v>124183</v>
      </c>
      <c r="Z456" s="71">
        <v>184744</v>
      </c>
      <c r="AA456" s="71">
        <v>46333</v>
      </c>
      <c r="AB456" s="71">
        <v>305944</v>
      </c>
      <c r="AC456" s="71">
        <v>5915073.5</v>
      </c>
      <c r="AD456" s="71">
        <v>16.902275388340001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5182.7060000000001</v>
      </c>
      <c r="BK456" s="71">
        <v>2593.962</v>
      </c>
      <c r="BL456" s="71">
        <v>170.34399999999999</v>
      </c>
      <c r="BM456" s="71">
        <v>0</v>
      </c>
      <c r="BN456" s="72"/>
      <c r="BO456" s="71">
        <v>0</v>
      </c>
      <c r="BP456" s="71">
        <v>0</v>
      </c>
      <c r="BQ456" s="71">
        <v>59</v>
      </c>
      <c r="BR456" s="71">
        <v>7</v>
      </c>
      <c r="BS456" s="71">
        <v>13</v>
      </c>
      <c r="BT456" s="71">
        <v>0</v>
      </c>
      <c r="BU456"/>
      <c r="BV456" s="70">
        <v>7778.1880000000001</v>
      </c>
      <c r="BW456" s="70">
        <v>17.559000000000001</v>
      </c>
      <c r="BX456" s="70">
        <v>42.15</v>
      </c>
      <c r="BY456" s="70">
        <v>0.79100000000000004</v>
      </c>
      <c r="BZ456" s="70">
        <v>22.324000000000002</v>
      </c>
      <c r="CA456" s="70">
        <v>12</v>
      </c>
      <c r="CB456" s="70">
        <v>58</v>
      </c>
      <c r="CC456" s="70">
        <v>16</v>
      </c>
      <c r="CD456" s="70">
        <v>0</v>
      </c>
    </row>
    <row r="457" spans="1:82">
      <c r="A457" s="70" t="s">
        <v>2124</v>
      </c>
      <c r="B457" s="70">
        <v>382</v>
      </c>
      <c r="C457" s="70">
        <v>8</v>
      </c>
      <c r="D457" s="70">
        <v>23</v>
      </c>
      <c r="E457" s="70">
        <v>2011</v>
      </c>
      <c r="F457" s="70" t="s">
        <v>178</v>
      </c>
      <c r="G457" s="70" t="s">
        <v>2116</v>
      </c>
      <c r="H457" s="70" t="s">
        <v>2117</v>
      </c>
      <c r="I457" s="148"/>
      <c r="J457" s="71">
        <v>3458.6679366175672</v>
      </c>
      <c r="K457" s="71">
        <v>41.89987091247756</v>
      </c>
      <c r="L457" s="71">
        <v>22.438510641419011</v>
      </c>
      <c r="M457" s="71">
        <v>701.04013266636946</v>
      </c>
      <c r="N457" s="71">
        <v>540.2680876641258</v>
      </c>
      <c r="O457" s="71">
        <v>361.73338091628244</v>
      </c>
      <c r="P457" s="71">
        <v>229.28678929918141</v>
      </c>
      <c r="Q457" s="71">
        <v>21.4629464652268</v>
      </c>
      <c r="R457" s="71">
        <v>35.513188652234192</v>
      </c>
      <c r="S457" s="71">
        <v>17.252531266599998</v>
      </c>
      <c r="T457" s="72"/>
      <c r="U457" s="71">
        <v>261460518</v>
      </c>
      <c r="V457" s="71">
        <v>13944</v>
      </c>
      <c r="W457" s="71">
        <v>457</v>
      </c>
      <c r="X457" s="71">
        <v>120780</v>
      </c>
      <c r="Y457" s="71">
        <v>125284</v>
      </c>
      <c r="Z457" s="71">
        <v>187706</v>
      </c>
      <c r="AA457" s="71">
        <v>46335</v>
      </c>
      <c r="AB457" s="71">
        <v>305840</v>
      </c>
      <c r="AC457" s="71">
        <v>6191360.5</v>
      </c>
      <c r="AD457" s="71">
        <v>17.252531266599998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5371.9089999999997</v>
      </c>
      <c r="BK457" s="71">
        <v>2884.9380000000001</v>
      </c>
      <c r="BL457" s="71">
        <v>132.98099999999999</v>
      </c>
      <c r="BM457" s="71">
        <v>0</v>
      </c>
      <c r="BN457" s="72"/>
      <c r="BO457" s="71">
        <v>0</v>
      </c>
      <c r="BP457" s="71">
        <v>0</v>
      </c>
      <c r="BQ457" s="71">
        <v>61</v>
      </c>
      <c r="BR457" s="71">
        <v>7</v>
      </c>
      <c r="BS457" s="71">
        <v>12</v>
      </c>
      <c r="BT457" s="71">
        <v>0</v>
      </c>
      <c r="BU457"/>
      <c r="BV457" s="70">
        <v>8295.3330000000005</v>
      </c>
      <c r="BW457" s="70">
        <v>6</v>
      </c>
      <c r="BX457" s="70">
        <v>12.566000000000001</v>
      </c>
      <c r="BY457" s="70">
        <v>0</v>
      </c>
      <c r="BZ457" s="70">
        <v>20.329000000000001</v>
      </c>
      <c r="CA457" s="70">
        <v>14</v>
      </c>
      <c r="CB457" s="70">
        <v>34</v>
      </c>
      <c r="CC457" s="70">
        <v>7.6</v>
      </c>
      <c r="CD457" s="70">
        <v>0</v>
      </c>
    </row>
    <row r="458" spans="1:82">
      <c r="A458" s="70" t="s">
        <v>2125</v>
      </c>
      <c r="B458" s="70">
        <v>383</v>
      </c>
      <c r="C458" s="70">
        <v>9</v>
      </c>
      <c r="D458" s="70">
        <v>23</v>
      </c>
      <c r="E458" s="70">
        <v>2012</v>
      </c>
      <c r="F458" s="70" t="s">
        <v>179</v>
      </c>
      <c r="G458" s="70" t="s">
        <v>2116</v>
      </c>
      <c r="H458" s="70" t="s">
        <v>2117</v>
      </c>
      <c r="I458" s="148"/>
      <c r="J458" s="71">
        <v>3377.0371556524678</v>
      </c>
      <c r="K458" s="71">
        <v>39.124541442012543</v>
      </c>
      <c r="L458" s="71">
        <v>22.769078343965891</v>
      </c>
      <c r="M458" s="71">
        <v>662.00487518992247</v>
      </c>
      <c r="N458" s="71">
        <v>526.40692862598871</v>
      </c>
      <c r="O458" s="71">
        <v>362.8656396276682</v>
      </c>
      <c r="P458" s="71">
        <v>230.39722960312096</v>
      </c>
      <c r="Q458" s="71">
        <v>23.879847758653298</v>
      </c>
      <c r="R458" s="71">
        <v>40.170152692950538</v>
      </c>
      <c r="S458" s="71">
        <v>20.4984999562</v>
      </c>
      <c r="T458" s="72"/>
      <c r="U458" s="71">
        <v>268494786</v>
      </c>
      <c r="V458" s="71">
        <v>13944</v>
      </c>
      <c r="W458" s="71">
        <v>457</v>
      </c>
      <c r="X458" s="71">
        <v>120780</v>
      </c>
      <c r="Y458" s="71">
        <v>130012</v>
      </c>
      <c r="Z458" s="71">
        <v>189787</v>
      </c>
      <c r="AA458" s="71">
        <v>46296</v>
      </c>
      <c r="AB458" s="71">
        <v>313195</v>
      </c>
      <c r="AC458" s="71">
        <v>6821864.5</v>
      </c>
      <c r="AD458" s="71">
        <v>20.4984999562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5311.08</v>
      </c>
      <c r="BK458" s="71">
        <v>2785.0129999999999</v>
      </c>
      <c r="BL458" s="71">
        <v>163.92099999999999</v>
      </c>
      <c r="BM458" s="71">
        <v>0</v>
      </c>
      <c r="BN458" s="72"/>
      <c r="BO458" s="71">
        <v>0</v>
      </c>
      <c r="BP458" s="71">
        <v>0</v>
      </c>
      <c r="BQ458" s="71">
        <v>59</v>
      </c>
      <c r="BR458" s="71">
        <v>7</v>
      </c>
      <c r="BS458" s="71">
        <v>13</v>
      </c>
      <c r="BT458" s="71">
        <v>0</v>
      </c>
      <c r="BU458"/>
      <c r="BV458" s="70">
        <v>8148.134</v>
      </c>
      <c r="BW458" s="70">
        <v>6</v>
      </c>
      <c r="BX458" s="70">
        <v>28.518999999999998</v>
      </c>
      <c r="BY458" s="70">
        <v>0</v>
      </c>
      <c r="BZ458" s="70">
        <v>18.760999999999999</v>
      </c>
      <c r="CA458" s="70">
        <v>14</v>
      </c>
      <c r="CB458" s="70">
        <v>37</v>
      </c>
      <c r="CC458" s="70">
        <v>7.6</v>
      </c>
      <c r="CD458" s="70">
        <v>0</v>
      </c>
    </row>
    <row r="459" spans="1:82">
      <c r="A459" s="70" t="s">
        <v>2126</v>
      </c>
      <c r="B459" s="70">
        <v>384</v>
      </c>
      <c r="C459" s="70">
        <v>10</v>
      </c>
      <c r="D459" s="70">
        <v>23</v>
      </c>
      <c r="E459" s="70">
        <v>2013</v>
      </c>
      <c r="F459" s="70" t="s">
        <v>180</v>
      </c>
      <c r="G459" s="70" t="s">
        <v>2116</v>
      </c>
      <c r="H459" s="70" t="s">
        <v>2117</v>
      </c>
      <c r="I459" s="148"/>
      <c r="J459" s="71">
        <v>3870.3771032656318</v>
      </c>
      <c r="K459" s="71">
        <v>34.23534778299863</v>
      </c>
      <c r="L459" s="71">
        <v>21.598845121268671</v>
      </c>
      <c r="M459" s="71">
        <v>666.58035731615394</v>
      </c>
      <c r="N459" s="71">
        <v>542.86315360455001</v>
      </c>
      <c r="O459" s="71">
        <v>352.34970841852123</v>
      </c>
      <c r="P459" s="71">
        <v>231.79987197453178</v>
      </c>
      <c r="Q459" s="71">
        <v>24.2277848022154</v>
      </c>
      <c r="R459" s="71">
        <v>39.827166698913892</v>
      </c>
      <c r="S459" s="71">
        <v>23.355684123100001</v>
      </c>
      <c r="T459" s="72"/>
      <c r="U459" s="71">
        <v>308801508</v>
      </c>
      <c r="V459" s="71">
        <v>13944</v>
      </c>
      <c r="W459" s="71">
        <v>457</v>
      </c>
      <c r="X459" s="71">
        <v>120780</v>
      </c>
      <c r="Y459" s="71">
        <v>130943</v>
      </c>
      <c r="Z459" s="71">
        <v>192515</v>
      </c>
      <c r="AA459" s="71">
        <v>46403</v>
      </c>
      <c r="AB459" s="71">
        <v>313203</v>
      </c>
      <c r="AC459" s="71">
        <v>6602221.5</v>
      </c>
      <c r="AD459" s="71">
        <v>23.355684123100001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5283.482</v>
      </c>
      <c r="BK459" s="71">
        <v>2686.0059999999999</v>
      </c>
      <c r="BL459" s="71">
        <v>164.75299999999999</v>
      </c>
      <c r="BM459" s="71">
        <v>0</v>
      </c>
      <c r="BN459" s="72"/>
      <c r="BO459" s="71">
        <v>0</v>
      </c>
      <c r="BP459" s="71">
        <v>0</v>
      </c>
      <c r="BQ459" s="71">
        <v>58</v>
      </c>
      <c r="BR459" s="71">
        <v>7</v>
      </c>
      <c r="BS459" s="71">
        <v>13</v>
      </c>
      <c r="BT459" s="71">
        <v>0</v>
      </c>
      <c r="BU459"/>
      <c r="BV459" s="70">
        <v>8030.9849999999997</v>
      </c>
      <c r="BW459" s="70">
        <v>0</v>
      </c>
      <c r="BX459" s="70">
        <v>29.434999999999999</v>
      </c>
      <c r="BY459" s="70">
        <v>0</v>
      </c>
      <c r="BZ459" s="70">
        <v>18.821000000000002</v>
      </c>
      <c r="CA459" s="70">
        <v>15</v>
      </c>
      <c r="CB459" s="70">
        <v>40</v>
      </c>
      <c r="CC459" s="70">
        <v>0</v>
      </c>
      <c r="CD459" s="70">
        <v>0</v>
      </c>
    </row>
    <row r="460" spans="1:82">
      <c r="A460" s="70" t="s">
        <v>2127</v>
      </c>
      <c r="B460" s="70">
        <v>385</v>
      </c>
      <c r="C460" s="70">
        <v>11</v>
      </c>
      <c r="D460" s="70">
        <v>23</v>
      </c>
      <c r="E460" s="70">
        <v>2014</v>
      </c>
      <c r="F460" s="70" t="s">
        <v>181</v>
      </c>
      <c r="G460" s="70" t="s">
        <v>2116</v>
      </c>
      <c r="H460" s="70" t="s">
        <v>2117</v>
      </c>
      <c r="I460" s="148"/>
      <c r="J460" s="71">
        <v>3808.9239662963641</v>
      </c>
      <c r="K460" s="71">
        <v>33.385179276006347</v>
      </c>
      <c r="L460" s="71">
        <v>16.078671644427331</v>
      </c>
      <c r="M460" s="71">
        <v>663.9529941964563</v>
      </c>
      <c r="N460" s="71">
        <v>490.261968650683</v>
      </c>
      <c r="O460" s="71">
        <v>336.84866957643482</v>
      </c>
      <c r="P460" s="71">
        <v>232.86915642189845</v>
      </c>
      <c r="Q460" s="71">
        <v>23.2117185949134</v>
      </c>
      <c r="R460" s="71">
        <v>40.414269621517981</v>
      </c>
      <c r="S460" s="71">
        <v>28.08098330080001</v>
      </c>
      <c r="T460" s="72"/>
      <c r="U460" s="71">
        <v>317992223</v>
      </c>
      <c r="V460" s="71">
        <v>11485</v>
      </c>
      <c r="W460" s="71">
        <v>352</v>
      </c>
      <c r="X460" s="71">
        <v>117860</v>
      </c>
      <c r="Y460" s="71">
        <v>132179</v>
      </c>
      <c r="Z460" s="71">
        <v>193841</v>
      </c>
      <c r="AA460" s="71">
        <v>46376</v>
      </c>
      <c r="AB460" s="71">
        <v>312753</v>
      </c>
      <c r="AC460" s="71">
        <v>6720612.5</v>
      </c>
      <c r="AD460" s="71">
        <v>28.08098330080001</v>
      </c>
      <c r="AE460" s="72"/>
      <c r="AF460" s="71"/>
      <c r="AG460" s="71"/>
      <c r="AH460" s="71"/>
      <c r="AI460" s="71"/>
      <c r="AJ460" s="71"/>
      <c r="AK460" s="71"/>
      <c r="AL460" s="71"/>
      <c r="AM460" s="71"/>
      <c r="AN460" s="71"/>
      <c r="AO460" s="71"/>
      <c r="AP460" s="71"/>
      <c r="AQ460" s="72"/>
      <c r="AR460" s="71">
        <v>6276</v>
      </c>
      <c r="AS460" s="71">
        <v>1225</v>
      </c>
      <c r="AT460" s="71">
        <v>0</v>
      </c>
      <c r="AU460" s="71">
        <v>1</v>
      </c>
      <c r="AV460" s="71">
        <v>0</v>
      </c>
      <c r="AW460" s="71">
        <v>0</v>
      </c>
      <c r="AX460" s="71"/>
      <c r="AY460" s="72"/>
      <c r="AZ460" s="71">
        <v>26043.9</v>
      </c>
      <c r="BA460" s="71">
        <v>54373.7</v>
      </c>
      <c r="BB460" s="71">
        <v>0</v>
      </c>
      <c r="BC460" s="71">
        <v>210</v>
      </c>
      <c r="BD460" s="71">
        <v>0</v>
      </c>
      <c r="BE460" s="71">
        <v>0</v>
      </c>
      <c r="BF460" s="71"/>
      <c r="BG460" s="72"/>
      <c r="BH460" s="71">
        <v>0</v>
      </c>
      <c r="BI460" s="71">
        <v>0</v>
      </c>
      <c r="BJ460" s="71">
        <v>5286.8159999999998</v>
      </c>
      <c r="BK460" s="71">
        <v>2699.605</v>
      </c>
      <c r="BL460" s="71">
        <v>179.13300000000001</v>
      </c>
      <c r="BM460" s="71">
        <v>0</v>
      </c>
      <c r="BN460" s="72"/>
      <c r="BO460" s="71">
        <v>0</v>
      </c>
      <c r="BP460" s="71">
        <v>0</v>
      </c>
      <c r="BQ460" s="71">
        <v>57</v>
      </c>
      <c r="BR460" s="71">
        <v>7</v>
      </c>
      <c r="BS460" s="71">
        <v>14</v>
      </c>
      <c r="BT460" s="71">
        <v>0</v>
      </c>
      <c r="BU460"/>
      <c r="BV460" s="70">
        <v>8037.78</v>
      </c>
      <c r="BW460" s="70">
        <v>5.9530000000000003</v>
      </c>
      <c r="BX460" s="70">
        <v>32.780999999999999</v>
      </c>
      <c r="BY460" s="70">
        <v>0.12</v>
      </c>
      <c r="BZ460" s="70">
        <v>22.821999999999999</v>
      </c>
      <c r="CA460" s="70">
        <v>5.9909999999999997</v>
      </c>
      <c r="CB460" s="70">
        <v>57</v>
      </c>
      <c r="CC460" s="70">
        <v>3.1070000000000002</v>
      </c>
      <c r="CD460" s="70">
        <v>0</v>
      </c>
    </row>
    <row r="461" spans="1:82">
      <c r="A461" s="70" t="s">
        <v>2128</v>
      </c>
      <c r="B461" s="70">
        <v>386</v>
      </c>
      <c r="C461" s="70">
        <v>12</v>
      </c>
      <c r="D461" s="70">
        <v>23</v>
      </c>
      <c r="E461" s="70">
        <v>2015</v>
      </c>
      <c r="F461" s="70" t="s">
        <v>182</v>
      </c>
      <c r="G461" s="70" t="s">
        <v>2116</v>
      </c>
      <c r="H461" s="70" t="s">
        <v>2117</v>
      </c>
      <c r="I461" s="148"/>
      <c r="J461" s="71">
        <v>3856.7179704052642</v>
      </c>
      <c r="K461" s="71">
        <v>31.589895932969618</v>
      </c>
      <c r="L461" s="71">
        <v>29.76853075972474</v>
      </c>
      <c r="M461" s="71">
        <v>542.70224385024142</v>
      </c>
      <c r="N461" s="71">
        <v>464.01225284184909</v>
      </c>
      <c r="O461" s="71">
        <v>335.87531844462831</v>
      </c>
      <c r="P461" s="71">
        <v>233.58581806086636</v>
      </c>
      <c r="Q461" s="71">
        <v>22.7012709334231</v>
      </c>
      <c r="R461" s="71">
        <v>41.071091845762915</v>
      </c>
      <c r="S461" s="71">
        <v>30.522644869840001</v>
      </c>
      <c r="T461" s="72"/>
      <c r="U461" s="71">
        <v>335593887</v>
      </c>
      <c r="V461" s="71">
        <v>11485</v>
      </c>
      <c r="W461" s="71">
        <v>352</v>
      </c>
      <c r="X461" s="71">
        <v>117860</v>
      </c>
      <c r="Y461" s="71">
        <v>133522</v>
      </c>
      <c r="Z461" s="71">
        <v>195141</v>
      </c>
      <c r="AA461" s="71">
        <v>46482</v>
      </c>
      <c r="AB461" s="71">
        <v>312457</v>
      </c>
      <c r="AC461" s="71">
        <v>7020433</v>
      </c>
      <c r="AD461" s="71">
        <v>30.522644869840001</v>
      </c>
      <c r="AE461" s="72"/>
      <c r="AF461" s="71">
        <v>2628160461.6448689</v>
      </c>
      <c r="AG461" s="71">
        <v>23537018.540981252</v>
      </c>
      <c r="AH461" s="71">
        <v>4795423.0918355118</v>
      </c>
      <c r="AI461" s="71">
        <v>778971496.6715194</v>
      </c>
      <c r="AJ461" s="71">
        <v>685483373.20593083</v>
      </c>
      <c r="AK461" s="71">
        <v>0</v>
      </c>
      <c r="AL461" s="71">
        <v>0</v>
      </c>
      <c r="AM461" s="71">
        <v>42820921.142181657</v>
      </c>
      <c r="AN461" s="71">
        <v>0</v>
      </c>
      <c r="AO461" s="71">
        <v>0</v>
      </c>
      <c r="AP461" s="71">
        <v>4163768694.2973175</v>
      </c>
      <c r="AQ461" s="72"/>
      <c r="AR461" s="71">
        <v>6933</v>
      </c>
      <c r="AS461" s="71">
        <v>1765</v>
      </c>
      <c r="AT461" s="71">
        <v>0</v>
      </c>
      <c r="AU461" s="71">
        <v>1</v>
      </c>
      <c r="AV461" s="71">
        <v>0</v>
      </c>
      <c r="AW461" s="71">
        <v>0</v>
      </c>
      <c r="AX461" s="71"/>
      <c r="AY461" s="72"/>
      <c r="AZ461" s="71">
        <v>29146.3</v>
      </c>
      <c r="BA461" s="71">
        <v>86841.5</v>
      </c>
      <c r="BB461" s="71">
        <v>0</v>
      </c>
      <c r="BC461" s="71">
        <v>210</v>
      </c>
      <c r="BD461" s="71">
        <v>0</v>
      </c>
      <c r="BE461" s="71">
        <v>0</v>
      </c>
      <c r="BF461" s="71"/>
      <c r="BG461" s="72"/>
      <c r="BH461" s="71">
        <v>0</v>
      </c>
      <c r="BI461" s="71">
        <v>0</v>
      </c>
      <c r="BJ461" s="71">
        <v>5521.915</v>
      </c>
      <c r="BK461" s="71">
        <v>2737.3040000000001</v>
      </c>
      <c r="BL461" s="71">
        <v>196.59100000000001</v>
      </c>
      <c r="BM461" s="71">
        <v>0</v>
      </c>
      <c r="BN461" s="72"/>
      <c r="BO461" s="71">
        <v>0</v>
      </c>
      <c r="BP461" s="71">
        <v>0</v>
      </c>
      <c r="BQ461" s="71">
        <v>56</v>
      </c>
      <c r="BR461" s="71">
        <v>7</v>
      </c>
      <c r="BS461" s="71">
        <v>14</v>
      </c>
      <c r="BT461" s="71">
        <v>0</v>
      </c>
      <c r="BU461"/>
      <c r="BV461" s="70">
        <v>8212.6759999999995</v>
      </c>
      <c r="BW461" s="70">
        <v>6.5190000000000001</v>
      </c>
      <c r="BX461" s="70">
        <v>32.408999999999999</v>
      </c>
      <c r="BY461" s="70">
        <v>0.66</v>
      </c>
      <c r="BZ461" s="70">
        <v>29.151</v>
      </c>
      <c r="CA461" s="70">
        <v>34.387999999999998</v>
      </c>
      <c r="CB461" s="70">
        <v>80</v>
      </c>
      <c r="CC461" s="70">
        <v>7.0000000000000001E-3</v>
      </c>
      <c r="CD461" s="70">
        <v>60</v>
      </c>
    </row>
    <row r="462" spans="1:82">
      <c r="A462" s="70" t="s">
        <v>2129</v>
      </c>
      <c r="B462" s="70">
        <v>387</v>
      </c>
      <c r="C462" s="70">
        <v>13</v>
      </c>
      <c r="D462" s="70">
        <v>23</v>
      </c>
      <c r="E462" s="70">
        <v>2016</v>
      </c>
      <c r="F462" s="70" t="s">
        <v>155</v>
      </c>
      <c r="G462" s="1064" t="s">
        <v>2116</v>
      </c>
      <c r="H462" s="70" t="s">
        <v>2117</v>
      </c>
      <c r="I462" s="148"/>
      <c r="J462" s="71">
        <v>3225.5465374267947</v>
      </c>
      <c r="K462" s="71">
        <v>29.568544076797245</v>
      </c>
      <c r="L462" s="71">
        <v>17.469726950720794</v>
      </c>
      <c r="M462" s="71">
        <v>525.8151228020721</v>
      </c>
      <c r="N462" s="71">
        <v>475.46564466690597</v>
      </c>
      <c r="O462" s="71">
        <v>336.2054792288838</v>
      </c>
      <c r="P462" s="71">
        <v>231.22657684194959</v>
      </c>
      <c r="Q462" s="71">
        <v>22.05209604748412</v>
      </c>
      <c r="R462" s="71">
        <v>41.473561124923783</v>
      </c>
      <c r="S462" s="71">
        <v>41.269234014399999</v>
      </c>
      <c r="T462" s="72"/>
      <c r="U462" s="71">
        <v>257351763</v>
      </c>
      <c r="V462" s="71">
        <v>11485</v>
      </c>
      <c r="W462" s="71">
        <v>352</v>
      </c>
      <c r="X462" s="71">
        <v>117860</v>
      </c>
      <c r="Y462" s="71">
        <v>134712</v>
      </c>
      <c r="Z462" s="71">
        <v>197734</v>
      </c>
      <c r="AA462" s="71">
        <v>47590</v>
      </c>
      <c r="AB462" s="71">
        <v>312211</v>
      </c>
      <c r="AC462" s="71">
        <v>7083275.9959655534</v>
      </c>
      <c r="AD462" s="71">
        <v>41.269234014399999</v>
      </c>
      <c r="AE462" s="72"/>
      <c r="AF462" s="71">
        <v>2244554397.5635109</v>
      </c>
      <c r="AG462" s="71">
        <v>21662712.07844612</v>
      </c>
      <c r="AH462" s="71">
        <v>2267161.7279219688</v>
      </c>
      <c r="AI462" s="71">
        <v>801154211.14937067</v>
      </c>
      <c r="AJ462" s="71">
        <v>702108186.24654758</v>
      </c>
      <c r="AK462" s="71">
        <v>0</v>
      </c>
      <c r="AL462" s="71">
        <v>0</v>
      </c>
      <c r="AM462" s="71">
        <v>42820449.336387843</v>
      </c>
      <c r="AN462" s="71">
        <v>0</v>
      </c>
      <c r="AO462" s="71">
        <v>0</v>
      </c>
      <c r="AP462" s="71">
        <v>3814567118.1021848</v>
      </c>
      <c r="AQ462" s="72"/>
      <c r="AR462" s="71">
        <v>7520</v>
      </c>
      <c r="AS462" s="71">
        <v>2081</v>
      </c>
      <c r="AT462" s="71">
        <v>0</v>
      </c>
      <c r="AU462" s="71">
        <v>1</v>
      </c>
      <c r="AV462" s="71">
        <v>0</v>
      </c>
      <c r="AW462" s="71">
        <v>1</v>
      </c>
      <c r="AX462" s="71"/>
      <c r="AY462" s="72"/>
      <c r="AZ462" s="71">
        <v>32050.9</v>
      </c>
      <c r="BA462" s="71">
        <v>106943.6</v>
      </c>
      <c r="BB462" s="71">
        <v>0</v>
      </c>
      <c r="BC462" s="71">
        <v>210</v>
      </c>
      <c r="BD462" s="71">
        <v>0</v>
      </c>
      <c r="BE462" s="71">
        <v>4680</v>
      </c>
      <c r="BF462" s="71"/>
      <c r="BG462" s="72"/>
      <c r="BH462" s="71">
        <v>0</v>
      </c>
      <c r="BI462" s="71">
        <v>0</v>
      </c>
      <c r="BJ462" s="71">
        <v>4887.7359999999999</v>
      </c>
      <c r="BK462" s="71">
        <v>2603.402</v>
      </c>
      <c r="BL462" s="71">
        <v>243.154</v>
      </c>
      <c r="BM462" s="71">
        <v>0</v>
      </c>
      <c r="BN462" s="72"/>
      <c r="BO462" s="71">
        <v>0</v>
      </c>
      <c r="BP462" s="71">
        <v>0</v>
      </c>
      <c r="BQ462" s="71">
        <v>54</v>
      </c>
      <c r="BR462" s="71">
        <v>7</v>
      </c>
      <c r="BS462" s="71">
        <v>15</v>
      </c>
      <c r="BT462" s="71">
        <v>0</v>
      </c>
      <c r="BU462"/>
      <c r="BV462" s="70">
        <v>7448.634</v>
      </c>
      <c r="BW462" s="70">
        <v>5.1619999999999999</v>
      </c>
      <c r="BX462" s="70">
        <v>59.25</v>
      </c>
      <c r="BY462" s="70">
        <v>0</v>
      </c>
      <c r="BZ462" s="70">
        <v>25.245000000000001</v>
      </c>
      <c r="CA462" s="70">
        <v>32.762</v>
      </c>
      <c r="CB462" s="70">
        <v>92</v>
      </c>
      <c r="CC462" s="70">
        <v>4.2389999999999999</v>
      </c>
      <c r="CD462" s="70">
        <v>67</v>
      </c>
    </row>
    <row r="463" spans="1:82">
      <c r="A463" s="70" t="s">
        <v>2130</v>
      </c>
      <c r="B463" s="70">
        <v>388</v>
      </c>
      <c r="C463" s="70">
        <v>14</v>
      </c>
      <c r="D463" s="70">
        <v>23</v>
      </c>
      <c r="E463" s="70">
        <v>2017</v>
      </c>
      <c r="F463" s="70" t="s">
        <v>156</v>
      </c>
      <c r="G463" s="1064" t="s">
        <v>2116</v>
      </c>
      <c r="H463" s="70" t="s">
        <v>2117</v>
      </c>
      <c r="I463" s="148"/>
      <c r="J463" s="71">
        <v>3587.0643473116843</v>
      </c>
      <c r="K463" s="71">
        <v>29.851736323328296</v>
      </c>
      <c r="L463" s="71">
        <v>17.071245808331728</v>
      </c>
      <c r="M463" s="71">
        <v>496.77783713367199</v>
      </c>
      <c r="N463" s="71">
        <v>466.79994040222232</v>
      </c>
      <c r="O463" s="71">
        <v>332.84354157912981</v>
      </c>
      <c r="P463" s="71">
        <v>231.9923490191876</v>
      </c>
      <c r="Q463" s="71">
        <v>21.3196084242092</v>
      </c>
      <c r="R463" s="71">
        <v>39.451681548195566</v>
      </c>
      <c r="S463" s="71">
        <v>39.684651654480007</v>
      </c>
      <c r="T463" s="72"/>
      <c r="U463" s="71">
        <v>305837170</v>
      </c>
      <c r="V463" s="71">
        <v>11485</v>
      </c>
      <c r="W463" s="71">
        <v>352</v>
      </c>
      <c r="X463" s="71">
        <v>117860</v>
      </c>
      <c r="Y463" s="71">
        <v>136437</v>
      </c>
      <c r="Z463" s="71">
        <v>199004</v>
      </c>
      <c r="AA463" s="71">
        <v>48052</v>
      </c>
      <c r="AB463" s="71">
        <v>312134</v>
      </c>
      <c r="AC463" s="71">
        <v>6871653.9999999981</v>
      </c>
      <c r="AD463" s="71">
        <v>39.684651654480007</v>
      </c>
      <c r="AE463" s="72"/>
      <c r="AF463" s="71">
        <v>2722875229.033277</v>
      </c>
      <c r="AG463" s="71">
        <v>22818742.0472284</v>
      </c>
      <c r="AH463" s="71">
        <v>2775354.2203371949</v>
      </c>
      <c r="AI463" s="71">
        <v>787657566.21805823</v>
      </c>
      <c r="AJ463" s="71">
        <v>670004251.59399426</v>
      </c>
      <c r="AK463" s="71">
        <v>0</v>
      </c>
      <c r="AL463" s="71">
        <v>0</v>
      </c>
      <c r="AM463" s="71">
        <v>42876874.40094538</v>
      </c>
      <c r="AN463" s="71">
        <v>0</v>
      </c>
      <c r="AO463" s="71">
        <v>0</v>
      </c>
      <c r="AP463" s="71">
        <v>4249008017.5138402</v>
      </c>
      <c r="AQ463" s="72"/>
      <c r="AR463" s="71">
        <v>8084</v>
      </c>
      <c r="AS463" s="71">
        <v>2315</v>
      </c>
      <c r="AT463" s="71">
        <v>0</v>
      </c>
      <c r="AU463" s="71">
        <v>1</v>
      </c>
      <c r="AV463" s="71">
        <v>0</v>
      </c>
      <c r="AW463" s="71">
        <v>1</v>
      </c>
      <c r="AX463" s="71"/>
      <c r="AY463" s="72"/>
      <c r="AZ463" s="71">
        <v>34731.199999999997</v>
      </c>
      <c r="BA463" s="71">
        <v>117956.7</v>
      </c>
      <c r="BB463" s="71">
        <v>0</v>
      </c>
      <c r="BC463" s="71">
        <v>210</v>
      </c>
      <c r="BD463" s="71">
        <v>0</v>
      </c>
      <c r="BE463" s="71">
        <v>4680</v>
      </c>
      <c r="BF463" s="71"/>
      <c r="BG463" s="72"/>
      <c r="BH463" s="71">
        <v>0</v>
      </c>
      <c r="BI463" s="71">
        <v>0</v>
      </c>
      <c r="BJ463" s="71">
        <v>6128.3429999999998</v>
      </c>
      <c r="BK463" s="71">
        <v>2575.759</v>
      </c>
      <c r="BL463" s="71">
        <v>155.548</v>
      </c>
      <c r="BM463" s="71">
        <v>0</v>
      </c>
      <c r="BN463" s="72"/>
      <c r="BO463" s="71">
        <v>0</v>
      </c>
      <c r="BP463" s="71">
        <v>0</v>
      </c>
      <c r="BQ463" s="71">
        <v>59</v>
      </c>
      <c r="BR463" s="71">
        <v>7</v>
      </c>
      <c r="BS463" s="71">
        <v>13</v>
      </c>
      <c r="BT463" s="71">
        <v>0</v>
      </c>
      <c r="BU463"/>
      <c r="BV463" s="70">
        <v>8549.652</v>
      </c>
      <c r="BW463" s="70">
        <v>5.5380000000000003</v>
      </c>
      <c r="BX463" s="70">
        <v>61.005000000000003</v>
      </c>
      <c r="BY463" s="70">
        <v>0</v>
      </c>
      <c r="BZ463" s="70">
        <v>23.053999999999998</v>
      </c>
      <c r="CA463" s="70">
        <v>26</v>
      </c>
      <c r="CB463" s="70">
        <v>108</v>
      </c>
      <c r="CC463" s="70">
        <v>4.4009999999999998</v>
      </c>
      <c r="CD463" s="70">
        <v>82</v>
      </c>
    </row>
    <row r="464" spans="1:82">
      <c r="A464" s="70" t="s">
        <v>2131</v>
      </c>
      <c r="B464" s="70">
        <v>389</v>
      </c>
      <c r="C464" s="70">
        <v>15</v>
      </c>
      <c r="D464" s="70">
        <v>23</v>
      </c>
      <c r="E464" s="70">
        <v>2018</v>
      </c>
      <c r="F464" s="70" t="s">
        <v>183</v>
      </c>
      <c r="G464" s="70" t="s">
        <v>2116</v>
      </c>
      <c r="H464" s="70" t="s">
        <v>2117</v>
      </c>
      <c r="I464" s="148"/>
      <c r="J464" s="71">
        <v>3674.0605982443521</v>
      </c>
      <c r="K464" s="71">
        <v>27.649941602015648</v>
      </c>
      <c r="L464" s="71">
        <v>15.698051764210991</v>
      </c>
      <c r="M464" s="71">
        <v>514.13232175679491</v>
      </c>
      <c r="N464" s="71">
        <v>427.40442332666106</v>
      </c>
      <c r="O464" s="71">
        <v>329.97249334595801</v>
      </c>
      <c r="P464" s="71">
        <v>232.5939921796234</v>
      </c>
      <c r="Q464" s="71">
        <v>19.78546799463</v>
      </c>
      <c r="R464" s="71">
        <v>40.798228352375624</v>
      </c>
      <c r="S464" s="71">
        <v>38.739719424699999</v>
      </c>
      <c r="T464" s="72"/>
      <c r="U464" s="71">
        <v>326529507</v>
      </c>
      <c r="V464" s="71">
        <v>11485</v>
      </c>
      <c r="W464" s="71">
        <v>352</v>
      </c>
      <c r="X464" s="71">
        <v>117860</v>
      </c>
      <c r="Y464" s="71">
        <v>138512</v>
      </c>
      <c r="Z464" s="71">
        <v>201065</v>
      </c>
      <c r="AA464" s="71">
        <v>48661</v>
      </c>
      <c r="AB464" s="71">
        <v>312168</v>
      </c>
      <c r="AC464" s="71">
        <v>7078344</v>
      </c>
      <c r="AD464" s="71">
        <v>38.739719424699999</v>
      </c>
      <c r="AE464" s="72"/>
      <c r="AF464" s="71">
        <v>2956059981.925694</v>
      </c>
      <c r="AG464" s="71">
        <v>20683521.910960499</v>
      </c>
      <c r="AH464" s="71">
        <v>2568590.110766571</v>
      </c>
      <c r="AI464" s="71">
        <v>801626881.89668322</v>
      </c>
      <c r="AJ464" s="71">
        <v>633388609.05983591</v>
      </c>
      <c r="AK464" s="71">
        <v>0</v>
      </c>
      <c r="AL464" s="71">
        <v>0</v>
      </c>
      <c r="AM464" s="71">
        <v>42970271.928634003</v>
      </c>
      <c r="AN464" s="71">
        <v>0</v>
      </c>
      <c r="AO464" s="71">
        <v>0</v>
      </c>
      <c r="AP464" s="71">
        <v>4457297856.8325739</v>
      </c>
      <c r="AQ464" s="72"/>
      <c r="AR464" s="71">
        <v>8668</v>
      </c>
      <c r="AS464" s="71">
        <v>2561</v>
      </c>
      <c r="AT464" s="71">
        <v>0</v>
      </c>
      <c r="AU464" s="71">
        <v>1</v>
      </c>
      <c r="AV464" s="71">
        <v>0</v>
      </c>
      <c r="AW464" s="71">
        <v>1</v>
      </c>
      <c r="AX464" s="71"/>
      <c r="AY464" s="72"/>
      <c r="AZ464" s="71">
        <v>37525.9</v>
      </c>
      <c r="BA464" s="71">
        <v>145216.6</v>
      </c>
      <c r="BB464" s="71">
        <v>0</v>
      </c>
      <c r="BC464" s="71">
        <v>210</v>
      </c>
      <c r="BD464" s="71">
        <v>0</v>
      </c>
      <c r="BE464" s="71">
        <v>4631</v>
      </c>
      <c r="BF464" s="71"/>
      <c r="BG464" s="72"/>
      <c r="BH464" s="71">
        <v>0</v>
      </c>
      <c r="BI464" s="71">
        <v>0</v>
      </c>
      <c r="BJ464" s="71">
        <v>6535.0169999999998</v>
      </c>
      <c r="BK464" s="71">
        <v>2746.0189999999998</v>
      </c>
      <c r="BL464" s="71">
        <v>153.28100000000001</v>
      </c>
      <c r="BM464" s="71">
        <v>0</v>
      </c>
      <c r="BN464" s="72"/>
      <c r="BO464" s="71">
        <v>0</v>
      </c>
      <c r="BP464" s="71">
        <v>0</v>
      </c>
      <c r="BQ464" s="71">
        <v>58</v>
      </c>
      <c r="BR464" s="71">
        <v>7</v>
      </c>
      <c r="BS464" s="71">
        <v>13</v>
      </c>
      <c r="BT464" s="71">
        <v>0</v>
      </c>
      <c r="BU464"/>
      <c r="BV464" s="70">
        <v>9031.43</v>
      </c>
      <c r="BW464" s="70">
        <v>6.0910000000000002</v>
      </c>
      <c r="BX464" s="70">
        <v>58.085999999999999</v>
      </c>
      <c r="BY464" s="70">
        <v>0.42899999999999999</v>
      </c>
      <c r="BZ464" s="70">
        <v>18.88</v>
      </c>
      <c r="CA464" s="70">
        <v>36</v>
      </c>
      <c r="CB464" s="70">
        <v>150</v>
      </c>
      <c r="CC464" s="70">
        <v>3.4009999999999998</v>
      </c>
      <c r="CD464" s="70">
        <v>130</v>
      </c>
    </row>
    <row r="465" spans="1:82">
      <c r="A465" s="70" t="s">
        <v>2132</v>
      </c>
      <c r="B465" s="70">
        <v>390</v>
      </c>
      <c r="C465" s="70">
        <v>16</v>
      </c>
      <c r="D465" s="70">
        <v>23</v>
      </c>
      <c r="E465" s="70">
        <v>2019</v>
      </c>
      <c r="F465" s="70" t="s">
        <v>158</v>
      </c>
      <c r="G465" s="70" t="s">
        <v>2116</v>
      </c>
      <c r="H465" s="70" t="s">
        <v>2117</v>
      </c>
      <c r="I465" s="148"/>
      <c r="J465" s="71">
        <v>3152.2865850611661</v>
      </c>
      <c r="K465" s="71">
        <v>25.779218828421683</v>
      </c>
      <c r="L465" s="71">
        <v>15.809637977743634</v>
      </c>
      <c r="M465" s="71">
        <v>458.40886371675123</v>
      </c>
      <c r="N465" s="71">
        <v>401.13307274716294</v>
      </c>
      <c r="O465" s="71">
        <v>321.71156658950071</v>
      </c>
      <c r="P465" s="71">
        <v>231.76194826966403</v>
      </c>
      <c r="Q465" s="71">
        <v>19.225880609144699</v>
      </c>
      <c r="R465" s="71">
        <v>42.30287647652365</v>
      </c>
      <c r="S465" s="71">
        <v>39.660141684800003</v>
      </c>
      <c r="T465" s="72"/>
      <c r="U465" s="71">
        <v>275698405</v>
      </c>
      <c r="V465" s="71">
        <v>11485</v>
      </c>
      <c r="W465" s="71">
        <v>352</v>
      </c>
      <c r="X465" s="71">
        <v>117860</v>
      </c>
      <c r="Y465" s="71">
        <v>140035</v>
      </c>
      <c r="Z465" s="71">
        <v>201413</v>
      </c>
      <c r="AA465" s="71">
        <v>48124</v>
      </c>
      <c r="AB465" s="71">
        <v>311551</v>
      </c>
      <c r="AC465" s="71">
        <v>7459605.5</v>
      </c>
      <c r="AD465" s="71">
        <v>39.660141684800003</v>
      </c>
      <c r="AE465" s="72"/>
      <c r="AF465" s="71">
        <v>2646854605.6222601</v>
      </c>
      <c r="AG465" s="71">
        <v>20317037.979596771</v>
      </c>
      <c r="AH465" s="71">
        <v>2825084.7413028171</v>
      </c>
      <c r="AI465" s="71">
        <v>769159773.62534165</v>
      </c>
      <c r="AJ465" s="71">
        <v>624841502.77166724</v>
      </c>
      <c r="AK465" s="71">
        <v>0</v>
      </c>
      <c r="AL465" s="71">
        <v>0</v>
      </c>
      <c r="AM465" s="71">
        <v>42430900.845327698</v>
      </c>
      <c r="AN465" s="71">
        <v>0</v>
      </c>
      <c r="AO465" s="71">
        <v>0</v>
      </c>
      <c r="AP465" s="71">
        <v>4106428905.5854964</v>
      </c>
      <c r="AQ465" s="72"/>
      <c r="AR465" s="71">
        <v>9272</v>
      </c>
      <c r="AS465" s="71">
        <v>2807</v>
      </c>
      <c r="AT465" s="71">
        <v>0</v>
      </c>
      <c r="AU465" s="71">
        <v>1</v>
      </c>
      <c r="AV465" s="71">
        <v>0</v>
      </c>
      <c r="AW465" s="71">
        <v>1</v>
      </c>
      <c r="AX465" s="71"/>
      <c r="AY465" s="72"/>
      <c r="AZ465" s="71">
        <v>40388.600000000071</v>
      </c>
      <c r="BA465" s="71">
        <v>159033.09999999989</v>
      </c>
      <c r="BB465" s="71">
        <v>0</v>
      </c>
      <c r="BC465" s="71">
        <v>210</v>
      </c>
      <c r="BD465" s="71">
        <v>0</v>
      </c>
      <c r="BE465" s="71">
        <v>4630.5</v>
      </c>
      <c r="BF465" s="71"/>
      <c r="BG465" s="72"/>
      <c r="BH465" s="71">
        <v>0</v>
      </c>
      <c r="BI465" s="71">
        <v>0</v>
      </c>
      <c r="BJ465" s="71">
        <v>6440.8429999999998</v>
      </c>
      <c r="BK465" s="71">
        <v>2602.6179999999999</v>
      </c>
      <c r="BL465" s="71">
        <v>150.096</v>
      </c>
      <c r="BM465" s="71">
        <v>0</v>
      </c>
      <c r="BN465" s="72"/>
      <c r="BO465" s="71">
        <v>0</v>
      </c>
      <c r="BP465" s="71">
        <v>0</v>
      </c>
      <c r="BQ465" s="71">
        <v>57</v>
      </c>
      <c r="BR465" s="71">
        <v>6</v>
      </c>
      <c r="BS465" s="71">
        <v>13</v>
      </c>
      <c r="BT465" s="71">
        <v>0</v>
      </c>
      <c r="BU465"/>
      <c r="BV465" s="70">
        <v>8765.1740000000009</v>
      </c>
      <c r="BW465" s="70">
        <v>17.838000000000001</v>
      </c>
      <c r="BX465" s="70">
        <v>56.311</v>
      </c>
      <c r="BY465" s="70">
        <v>0</v>
      </c>
      <c r="BZ465" s="70">
        <v>17.869</v>
      </c>
      <c r="CA465" s="70">
        <v>28.364999999999998</v>
      </c>
      <c r="CB465" s="70">
        <v>160</v>
      </c>
      <c r="CC465" s="70">
        <v>8</v>
      </c>
      <c r="CD465" s="70">
        <v>140</v>
      </c>
    </row>
    <row r="466" spans="1:82">
      <c r="A466" s="70" t="s">
        <v>2133</v>
      </c>
      <c r="B466" s="70">
        <v>391</v>
      </c>
      <c r="C466" s="70">
        <v>17</v>
      </c>
      <c r="D466" s="70">
        <v>23</v>
      </c>
      <c r="E466" s="70">
        <v>2020</v>
      </c>
      <c r="F466" s="70" t="s">
        <v>159</v>
      </c>
      <c r="G466" s="70" t="s">
        <v>2116</v>
      </c>
      <c r="H466" s="70" t="s">
        <v>2117</v>
      </c>
      <c r="I466" s="148"/>
      <c r="J466" s="71">
        <v>3220.7018904197371</v>
      </c>
      <c r="K466" s="71">
        <v>27.032596009737659</v>
      </c>
      <c r="L466" s="71">
        <v>19.903672547119054</v>
      </c>
      <c r="M466" s="71">
        <v>421.97661773103135</v>
      </c>
      <c r="N466" s="71">
        <v>403.55451532462456</v>
      </c>
      <c r="O466" s="71">
        <v>281.79344558425987</v>
      </c>
      <c r="P466" s="71">
        <v>219.25766408891479</v>
      </c>
      <c r="Q466" s="71">
        <v>18.357244348083501</v>
      </c>
      <c r="R466" s="71">
        <v>39.869105348558861</v>
      </c>
      <c r="S466" s="71">
        <v>43.865547187500013</v>
      </c>
      <c r="T466" s="72"/>
      <c r="U466" s="71">
        <v>287030871</v>
      </c>
      <c r="V466" s="71">
        <v>11461</v>
      </c>
      <c r="W466" s="71">
        <v>472</v>
      </c>
      <c r="X466" s="71">
        <v>120359</v>
      </c>
      <c r="Y466" s="71">
        <v>141804</v>
      </c>
      <c r="Z466" s="71">
        <v>201362</v>
      </c>
      <c r="AA466" s="71">
        <v>48391</v>
      </c>
      <c r="AB466" s="71">
        <v>311347</v>
      </c>
      <c r="AC466" s="71">
        <v>7067587</v>
      </c>
      <c r="AD466" s="71">
        <v>43.865547187500013</v>
      </c>
      <c r="AE466" s="72"/>
      <c r="AF466" s="71">
        <v>2803896926.9850111</v>
      </c>
      <c r="AG466" s="71">
        <v>20767696.1783127</v>
      </c>
      <c r="AH466" s="71">
        <v>3709417.3480741153</v>
      </c>
      <c r="AI466" s="71">
        <v>758759040.32524979</v>
      </c>
      <c r="AJ466" s="71">
        <v>722231046.10142565</v>
      </c>
      <c r="AK466" s="71"/>
      <c r="AL466" s="71"/>
      <c r="AM466" s="71">
        <v>40634242.637317382</v>
      </c>
      <c r="AN466" s="71"/>
      <c r="AO466" s="71"/>
      <c r="AP466" s="71">
        <v>4349998369.5753908</v>
      </c>
      <c r="AQ466" s="72"/>
      <c r="AR466" s="71">
        <v>10055</v>
      </c>
      <c r="AS466" s="71">
        <v>2892</v>
      </c>
      <c r="AT466" s="71">
        <v>0</v>
      </c>
      <c r="AU466" s="71">
        <v>1</v>
      </c>
      <c r="AV466" s="71">
        <v>0</v>
      </c>
      <c r="AW466" s="71">
        <v>2</v>
      </c>
      <c r="AX466" s="71"/>
      <c r="AY466" s="72"/>
      <c r="AZ466" s="71">
        <v>44059.500000000007</v>
      </c>
      <c r="BA466" s="71">
        <v>176534.20000000039</v>
      </c>
      <c r="BB466" s="71">
        <v>0</v>
      </c>
      <c r="BC466" s="71">
        <v>210</v>
      </c>
      <c r="BD466" s="71">
        <v>0</v>
      </c>
      <c r="BE466" s="71">
        <v>53630.5</v>
      </c>
      <c r="BF466" s="71"/>
      <c r="BG466" s="72"/>
      <c r="BH466" s="71">
        <v>0</v>
      </c>
      <c r="BI466" s="71">
        <v>0</v>
      </c>
      <c r="BJ466" s="71">
        <v>6116.5780000000004</v>
      </c>
      <c r="BK466" s="71">
        <v>2497.4499999999998</v>
      </c>
      <c r="BL466" s="71">
        <v>136.76600000000002</v>
      </c>
      <c r="BM466" s="71">
        <v>0</v>
      </c>
      <c r="BN466" s="72"/>
      <c r="BO466" s="71">
        <v>0</v>
      </c>
      <c r="BP466" s="71">
        <v>0</v>
      </c>
      <c r="BQ466" s="71">
        <v>57</v>
      </c>
      <c r="BR466" s="71">
        <v>7</v>
      </c>
      <c r="BS466" s="71">
        <v>11</v>
      </c>
      <c r="BT466" s="71">
        <v>0</v>
      </c>
      <c r="BU466"/>
      <c r="BV466" s="70">
        <v>8212.3089999999993</v>
      </c>
      <c r="BW466" s="70">
        <v>17.731999999999999</v>
      </c>
      <c r="BX466" s="70">
        <v>53.7</v>
      </c>
      <c r="BY466" s="70">
        <v>5.49</v>
      </c>
      <c r="BZ466" s="70">
        <v>63.563000000000002</v>
      </c>
      <c r="CA466" s="70">
        <v>29</v>
      </c>
      <c r="CB466" s="70">
        <v>190</v>
      </c>
      <c r="CC466" s="70">
        <v>9</v>
      </c>
      <c r="CD466" s="70">
        <v>170</v>
      </c>
    </row>
    <row r="467" spans="1:82">
      <c r="A467" s="70" t="s">
        <v>2134</v>
      </c>
      <c r="B467" s="70">
        <v>391</v>
      </c>
      <c r="C467" s="70">
        <v>18</v>
      </c>
      <c r="D467" s="70">
        <v>23</v>
      </c>
      <c r="E467" s="70">
        <v>2021</v>
      </c>
      <c r="F467" s="70" t="s">
        <v>160</v>
      </c>
      <c r="G467" s="70" t="s">
        <v>2116</v>
      </c>
      <c r="H467" s="70" t="s">
        <v>2117</v>
      </c>
      <c r="I467" s="148"/>
      <c r="J467" s="71">
        <v>3617.6267430329076</v>
      </c>
      <c r="K467" s="71">
        <v>29.628499560481657</v>
      </c>
      <c r="L467" s="71">
        <v>19.039140589310161</v>
      </c>
      <c r="M467" s="71">
        <v>484.23849267174853</v>
      </c>
      <c r="N467" s="71">
        <v>420.75185809861</v>
      </c>
      <c r="O467" s="71">
        <v>273.75302869001945</v>
      </c>
      <c r="P467" s="71">
        <v>225.70442936167586</v>
      </c>
      <c r="Q467" s="71">
        <v>18.0897855494106</v>
      </c>
      <c r="R467" s="71">
        <v>43.978339821733762</v>
      </c>
      <c r="S467" s="71">
        <v>44.589040506560004</v>
      </c>
      <c r="T467" s="72"/>
      <c r="U467" s="71">
        <v>318097254</v>
      </c>
      <c r="V467" s="71">
        <v>11461</v>
      </c>
      <c r="W467" s="71">
        <v>472</v>
      </c>
      <c r="X467" s="71">
        <v>120359</v>
      </c>
      <c r="Y467" s="71">
        <v>142498</v>
      </c>
      <c r="Z467" s="71">
        <v>201417</v>
      </c>
      <c r="AA467" s="71">
        <v>48574</v>
      </c>
      <c r="AB467" s="71">
        <v>309825</v>
      </c>
      <c r="AC467" s="71">
        <v>7563063.4999999981</v>
      </c>
      <c r="AD467" s="71">
        <v>44.589040506560004</v>
      </c>
      <c r="AE467" s="72"/>
      <c r="AF467" s="71">
        <v>3158006933.5250034</v>
      </c>
      <c r="AG467" s="71">
        <v>22008848.483157266</v>
      </c>
      <c r="AH467" s="71">
        <v>3388955.1120632631</v>
      </c>
      <c r="AI467" s="71">
        <v>812043280.35879576</v>
      </c>
      <c r="AJ467" s="71">
        <v>699979767.55727649</v>
      </c>
      <c r="AK467" s="71">
        <v>0</v>
      </c>
      <c r="AL467" s="71">
        <v>0</v>
      </c>
      <c r="AM467" s="71">
        <v>40668834.040052541</v>
      </c>
      <c r="AN467" s="71">
        <v>0</v>
      </c>
      <c r="AO467" s="71">
        <v>0</v>
      </c>
      <c r="AP467" s="71">
        <v>4736096619.0763483</v>
      </c>
      <c r="AQ467" s="72"/>
      <c r="AR467" s="71">
        <v>10771</v>
      </c>
      <c r="AS467" s="71">
        <v>2939</v>
      </c>
      <c r="AT467" s="71">
        <v>0</v>
      </c>
      <c r="AU467" s="71">
        <v>1</v>
      </c>
      <c r="AV467" s="71">
        <v>0</v>
      </c>
      <c r="AW467" s="71">
        <v>2</v>
      </c>
      <c r="AX467" s="71"/>
      <c r="AY467" s="72"/>
      <c r="AZ467" s="71">
        <v>47967.900000000263</v>
      </c>
      <c r="BA467" s="71">
        <v>184680.70000000039</v>
      </c>
      <c r="BB467" s="71">
        <v>0</v>
      </c>
      <c r="BC467" s="71">
        <v>210</v>
      </c>
      <c r="BD467" s="71">
        <v>0</v>
      </c>
      <c r="BE467" s="71">
        <v>53630.5</v>
      </c>
      <c r="BF467" s="71"/>
      <c r="BG467" s="72"/>
      <c r="BH467" s="71">
        <v>0</v>
      </c>
      <c r="BI467" s="71">
        <v>0</v>
      </c>
      <c r="BJ467" s="71">
        <v>6458.26</v>
      </c>
      <c r="BK467" s="71">
        <v>2386.163</v>
      </c>
      <c r="BL467" s="71">
        <v>138.40600000000001</v>
      </c>
      <c r="BM467" s="71">
        <v>0</v>
      </c>
      <c r="BN467" s="72"/>
      <c r="BO467" s="71">
        <v>0</v>
      </c>
      <c r="BP467" s="71">
        <v>0</v>
      </c>
      <c r="BQ467" s="71">
        <v>59</v>
      </c>
      <c r="BR467" s="71">
        <v>7</v>
      </c>
      <c r="BS467" s="71">
        <v>12</v>
      </c>
      <c r="BT467" s="71">
        <v>0</v>
      </c>
      <c r="BU467"/>
      <c r="BV467" s="70">
        <v>8437.9670000000006</v>
      </c>
      <c r="BW467" s="70">
        <v>18.52</v>
      </c>
      <c r="BX467" s="70">
        <v>52.95</v>
      </c>
      <c r="BY467" s="70">
        <v>4.9589999999999996</v>
      </c>
      <c r="BZ467" s="70">
        <v>58.433</v>
      </c>
      <c r="CA467" s="70">
        <v>28</v>
      </c>
      <c r="CB467" s="70">
        <v>190</v>
      </c>
      <c r="CC467" s="70">
        <v>12</v>
      </c>
      <c r="CD467" s="70">
        <v>180</v>
      </c>
    </row>
    <row r="468" spans="1:82">
      <c r="A468" s="70" t="s">
        <v>2135</v>
      </c>
      <c r="B468" s="70">
        <v>391</v>
      </c>
      <c r="C468" s="70">
        <v>19</v>
      </c>
      <c r="D468" s="70">
        <v>23</v>
      </c>
      <c r="E468" s="70">
        <v>2022</v>
      </c>
      <c r="F468" s="70" t="s">
        <v>161</v>
      </c>
      <c r="G468" s="70" t="s">
        <v>2116</v>
      </c>
      <c r="H468" s="70" t="s">
        <v>2117</v>
      </c>
      <c r="I468" s="148"/>
      <c r="J468" s="71">
        <v>3523.4129773899454</v>
      </c>
      <c r="K468" s="71">
        <v>27.76537650647429</v>
      </c>
      <c r="L468" s="71">
        <v>17.253438496709144</v>
      </c>
      <c r="M468" s="71">
        <v>446.5072749400706</v>
      </c>
      <c r="N468" s="71">
        <v>395.48175893789249</v>
      </c>
      <c r="O468" s="71">
        <v>288.97952063871872</v>
      </c>
      <c r="P468" s="71">
        <v>224.30628517176962</v>
      </c>
      <c r="Q468" s="71">
        <v>18.233108751451631</v>
      </c>
      <c r="R468" s="71">
        <v>44.573436744906815</v>
      </c>
      <c r="S468" s="71">
        <v>43.54892587122</v>
      </c>
      <c r="T468" s="72"/>
      <c r="U468" s="71">
        <v>350343775</v>
      </c>
      <c r="V468" s="71">
        <v>11461</v>
      </c>
      <c r="W468" s="71">
        <v>472</v>
      </c>
      <c r="X468" s="71">
        <v>120359</v>
      </c>
      <c r="Y468" s="71">
        <v>144504</v>
      </c>
      <c r="Z468" s="71">
        <v>202012</v>
      </c>
      <c r="AA468" s="71">
        <v>49009</v>
      </c>
      <c r="AB468" s="71">
        <v>309719</v>
      </c>
      <c r="AC468" s="71">
        <v>7761676.9999999991</v>
      </c>
      <c r="AD468" s="71">
        <v>43.54892587122</v>
      </c>
      <c r="AE468" s="72"/>
      <c r="AF468" s="71">
        <v>3134915126.2834663</v>
      </c>
      <c r="AG468" s="71">
        <v>22188881.92540871</v>
      </c>
      <c r="AH468" s="71">
        <v>3762003.0225578202</v>
      </c>
      <c r="AI468" s="71">
        <v>741098522.80467463</v>
      </c>
      <c r="AJ468" s="71">
        <v>648878931.78556931</v>
      </c>
      <c r="AK468" s="71">
        <v>0</v>
      </c>
      <c r="AL468" s="71">
        <v>0</v>
      </c>
      <c r="AM468" s="71">
        <v>39993176.496477425</v>
      </c>
      <c r="AN468" s="71">
        <v>0</v>
      </c>
      <c r="AO468" s="71">
        <v>0</v>
      </c>
      <c r="AP468" s="71">
        <v>4590836642.3181543</v>
      </c>
      <c r="AQ468" s="72"/>
      <c r="AR468" s="71">
        <v>11557</v>
      </c>
      <c r="AS468" s="71">
        <v>2971</v>
      </c>
      <c r="AT468" s="71">
        <v>0</v>
      </c>
      <c r="AU468" s="71">
        <v>1</v>
      </c>
      <c r="AV468" s="71">
        <v>0</v>
      </c>
      <c r="AW468" s="71">
        <v>2</v>
      </c>
      <c r="AX468" s="71"/>
      <c r="AY468" s="72"/>
      <c r="AZ468" s="71">
        <v>52377.100000000508</v>
      </c>
      <c r="BA468" s="71">
        <v>236917.30000000101</v>
      </c>
      <c r="BB468" s="71">
        <v>0</v>
      </c>
      <c r="BC468" s="71">
        <v>210</v>
      </c>
      <c r="BD468" s="71">
        <v>0</v>
      </c>
      <c r="BE468" s="71">
        <v>53630.5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391</v>
      </c>
      <c r="C469" s="70">
        <v>20</v>
      </c>
      <c r="D469" s="70">
        <v>23</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12482</v>
      </c>
      <c r="AS469" s="71">
        <v>3027</v>
      </c>
      <c r="AT469" s="71">
        <v>0</v>
      </c>
      <c r="AU469" s="71">
        <v>1</v>
      </c>
      <c r="AV469" s="71">
        <v>0</v>
      </c>
      <c r="AW469" s="71">
        <v>2</v>
      </c>
      <c r="AX469" s="71"/>
      <c r="AY469" s="72"/>
      <c r="AZ469" s="71">
        <v>56966.500000000975</v>
      </c>
      <c r="BA469" s="71">
        <v>242116.00000000093</v>
      </c>
      <c r="BB469" s="71">
        <v>0</v>
      </c>
      <c r="BC469" s="71">
        <v>210</v>
      </c>
      <c r="BD469" s="71">
        <v>0</v>
      </c>
      <c r="BE469" s="71">
        <v>55106.14</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391</v>
      </c>
      <c r="C470" s="70">
        <v>21</v>
      </c>
      <c r="D470" s="70">
        <v>23</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392</v>
      </c>
      <c r="C471" s="70">
        <v>1</v>
      </c>
      <c r="D471" s="70">
        <v>24</v>
      </c>
      <c r="E471" s="70">
        <v>1990</v>
      </c>
      <c r="F471" s="70" t="s">
        <v>787</v>
      </c>
      <c r="G471" s="70" t="s">
        <v>2139</v>
      </c>
      <c r="H471" s="70" t="s">
        <v>2140</v>
      </c>
      <c r="I471" s="148"/>
      <c r="J471" s="71">
        <v>951.7621325631352</v>
      </c>
      <c r="K471" s="71">
        <v>23.85484930057531</v>
      </c>
      <c r="L471" s="71">
        <v>20.670222415250091</v>
      </c>
      <c r="M471" s="71">
        <v>158.72950137309249</v>
      </c>
      <c r="N471" s="71">
        <v>263.04622568139752</v>
      </c>
      <c r="O471" s="71">
        <v>231.1726154317885</v>
      </c>
      <c r="P471" s="71">
        <v>154.70462848926911</v>
      </c>
      <c r="Q471" s="71">
        <v>16.419624079248599</v>
      </c>
      <c r="R471" s="71">
        <v>0</v>
      </c>
      <c r="S471" s="71">
        <v>17.829737924756561</v>
      </c>
      <c r="T471" s="72"/>
      <c r="U471" s="71">
        <v>81001468</v>
      </c>
      <c r="V471" s="71">
        <v>8927</v>
      </c>
      <c r="W471" s="71">
        <v>238</v>
      </c>
      <c r="X471" s="71">
        <v>60357</v>
      </c>
      <c r="Y471" s="71">
        <v>84261</v>
      </c>
      <c r="Z471" s="71">
        <v>95084</v>
      </c>
      <c r="AA471" s="71">
        <v>37564</v>
      </c>
      <c r="AB471" s="71">
        <v>266599</v>
      </c>
      <c r="AC471" s="71">
        <v>0</v>
      </c>
      <c r="AD471" s="71">
        <v>17.829737924756561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393</v>
      </c>
      <c r="C472" s="70">
        <v>2</v>
      </c>
      <c r="D472" s="70">
        <v>24</v>
      </c>
      <c r="E472" s="70">
        <v>2005</v>
      </c>
      <c r="F472" s="70" t="s">
        <v>789</v>
      </c>
      <c r="G472" s="70" t="s">
        <v>2139</v>
      </c>
      <c r="H472" s="70" t="s">
        <v>2140</v>
      </c>
      <c r="I472" s="148"/>
      <c r="J472" s="71">
        <v>690.14527986826477</v>
      </c>
      <c r="K472" s="71">
        <v>18.636140954934831</v>
      </c>
      <c r="L472" s="71">
        <v>10.288279541375481</v>
      </c>
      <c r="M472" s="71">
        <v>313.4496120311681</v>
      </c>
      <c r="N472" s="71">
        <v>419.28942724284258</v>
      </c>
      <c r="O472" s="71">
        <v>333.84313541533368</v>
      </c>
      <c r="P472" s="71">
        <v>148.73278057712821</v>
      </c>
      <c r="Q472" s="71">
        <v>17.385732757768601</v>
      </c>
      <c r="R472" s="71">
        <v>0</v>
      </c>
      <c r="S472" s="71">
        <v>55.836067006999997</v>
      </c>
      <c r="T472" s="72"/>
      <c r="U472" s="71">
        <v>70149874</v>
      </c>
      <c r="V472" s="71">
        <v>8132</v>
      </c>
      <c r="W472" s="71">
        <v>136</v>
      </c>
      <c r="X472" s="71">
        <v>63259</v>
      </c>
      <c r="Y472" s="71">
        <v>114048</v>
      </c>
      <c r="Z472" s="71">
        <v>158898</v>
      </c>
      <c r="AA472" s="71">
        <v>29577</v>
      </c>
      <c r="AB472" s="71">
        <v>295102</v>
      </c>
      <c r="AC472" s="71">
        <v>0</v>
      </c>
      <c r="AD472" s="71">
        <v>55.836067006999997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394</v>
      </c>
      <c r="C473" s="70">
        <v>3</v>
      </c>
      <c r="D473" s="70">
        <v>24</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395</v>
      </c>
      <c r="C474" s="70">
        <v>4</v>
      </c>
      <c r="D474" s="70">
        <v>24</v>
      </c>
      <c r="E474" s="70">
        <v>2007</v>
      </c>
      <c r="F474" s="70" t="s">
        <v>791</v>
      </c>
      <c r="G474" s="70" t="s">
        <v>2139</v>
      </c>
      <c r="H474" s="70" t="s">
        <v>2140</v>
      </c>
      <c r="I474" s="148"/>
      <c r="J474" s="71">
        <v>639.1751984464114</v>
      </c>
      <c r="K474" s="71">
        <v>17.530226325350789</v>
      </c>
      <c r="L474" s="71">
        <v>12.963291462253229</v>
      </c>
      <c r="M474" s="71">
        <v>352.3581472346637</v>
      </c>
      <c r="N474" s="71">
        <v>416.62586136474812</v>
      </c>
      <c r="O474" s="71">
        <v>322.32176772482268</v>
      </c>
      <c r="P474" s="71">
        <v>145.33103013963631</v>
      </c>
      <c r="Q474" s="71">
        <v>18.591979462888101</v>
      </c>
      <c r="R474" s="71">
        <v>0</v>
      </c>
      <c r="S474" s="71">
        <v>48.713788015800013</v>
      </c>
      <c r="T474" s="72"/>
      <c r="U474" s="71">
        <v>77533740</v>
      </c>
      <c r="V474" s="71">
        <v>7664</v>
      </c>
      <c r="W474" s="71">
        <v>147</v>
      </c>
      <c r="X474" s="71">
        <v>77833</v>
      </c>
      <c r="Y474" s="71">
        <v>117858</v>
      </c>
      <c r="Z474" s="71">
        <v>159482</v>
      </c>
      <c r="AA474" s="71">
        <v>28460</v>
      </c>
      <c r="AB474" s="71">
        <v>298889</v>
      </c>
      <c r="AC474" s="71">
        <v>0</v>
      </c>
      <c r="AD474" s="71">
        <v>48.713788015800013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396</v>
      </c>
      <c r="C475" s="70">
        <v>5</v>
      </c>
      <c r="D475" s="70">
        <v>24</v>
      </c>
      <c r="E475" s="70">
        <v>2008</v>
      </c>
      <c r="F475" s="70" t="s">
        <v>792</v>
      </c>
      <c r="G475" s="70" t="s">
        <v>2139</v>
      </c>
      <c r="H475" s="70" t="s">
        <v>2140</v>
      </c>
      <c r="I475" s="148"/>
      <c r="J475" s="71">
        <v>601.15188969839403</v>
      </c>
      <c r="K475" s="71">
        <v>13.091293900298091</v>
      </c>
      <c r="L475" s="71">
        <v>11.551738820570071</v>
      </c>
      <c r="M475" s="71">
        <v>351.34725137348732</v>
      </c>
      <c r="N475" s="71">
        <v>419.11115450872211</v>
      </c>
      <c r="O475" s="71">
        <v>313.62612633256452</v>
      </c>
      <c r="P475" s="71">
        <v>140.76861621046771</v>
      </c>
      <c r="Q475" s="71">
        <v>18.398530239207801</v>
      </c>
      <c r="R475" s="71">
        <v>0</v>
      </c>
      <c r="S475" s="71">
        <v>33.4373913294</v>
      </c>
      <c r="T475" s="72"/>
      <c r="U475" s="71">
        <v>77712613</v>
      </c>
      <c r="V475" s="71">
        <v>7664</v>
      </c>
      <c r="W475" s="71">
        <v>147</v>
      </c>
      <c r="X475" s="71">
        <v>77833</v>
      </c>
      <c r="Y475" s="71">
        <v>119874</v>
      </c>
      <c r="Z475" s="71">
        <v>160626</v>
      </c>
      <c r="AA475" s="71">
        <v>27598</v>
      </c>
      <c r="AB475" s="71">
        <v>300644</v>
      </c>
      <c r="AC475" s="71">
        <v>0</v>
      </c>
      <c r="AD475" s="71">
        <v>33.4373913294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397</v>
      </c>
      <c r="C476" s="70">
        <v>6</v>
      </c>
      <c r="D476" s="70">
        <v>24</v>
      </c>
      <c r="E476" s="70">
        <v>2009</v>
      </c>
      <c r="F476" s="70" t="s">
        <v>176</v>
      </c>
      <c r="G476" s="70" t="s">
        <v>2139</v>
      </c>
      <c r="H476" s="70" t="s">
        <v>2140</v>
      </c>
      <c r="I476" s="148"/>
      <c r="J476" s="71">
        <v>644.95805148173383</v>
      </c>
      <c r="K476" s="71">
        <v>14.36210458541418</v>
      </c>
      <c r="L476" s="71">
        <v>4.6714137486594147</v>
      </c>
      <c r="M476" s="71">
        <v>386.07583526785601</v>
      </c>
      <c r="N476" s="71">
        <v>410.00088033667362</v>
      </c>
      <c r="O476" s="71">
        <v>319.84804748401149</v>
      </c>
      <c r="P476" s="71">
        <v>134.878698877354</v>
      </c>
      <c r="Q476" s="71">
        <v>17.5629536652994</v>
      </c>
      <c r="R476" s="71">
        <v>0</v>
      </c>
      <c r="S476" s="71">
        <v>27.433545672960001</v>
      </c>
      <c r="T476" s="72"/>
      <c r="U476" s="71">
        <v>65546078</v>
      </c>
      <c r="V476" s="71">
        <v>8834</v>
      </c>
      <c r="W476" s="71">
        <v>101</v>
      </c>
      <c r="X476" s="71">
        <v>90480</v>
      </c>
      <c r="Y476" s="71">
        <v>121148</v>
      </c>
      <c r="Z476" s="71">
        <v>161691</v>
      </c>
      <c r="AA476" s="71">
        <v>27147</v>
      </c>
      <c r="AB476" s="71">
        <v>301265</v>
      </c>
      <c r="AC476" s="71">
        <v>0</v>
      </c>
      <c r="AD476" s="71">
        <v>27.433545672960001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583.8954</v>
      </c>
      <c r="BK476" s="71">
        <v>0</v>
      </c>
      <c r="BL476" s="71">
        <v>50.532999999999994</v>
      </c>
      <c r="BM476" s="71">
        <v>0</v>
      </c>
      <c r="BN476" s="72"/>
      <c r="BO476" s="71">
        <v>0</v>
      </c>
      <c r="BP476" s="71">
        <v>0</v>
      </c>
      <c r="BQ476" s="71">
        <v>20</v>
      </c>
      <c r="BR476" s="71">
        <v>0</v>
      </c>
      <c r="BS476" s="71">
        <v>7</v>
      </c>
      <c r="BT476" s="71">
        <v>0</v>
      </c>
      <c r="BU476"/>
      <c r="BV476" s="70">
        <v>438.35640000000001</v>
      </c>
      <c r="BW476" s="70">
        <v>142.84100000000001</v>
      </c>
      <c r="BX476" s="70">
        <v>1.718</v>
      </c>
      <c r="BY476" s="70">
        <v>0</v>
      </c>
      <c r="BZ476" s="70">
        <v>51.512999999999998</v>
      </c>
      <c r="CA476" s="70">
        <v>0</v>
      </c>
      <c r="CB476" s="70">
        <v>0</v>
      </c>
      <c r="CC476" s="70">
        <v>0</v>
      </c>
      <c r="CD476" s="70">
        <v>0</v>
      </c>
    </row>
    <row r="477" spans="1:82">
      <c r="A477" s="70" t="s">
        <v>2146</v>
      </c>
      <c r="B477" s="70">
        <v>398</v>
      </c>
      <c r="C477" s="70">
        <v>7</v>
      </c>
      <c r="D477" s="70">
        <v>24</v>
      </c>
      <c r="E477" s="70">
        <v>2010</v>
      </c>
      <c r="F477" s="70" t="s">
        <v>177</v>
      </c>
      <c r="G477" s="70" t="s">
        <v>2139</v>
      </c>
      <c r="H477" s="70" t="s">
        <v>2140</v>
      </c>
      <c r="I477" s="148"/>
      <c r="J477" s="71">
        <v>649.52561018268329</v>
      </c>
      <c r="K477" s="71">
        <v>15.32283378088886</v>
      </c>
      <c r="L477" s="71">
        <v>4.4066902082076558</v>
      </c>
      <c r="M477" s="71">
        <v>396.3535269701697</v>
      </c>
      <c r="N477" s="71">
        <v>454.73329043820132</v>
      </c>
      <c r="O477" s="71">
        <v>319.7213512418399</v>
      </c>
      <c r="P477" s="71">
        <v>137.0849437636237</v>
      </c>
      <c r="Q477" s="71">
        <v>18.359557347386001</v>
      </c>
      <c r="R477" s="71">
        <v>0</v>
      </c>
      <c r="S477" s="71">
        <v>34.245246410769987</v>
      </c>
      <c r="T477" s="72"/>
      <c r="U477" s="71">
        <v>66876104</v>
      </c>
      <c r="V477" s="71">
        <v>8834</v>
      </c>
      <c r="W477" s="71">
        <v>101</v>
      </c>
      <c r="X477" s="71">
        <v>90480</v>
      </c>
      <c r="Y477" s="71">
        <v>122392</v>
      </c>
      <c r="Z477" s="71">
        <v>162378</v>
      </c>
      <c r="AA477" s="71">
        <v>26902</v>
      </c>
      <c r="AB477" s="71">
        <v>301773</v>
      </c>
      <c r="AC477" s="71">
        <v>0</v>
      </c>
      <c r="AD477" s="71">
        <v>34.245246410769987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583.18600000000004</v>
      </c>
      <c r="BK477" s="71">
        <v>0</v>
      </c>
      <c r="BL477" s="71">
        <v>83.046999999999997</v>
      </c>
      <c r="BM477" s="71">
        <v>0</v>
      </c>
      <c r="BN477" s="72"/>
      <c r="BO477" s="71">
        <v>0</v>
      </c>
      <c r="BP477" s="71">
        <v>0</v>
      </c>
      <c r="BQ477" s="71">
        <v>21</v>
      </c>
      <c r="BR477" s="71">
        <v>0</v>
      </c>
      <c r="BS477" s="71">
        <v>6</v>
      </c>
      <c r="BT477" s="71">
        <v>0</v>
      </c>
      <c r="BU477"/>
      <c r="BV477" s="70">
        <v>430.71600000000001</v>
      </c>
      <c r="BW477" s="70">
        <v>134.75</v>
      </c>
      <c r="BX477" s="70">
        <v>31.01</v>
      </c>
      <c r="BY477" s="70">
        <v>3.7810000000000001</v>
      </c>
      <c r="BZ477" s="70">
        <v>65.975999999999999</v>
      </c>
      <c r="CA477" s="70">
        <v>0</v>
      </c>
      <c r="CB477" s="70">
        <v>0</v>
      </c>
      <c r="CC477" s="70">
        <v>0</v>
      </c>
      <c r="CD477" s="70">
        <v>0</v>
      </c>
    </row>
    <row r="478" spans="1:82">
      <c r="A478" s="70" t="s">
        <v>2147</v>
      </c>
      <c r="B478" s="70">
        <v>399</v>
      </c>
      <c r="C478" s="70">
        <v>8</v>
      </c>
      <c r="D478" s="70">
        <v>24</v>
      </c>
      <c r="E478" s="70">
        <v>2011</v>
      </c>
      <c r="F478" s="70" t="s">
        <v>178</v>
      </c>
      <c r="G478" s="70" t="s">
        <v>2139</v>
      </c>
      <c r="H478" s="70" t="s">
        <v>2140</v>
      </c>
      <c r="I478" s="148"/>
      <c r="J478" s="71">
        <v>664.67245430082323</v>
      </c>
      <c r="K478" s="71">
        <v>20.80781927194781</v>
      </c>
      <c r="L478" s="71">
        <v>4.5758796858600341</v>
      </c>
      <c r="M478" s="71">
        <v>429.25998061556481</v>
      </c>
      <c r="N478" s="71">
        <v>462.77088117032099</v>
      </c>
      <c r="O478" s="71">
        <v>316.2840076648701</v>
      </c>
      <c r="P478" s="71">
        <v>134.23186460622841</v>
      </c>
      <c r="Q478" s="71">
        <v>21.2423098457962</v>
      </c>
      <c r="R478" s="71">
        <v>0</v>
      </c>
      <c r="S478" s="71">
        <v>29.834942586019999</v>
      </c>
      <c r="T478" s="72"/>
      <c r="U478" s="71">
        <v>67381739</v>
      </c>
      <c r="V478" s="71">
        <v>8834</v>
      </c>
      <c r="W478" s="71">
        <v>101</v>
      </c>
      <c r="X478" s="71">
        <v>90480</v>
      </c>
      <c r="Y478" s="71">
        <v>123660</v>
      </c>
      <c r="Z478" s="71">
        <v>164122</v>
      </c>
      <c r="AA478" s="71">
        <v>27126</v>
      </c>
      <c r="AB478" s="71">
        <v>302696</v>
      </c>
      <c r="AC478" s="71">
        <v>0</v>
      </c>
      <c r="AD478" s="71">
        <v>29.834942586019999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570.48199999999997</v>
      </c>
      <c r="BK478" s="71">
        <v>0</v>
      </c>
      <c r="BL478" s="71">
        <v>73.227000000000004</v>
      </c>
      <c r="BM478" s="71">
        <v>0</v>
      </c>
      <c r="BN478" s="72"/>
      <c r="BO478" s="71">
        <v>0</v>
      </c>
      <c r="BP478" s="71">
        <v>0</v>
      </c>
      <c r="BQ478" s="71">
        <v>19</v>
      </c>
      <c r="BR478" s="71">
        <v>0</v>
      </c>
      <c r="BS478" s="71">
        <v>6</v>
      </c>
      <c r="BT478" s="71">
        <v>0</v>
      </c>
      <c r="BU478"/>
      <c r="BV478" s="70">
        <v>411.19200000000001</v>
      </c>
      <c r="BW478" s="70">
        <v>146.005</v>
      </c>
      <c r="BX478" s="70">
        <v>29.754999999999999</v>
      </c>
      <c r="BY478" s="70">
        <v>3.5859999999999999</v>
      </c>
      <c r="BZ478" s="70">
        <v>53.170999999999999</v>
      </c>
      <c r="CA478" s="70">
        <v>0</v>
      </c>
      <c r="CB478" s="70">
        <v>0</v>
      </c>
      <c r="CC478" s="70">
        <v>0</v>
      </c>
      <c r="CD478" s="70">
        <v>0</v>
      </c>
    </row>
    <row r="479" spans="1:82">
      <c r="A479" s="70" t="s">
        <v>2148</v>
      </c>
      <c r="B479" s="70">
        <v>400</v>
      </c>
      <c r="C479" s="70">
        <v>9</v>
      </c>
      <c r="D479" s="70">
        <v>24</v>
      </c>
      <c r="E479" s="70">
        <v>2012</v>
      </c>
      <c r="F479" s="70" t="s">
        <v>179</v>
      </c>
      <c r="G479" s="70" t="s">
        <v>2139</v>
      </c>
      <c r="H479" s="70" t="s">
        <v>2140</v>
      </c>
      <c r="I479" s="148"/>
      <c r="J479" s="71">
        <v>598.28870997754268</v>
      </c>
      <c r="K479" s="71">
        <v>18.608400579679419</v>
      </c>
      <c r="L479" s="71">
        <v>4.457442484944746</v>
      </c>
      <c r="M479" s="71">
        <v>453.49632092578781</v>
      </c>
      <c r="N479" s="71">
        <v>482.06945258825618</v>
      </c>
      <c r="O479" s="71">
        <v>316.84087672442814</v>
      </c>
      <c r="P479" s="71">
        <v>134.8164193439724</v>
      </c>
      <c r="Q479" s="71">
        <v>23.569069299660399</v>
      </c>
      <c r="R479" s="71">
        <v>0</v>
      </c>
      <c r="S479" s="71">
        <v>23.557593083410001</v>
      </c>
      <c r="T479" s="72"/>
      <c r="U479" s="71">
        <v>65307650</v>
      </c>
      <c r="V479" s="71">
        <v>8834</v>
      </c>
      <c r="W479" s="71">
        <v>101</v>
      </c>
      <c r="X479" s="71">
        <v>90480</v>
      </c>
      <c r="Y479" s="71">
        <v>127430</v>
      </c>
      <c r="Z479" s="71">
        <v>165715</v>
      </c>
      <c r="AA479" s="71">
        <v>27090</v>
      </c>
      <c r="AB479" s="71">
        <v>309119</v>
      </c>
      <c r="AC479" s="71">
        <v>0</v>
      </c>
      <c r="AD479" s="71">
        <v>23.557593083410001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345.56900000000002</v>
      </c>
      <c r="BK479" s="71">
        <v>0</v>
      </c>
      <c r="BL479" s="71">
        <v>83.024000000000001</v>
      </c>
      <c r="BM479" s="71">
        <v>0</v>
      </c>
      <c r="BN479" s="72"/>
      <c r="BO479" s="71">
        <v>0</v>
      </c>
      <c r="BP479" s="71">
        <v>0</v>
      </c>
      <c r="BQ479" s="71">
        <v>20</v>
      </c>
      <c r="BR479" s="71">
        <v>0</v>
      </c>
      <c r="BS479" s="71">
        <v>8</v>
      </c>
      <c r="BT479" s="71">
        <v>0</v>
      </c>
      <c r="BU479"/>
      <c r="BV479" s="70">
        <v>296.702</v>
      </c>
      <c r="BW479" s="70">
        <v>71.271000000000001</v>
      </c>
      <c r="BX479" s="70">
        <v>29.434000000000001</v>
      </c>
      <c r="BY479" s="70">
        <v>0</v>
      </c>
      <c r="BZ479" s="70">
        <v>31.186</v>
      </c>
      <c r="CA479" s="70">
        <v>0</v>
      </c>
      <c r="CB479" s="70">
        <v>0</v>
      </c>
      <c r="CC479" s="70">
        <v>0</v>
      </c>
      <c r="CD479" s="70">
        <v>0</v>
      </c>
    </row>
    <row r="480" spans="1:82">
      <c r="A480" s="70" t="s">
        <v>2149</v>
      </c>
      <c r="B480" s="70">
        <v>401</v>
      </c>
      <c r="C480" s="70">
        <v>10</v>
      </c>
      <c r="D480" s="70">
        <v>24</v>
      </c>
      <c r="E480" s="70">
        <v>2013</v>
      </c>
      <c r="F480" s="70" t="s">
        <v>180</v>
      </c>
      <c r="G480" s="70" t="s">
        <v>2139</v>
      </c>
      <c r="H480" s="70" t="s">
        <v>2140</v>
      </c>
      <c r="I480" s="148"/>
      <c r="J480" s="71">
        <v>614.22994467309536</v>
      </c>
      <c r="K480" s="71">
        <v>15.813065196179849</v>
      </c>
      <c r="L480" s="71">
        <v>4.1129639742597641</v>
      </c>
      <c r="M480" s="71">
        <v>451.4853303757709</v>
      </c>
      <c r="N480" s="71">
        <v>439.22724513550878</v>
      </c>
      <c r="O480" s="71">
        <v>307.14996606543804</v>
      </c>
      <c r="P480" s="71">
        <v>136.47833765524177</v>
      </c>
      <c r="Q480" s="71">
        <v>23.968723262885899</v>
      </c>
      <c r="R480" s="71">
        <v>0</v>
      </c>
      <c r="S480" s="71">
        <v>16.01136013196</v>
      </c>
      <c r="T480" s="72"/>
      <c r="U480" s="71">
        <v>69159648</v>
      </c>
      <c r="V480" s="71">
        <v>8834</v>
      </c>
      <c r="W480" s="71">
        <v>101</v>
      </c>
      <c r="X480" s="71">
        <v>90480</v>
      </c>
      <c r="Y480" s="71">
        <v>128486</v>
      </c>
      <c r="Z480" s="71">
        <v>167819</v>
      </c>
      <c r="AA480" s="71">
        <v>27321</v>
      </c>
      <c r="AB480" s="71">
        <v>309854</v>
      </c>
      <c r="AC480" s="71">
        <v>0</v>
      </c>
      <c r="AD480" s="71">
        <v>16.01136013196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543.92600000000004</v>
      </c>
      <c r="BK480" s="71">
        <v>0</v>
      </c>
      <c r="BL480" s="71">
        <v>68.081999999999994</v>
      </c>
      <c r="BM480" s="71">
        <v>0</v>
      </c>
      <c r="BN480" s="72"/>
      <c r="BO480" s="71">
        <v>0</v>
      </c>
      <c r="BP480" s="71">
        <v>0</v>
      </c>
      <c r="BQ480" s="71">
        <v>22</v>
      </c>
      <c r="BR480" s="71">
        <v>0</v>
      </c>
      <c r="BS480" s="71">
        <v>7</v>
      </c>
      <c r="BT480" s="71">
        <v>0</v>
      </c>
      <c r="BU480"/>
      <c r="BV480" s="70">
        <v>404.47899999999998</v>
      </c>
      <c r="BW480" s="70">
        <v>132.892</v>
      </c>
      <c r="BX480" s="70">
        <v>18.096</v>
      </c>
      <c r="BY480" s="70">
        <v>4.593</v>
      </c>
      <c r="BZ480" s="70">
        <v>51.948</v>
      </c>
      <c r="CA480" s="70">
        <v>0</v>
      </c>
      <c r="CB480" s="70">
        <v>0</v>
      </c>
      <c r="CC480" s="70">
        <v>0</v>
      </c>
      <c r="CD480" s="70">
        <v>0</v>
      </c>
    </row>
    <row r="481" spans="1:82">
      <c r="A481" s="70" t="s">
        <v>2150</v>
      </c>
      <c r="B481" s="70">
        <v>402</v>
      </c>
      <c r="C481" s="70">
        <v>11</v>
      </c>
      <c r="D481" s="70">
        <v>24</v>
      </c>
      <c r="E481" s="70">
        <v>2014</v>
      </c>
      <c r="F481" s="70" t="s">
        <v>181</v>
      </c>
      <c r="G481" s="70" t="s">
        <v>2139</v>
      </c>
      <c r="H481" s="70" t="s">
        <v>2140</v>
      </c>
      <c r="I481" s="148"/>
      <c r="J481" s="71">
        <v>589.45810087041559</v>
      </c>
      <c r="K481" s="71">
        <v>15.36054310853638</v>
      </c>
      <c r="L481" s="71">
        <v>4.5280887177078233</v>
      </c>
      <c r="M481" s="71">
        <v>407.72814862405909</v>
      </c>
      <c r="N481" s="71">
        <v>426.57554433836958</v>
      </c>
      <c r="O481" s="71">
        <v>292.93727295999696</v>
      </c>
      <c r="P481" s="71">
        <v>139.08077226526098</v>
      </c>
      <c r="Q481" s="71">
        <v>23.044135676164998</v>
      </c>
      <c r="R481" s="71">
        <v>0</v>
      </c>
      <c r="S481" s="71">
        <v>18.503895806799999</v>
      </c>
      <c r="T481" s="72"/>
      <c r="U481" s="71">
        <v>72474307</v>
      </c>
      <c r="V481" s="71">
        <v>7433</v>
      </c>
      <c r="W481" s="71">
        <v>95</v>
      </c>
      <c r="X481" s="71">
        <v>87535</v>
      </c>
      <c r="Y481" s="71">
        <v>130133</v>
      </c>
      <c r="Z481" s="71">
        <v>168572</v>
      </c>
      <c r="AA481" s="71">
        <v>27698</v>
      </c>
      <c r="AB481" s="71">
        <v>310495</v>
      </c>
      <c r="AC481" s="71">
        <v>0</v>
      </c>
      <c r="AD481" s="71">
        <v>18.503895806799999</v>
      </c>
      <c r="AE481" s="72"/>
      <c r="AF481" s="71"/>
      <c r="AG481" s="71"/>
      <c r="AH481" s="71"/>
      <c r="AI481" s="71"/>
      <c r="AJ481" s="71"/>
      <c r="AK481" s="71"/>
      <c r="AL481" s="71"/>
      <c r="AM481" s="71"/>
      <c r="AN481" s="71"/>
      <c r="AO481" s="71"/>
      <c r="AP481" s="71"/>
      <c r="AQ481" s="72"/>
      <c r="AR481" s="71">
        <v>5435</v>
      </c>
      <c r="AS481" s="71">
        <v>651</v>
      </c>
      <c r="AT481" s="71">
        <v>0</v>
      </c>
      <c r="AU481" s="71">
        <v>0</v>
      </c>
      <c r="AV481" s="71">
        <v>0</v>
      </c>
      <c r="AW481" s="71">
        <v>1</v>
      </c>
      <c r="AX481" s="71"/>
      <c r="AY481" s="72"/>
      <c r="AZ481" s="71">
        <v>22042</v>
      </c>
      <c r="BA481" s="71">
        <v>24008.400000000001</v>
      </c>
      <c r="BB481" s="71">
        <v>0</v>
      </c>
      <c r="BC481" s="71">
        <v>0</v>
      </c>
      <c r="BD481" s="71">
        <v>0</v>
      </c>
      <c r="BE481" s="71">
        <v>4200</v>
      </c>
      <c r="BF481" s="71"/>
      <c r="BG481" s="72"/>
      <c r="BH481" s="71">
        <v>0</v>
      </c>
      <c r="BI481" s="71">
        <v>0</v>
      </c>
      <c r="BJ481" s="71">
        <v>549.89800000000002</v>
      </c>
      <c r="BK481" s="71">
        <v>0</v>
      </c>
      <c r="BL481" s="71">
        <v>76.552999999999997</v>
      </c>
      <c r="BM481" s="71">
        <v>0</v>
      </c>
      <c r="BN481" s="72"/>
      <c r="BO481" s="71">
        <v>0</v>
      </c>
      <c r="BP481" s="71">
        <v>0</v>
      </c>
      <c r="BQ481" s="71">
        <v>21</v>
      </c>
      <c r="BR481" s="71">
        <v>0</v>
      </c>
      <c r="BS481" s="71">
        <v>7</v>
      </c>
      <c r="BT481" s="71">
        <v>0</v>
      </c>
      <c r="BU481"/>
      <c r="BV481" s="70">
        <v>391.38799999999998</v>
      </c>
      <c r="BW481" s="70">
        <v>145.434</v>
      </c>
      <c r="BX481" s="70">
        <v>30.079000000000001</v>
      </c>
      <c r="BY481" s="70">
        <v>5.3</v>
      </c>
      <c r="BZ481" s="70">
        <v>54.25</v>
      </c>
      <c r="CA481" s="70">
        <v>0</v>
      </c>
      <c r="CB481" s="70">
        <v>0</v>
      </c>
      <c r="CC481" s="70">
        <v>0</v>
      </c>
      <c r="CD481" s="70">
        <v>0</v>
      </c>
    </row>
    <row r="482" spans="1:82">
      <c r="A482" s="70" t="s">
        <v>2151</v>
      </c>
      <c r="B482" s="70">
        <v>403</v>
      </c>
      <c r="C482" s="70">
        <v>12</v>
      </c>
      <c r="D482" s="70">
        <v>24</v>
      </c>
      <c r="E482" s="70">
        <v>2015</v>
      </c>
      <c r="F482" s="70" t="s">
        <v>182</v>
      </c>
      <c r="G482" s="1064" t="s">
        <v>2139</v>
      </c>
      <c r="H482" s="70" t="s">
        <v>2140</v>
      </c>
      <c r="I482" s="148"/>
      <c r="J482" s="71">
        <v>526.30181794595217</v>
      </c>
      <c r="K482" s="71">
        <v>14.89421575468913</v>
      </c>
      <c r="L482" s="71">
        <v>5.3213443806229961</v>
      </c>
      <c r="M482" s="71">
        <v>388.66494862937918</v>
      </c>
      <c r="N482" s="71">
        <v>388.38711497175188</v>
      </c>
      <c r="O482" s="71">
        <v>291.90055911193139</v>
      </c>
      <c r="P482" s="71">
        <v>139.28110953433526</v>
      </c>
      <c r="Q482" s="71">
        <v>22.619171840892701</v>
      </c>
      <c r="R482" s="71">
        <v>0</v>
      </c>
      <c r="S482" s="71">
        <v>16.22674317665</v>
      </c>
      <c r="T482" s="72"/>
      <c r="U482" s="71">
        <v>74171223</v>
      </c>
      <c r="V482" s="71">
        <v>7433</v>
      </c>
      <c r="W482" s="71">
        <v>95</v>
      </c>
      <c r="X482" s="71">
        <v>87535</v>
      </c>
      <c r="Y482" s="71">
        <v>131756</v>
      </c>
      <c r="Z482" s="71">
        <v>169592</v>
      </c>
      <c r="AA482" s="71">
        <v>27716</v>
      </c>
      <c r="AB482" s="71">
        <v>311327</v>
      </c>
      <c r="AC482" s="71">
        <v>0</v>
      </c>
      <c r="AD482" s="71">
        <v>16.22674317665</v>
      </c>
      <c r="AE482" s="72"/>
      <c r="AF482" s="71">
        <v>391378167.69571012</v>
      </c>
      <c r="AG482" s="71">
        <v>12357626.10360874</v>
      </c>
      <c r="AH482" s="71">
        <v>1078108.4824057431</v>
      </c>
      <c r="AI482" s="71">
        <v>526110493.15746838</v>
      </c>
      <c r="AJ482" s="71">
        <v>576626841.80105042</v>
      </c>
      <c r="AK482" s="71">
        <v>0</v>
      </c>
      <c r="AL482" s="71">
        <v>0</v>
      </c>
      <c r="AM482" s="71">
        <v>42666059.382353388</v>
      </c>
      <c r="AN482" s="71">
        <v>0</v>
      </c>
      <c r="AO482" s="71">
        <v>0</v>
      </c>
      <c r="AP482" s="71">
        <v>1550217296.6225967</v>
      </c>
      <c r="AQ482" s="72"/>
      <c r="AR482" s="71">
        <v>5996</v>
      </c>
      <c r="AS482" s="71">
        <v>945</v>
      </c>
      <c r="AT482" s="71">
        <v>0</v>
      </c>
      <c r="AU482" s="71">
        <v>0</v>
      </c>
      <c r="AV482" s="71">
        <v>0</v>
      </c>
      <c r="AW482" s="71">
        <v>1</v>
      </c>
      <c r="AX482" s="71"/>
      <c r="AY482" s="72"/>
      <c r="AZ482" s="71">
        <v>24796.2</v>
      </c>
      <c r="BA482" s="71">
        <v>30591.200000000001</v>
      </c>
      <c r="BB482" s="71">
        <v>0</v>
      </c>
      <c r="BC482" s="71">
        <v>0</v>
      </c>
      <c r="BD482" s="71">
        <v>0</v>
      </c>
      <c r="BE482" s="71">
        <v>4200</v>
      </c>
      <c r="BF482" s="71"/>
      <c r="BG482" s="72"/>
      <c r="BH482" s="71">
        <v>0</v>
      </c>
      <c r="BI482" s="71">
        <v>0</v>
      </c>
      <c r="BJ482" s="71">
        <v>562.26800000000003</v>
      </c>
      <c r="BK482" s="71">
        <v>0</v>
      </c>
      <c r="BL482" s="71">
        <v>75.215000000000003</v>
      </c>
      <c r="BM482" s="71">
        <v>0</v>
      </c>
      <c r="BN482" s="72"/>
      <c r="BO482" s="71">
        <v>0</v>
      </c>
      <c r="BP482" s="71">
        <v>0</v>
      </c>
      <c r="BQ482" s="71">
        <v>22</v>
      </c>
      <c r="BR482" s="71">
        <v>0</v>
      </c>
      <c r="BS482" s="71">
        <v>9</v>
      </c>
      <c r="BT482" s="71">
        <v>0</v>
      </c>
      <c r="BU482"/>
      <c r="BV482" s="70">
        <v>402.53399999999999</v>
      </c>
      <c r="BW482" s="70">
        <v>149.49799999999999</v>
      </c>
      <c r="BX482" s="70">
        <v>29.59</v>
      </c>
      <c r="BY482" s="70">
        <v>6.33</v>
      </c>
      <c r="BZ482" s="70">
        <v>49.530999999999999</v>
      </c>
      <c r="CA482" s="70">
        <v>0</v>
      </c>
      <c r="CB482" s="70">
        <v>0</v>
      </c>
      <c r="CC482" s="70">
        <v>0</v>
      </c>
      <c r="CD482" s="70">
        <v>0</v>
      </c>
    </row>
    <row r="483" spans="1:82">
      <c r="A483" s="70" t="s">
        <v>2152</v>
      </c>
      <c r="B483" s="70">
        <v>404</v>
      </c>
      <c r="C483" s="70">
        <v>13</v>
      </c>
      <c r="D483" s="70">
        <v>24</v>
      </c>
      <c r="E483" s="70">
        <v>2016</v>
      </c>
      <c r="F483" s="70" t="s">
        <v>155</v>
      </c>
      <c r="G483" s="1064" t="s">
        <v>2139</v>
      </c>
      <c r="H483" s="70" t="s">
        <v>2140</v>
      </c>
      <c r="I483" s="148"/>
      <c r="J483" s="71">
        <v>572.77249931315362</v>
      </c>
      <c r="K483" s="71">
        <v>14.989372438507282</v>
      </c>
      <c r="L483" s="71">
        <v>5.6341923640098814</v>
      </c>
      <c r="M483" s="71">
        <v>337.18413537991717</v>
      </c>
      <c r="N483" s="71">
        <v>386.91494930010145</v>
      </c>
      <c r="O483" s="71">
        <v>290.99132231275161</v>
      </c>
      <c r="P483" s="71">
        <v>138.04114886859907</v>
      </c>
      <c r="Q483" s="71">
        <v>22.016568137474916</v>
      </c>
      <c r="R483" s="71">
        <v>0</v>
      </c>
      <c r="S483" s="71">
        <v>19.348209084407202</v>
      </c>
      <c r="T483" s="72"/>
      <c r="U483" s="71">
        <v>74828146</v>
      </c>
      <c r="V483" s="71">
        <v>7433</v>
      </c>
      <c r="W483" s="71">
        <v>95</v>
      </c>
      <c r="X483" s="71">
        <v>87535</v>
      </c>
      <c r="Y483" s="71">
        <v>133237</v>
      </c>
      <c r="Z483" s="71">
        <v>171142</v>
      </c>
      <c r="AA483" s="71">
        <v>28411</v>
      </c>
      <c r="AB483" s="71">
        <v>311708</v>
      </c>
      <c r="AC483" s="71">
        <v>0</v>
      </c>
      <c r="AD483" s="71">
        <v>19.348209084407198</v>
      </c>
      <c r="AE483" s="72"/>
      <c r="AF483" s="71">
        <v>403283812.74839592</v>
      </c>
      <c r="AG483" s="71">
        <v>11735305.17518593</v>
      </c>
      <c r="AH483" s="71">
        <v>867087.08716631506</v>
      </c>
      <c r="AI483" s="71">
        <v>521613459.09787869</v>
      </c>
      <c r="AJ483" s="71">
        <v>554703924.95112145</v>
      </c>
      <c r="AK483" s="71">
        <v>0</v>
      </c>
      <c r="AL483" s="71">
        <v>0</v>
      </c>
      <c r="AM483" s="71">
        <v>42751461.741408147</v>
      </c>
      <c r="AN483" s="71">
        <v>0</v>
      </c>
      <c r="AO483" s="71">
        <v>0</v>
      </c>
      <c r="AP483" s="71">
        <v>1534955050.8011563</v>
      </c>
      <c r="AQ483" s="72"/>
      <c r="AR483" s="71">
        <v>6505</v>
      </c>
      <c r="AS483" s="71">
        <v>1147</v>
      </c>
      <c r="AT483" s="71">
        <v>0</v>
      </c>
      <c r="AU483" s="71">
        <v>0</v>
      </c>
      <c r="AV483" s="71">
        <v>0</v>
      </c>
      <c r="AW483" s="71">
        <v>1</v>
      </c>
      <c r="AX483" s="71"/>
      <c r="AY483" s="72"/>
      <c r="AZ483" s="71">
        <v>27307.1</v>
      </c>
      <c r="BA483" s="71">
        <v>35832</v>
      </c>
      <c r="BB483" s="71">
        <v>0</v>
      </c>
      <c r="BC483" s="71">
        <v>0</v>
      </c>
      <c r="BD483" s="71">
        <v>0</v>
      </c>
      <c r="BE483" s="71">
        <v>4200</v>
      </c>
      <c r="BF483" s="71"/>
      <c r="BG483" s="72"/>
      <c r="BH483" s="71">
        <v>0</v>
      </c>
      <c r="BI483" s="71">
        <v>0</v>
      </c>
      <c r="BJ483" s="71">
        <v>582.40099999999995</v>
      </c>
      <c r="BK483" s="71">
        <v>0</v>
      </c>
      <c r="BL483" s="71">
        <v>74.774000000000001</v>
      </c>
      <c r="BM483" s="71">
        <v>0</v>
      </c>
      <c r="BN483" s="72"/>
      <c r="BO483" s="71">
        <v>0</v>
      </c>
      <c r="BP483" s="71">
        <v>0</v>
      </c>
      <c r="BQ483" s="71">
        <v>22</v>
      </c>
      <c r="BR483" s="71">
        <v>0</v>
      </c>
      <c r="BS483" s="71">
        <v>9</v>
      </c>
      <c r="BT483" s="71">
        <v>0</v>
      </c>
      <c r="BU483"/>
      <c r="BV483" s="70">
        <v>425.411</v>
      </c>
      <c r="BW483" s="70">
        <v>144.01</v>
      </c>
      <c r="BX483" s="70">
        <v>28.013999999999999</v>
      </c>
      <c r="BY483" s="70">
        <v>5.84</v>
      </c>
      <c r="BZ483" s="70">
        <v>53.9</v>
      </c>
      <c r="CA483" s="70">
        <v>0</v>
      </c>
      <c r="CB483" s="70">
        <v>0</v>
      </c>
      <c r="CC483" s="70">
        <v>0</v>
      </c>
      <c r="CD483" s="70">
        <v>0</v>
      </c>
    </row>
    <row r="484" spans="1:82">
      <c r="A484" s="70" t="s">
        <v>2153</v>
      </c>
      <c r="B484" s="70">
        <v>405</v>
      </c>
      <c r="C484" s="70">
        <v>14</v>
      </c>
      <c r="D484" s="70">
        <v>24</v>
      </c>
      <c r="E484" s="70">
        <v>2017</v>
      </c>
      <c r="F484" s="70" t="s">
        <v>156</v>
      </c>
      <c r="G484" s="70" t="s">
        <v>2139</v>
      </c>
      <c r="H484" s="70" t="s">
        <v>2140</v>
      </c>
      <c r="I484" s="148"/>
      <c r="J484" s="71">
        <v>561.81741523750293</v>
      </c>
      <c r="K484" s="71">
        <v>15.303510032855748</v>
      </c>
      <c r="L484" s="71">
        <v>5.2412868568381192</v>
      </c>
      <c r="M484" s="71">
        <v>334.15919626432338</v>
      </c>
      <c r="N484" s="71">
        <v>399.44100254122202</v>
      </c>
      <c r="O484" s="71">
        <v>287.59780035383471</v>
      </c>
      <c r="P484" s="71">
        <v>137.09428832824548</v>
      </c>
      <c r="Q484" s="71">
        <v>21.283681181322802</v>
      </c>
      <c r="R484" s="71">
        <v>0</v>
      </c>
      <c r="S484" s="71">
        <v>29.787695405359997</v>
      </c>
      <c r="T484" s="72"/>
      <c r="U484" s="71">
        <v>78201836</v>
      </c>
      <c r="V484" s="71">
        <v>7433</v>
      </c>
      <c r="W484" s="71">
        <v>95</v>
      </c>
      <c r="X484" s="71">
        <v>87535</v>
      </c>
      <c r="Y484" s="71">
        <v>134465</v>
      </c>
      <c r="Z484" s="71">
        <v>171952</v>
      </c>
      <c r="AA484" s="71">
        <v>28396</v>
      </c>
      <c r="AB484" s="71">
        <v>311608</v>
      </c>
      <c r="AC484" s="71">
        <v>0</v>
      </c>
      <c r="AD484" s="71">
        <v>29.787695405360001</v>
      </c>
      <c r="AE484" s="72"/>
      <c r="AF484" s="71">
        <v>421935811.32685292</v>
      </c>
      <c r="AG484" s="71">
        <v>12145637.97388044</v>
      </c>
      <c r="AH484" s="71">
        <v>1104993.742575722</v>
      </c>
      <c r="AI484" s="71">
        <v>530017347.49300492</v>
      </c>
      <c r="AJ484" s="71">
        <v>591054164.38067961</v>
      </c>
      <c r="AK484" s="71">
        <v>0</v>
      </c>
      <c r="AL484" s="71">
        <v>0</v>
      </c>
      <c r="AM484" s="71">
        <v>42804619.42092111</v>
      </c>
      <c r="AN484" s="71">
        <v>0</v>
      </c>
      <c r="AO484" s="71">
        <v>0</v>
      </c>
      <c r="AP484" s="71">
        <v>1599062574.3379147</v>
      </c>
      <c r="AQ484" s="72"/>
      <c r="AR484" s="71">
        <v>6923</v>
      </c>
      <c r="AS484" s="71">
        <v>1279</v>
      </c>
      <c r="AT484" s="71">
        <v>0</v>
      </c>
      <c r="AU484" s="71">
        <v>0</v>
      </c>
      <c r="AV484" s="71">
        <v>0</v>
      </c>
      <c r="AW484" s="71">
        <v>1</v>
      </c>
      <c r="AX484" s="71"/>
      <c r="AY484" s="72"/>
      <c r="AZ484" s="71">
        <v>29356.9</v>
      </c>
      <c r="BA484" s="71">
        <v>38147.699999999983</v>
      </c>
      <c r="BB484" s="71">
        <v>0</v>
      </c>
      <c r="BC484" s="71">
        <v>0</v>
      </c>
      <c r="BD484" s="71">
        <v>0</v>
      </c>
      <c r="BE484" s="71">
        <v>4200</v>
      </c>
      <c r="BF484" s="71"/>
      <c r="BG484" s="72"/>
      <c r="BH484" s="71">
        <v>0</v>
      </c>
      <c r="BI484" s="71">
        <v>0</v>
      </c>
      <c r="BJ484" s="71">
        <v>557.29</v>
      </c>
      <c r="BK484" s="71">
        <v>0</v>
      </c>
      <c r="BL484" s="71">
        <v>71.804999999999993</v>
      </c>
      <c r="BM484" s="71">
        <v>0</v>
      </c>
      <c r="BN484" s="72"/>
      <c r="BO484" s="71">
        <v>0</v>
      </c>
      <c r="BP484" s="71">
        <v>0</v>
      </c>
      <c r="BQ484" s="71">
        <v>21</v>
      </c>
      <c r="BR484" s="71">
        <v>0</v>
      </c>
      <c r="BS484" s="71">
        <v>9</v>
      </c>
      <c r="BT484" s="71">
        <v>0</v>
      </c>
      <c r="BU484"/>
      <c r="BV484" s="70">
        <v>407.20100000000002</v>
      </c>
      <c r="BW484" s="70">
        <v>138.876</v>
      </c>
      <c r="BX484" s="70">
        <v>26.152000000000001</v>
      </c>
      <c r="BY484" s="70">
        <v>5.78</v>
      </c>
      <c r="BZ484" s="70">
        <v>51.085999999999999</v>
      </c>
      <c r="CA484" s="70">
        <v>0</v>
      </c>
      <c r="CB484" s="70">
        <v>0</v>
      </c>
      <c r="CC484" s="70">
        <v>0</v>
      </c>
      <c r="CD484" s="70">
        <v>0</v>
      </c>
    </row>
    <row r="485" spans="1:82">
      <c r="A485" s="70" t="s">
        <v>2154</v>
      </c>
      <c r="B485" s="70">
        <v>406</v>
      </c>
      <c r="C485" s="70">
        <v>15</v>
      </c>
      <c r="D485" s="70">
        <v>24</v>
      </c>
      <c r="E485" s="70">
        <v>2018</v>
      </c>
      <c r="F485" s="70" t="s">
        <v>183</v>
      </c>
      <c r="G485" s="70" t="s">
        <v>2139</v>
      </c>
      <c r="H485" s="70" t="s">
        <v>2140</v>
      </c>
      <c r="I485" s="148"/>
      <c r="J485" s="71">
        <v>550.83490261165139</v>
      </c>
      <c r="K485" s="71">
        <v>14.287358279560763</v>
      </c>
      <c r="L485" s="71">
        <v>4.8808769791777324</v>
      </c>
      <c r="M485" s="71">
        <v>339.35798867486659</v>
      </c>
      <c r="N485" s="71">
        <v>366.76983491241742</v>
      </c>
      <c r="O485" s="71">
        <v>283.55167447254018</v>
      </c>
      <c r="P485" s="71">
        <v>136.6377974239476</v>
      </c>
      <c r="Q485" s="71">
        <v>19.775263680455801</v>
      </c>
      <c r="R485" s="71">
        <v>0</v>
      </c>
      <c r="S485" s="71">
        <v>18.28857410649</v>
      </c>
      <c r="T485" s="72"/>
      <c r="U485" s="71">
        <v>80014383</v>
      </c>
      <c r="V485" s="71">
        <v>7433</v>
      </c>
      <c r="W485" s="71">
        <v>95</v>
      </c>
      <c r="X485" s="71">
        <v>87535</v>
      </c>
      <c r="Y485" s="71">
        <v>136110</v>
      </c>
      <c r="Z485" s="71">
        <v>172779</v>
      </c>
      <c r="AA485" s="71">
        <v>28586</v>
      </c>
      <c r="AB485" s="71">
        <v>312007</v>
      </c>
      <c r="AC485" s="71">
        <v>0</v>
      </c>
      <c r="AD485" s="71">
        <v>18.28857410649</v>
      </c>
      <c r="AE485" s="72"/>
      <c r="AF485" s="71">
        <v>416212226.62404728</v>
      </c>
      <c r="AG485" s="71">
        <v>10790222.95384776</v>
      </c>
      <c r="AH485" s="71">
        <v>1042077.9956450959</v>
      </c>
      <c r="AI485" s="71">
        <v>511403225.04018879</v>
      </c>
      <c r="AJ485" s="71">
        <v>535964268.51565069</v>
      </c>
      <c r="AK485" s="71">
        <v>0</v>
      </c>
      <c r="AL485" s="71">
        <v>0</v>
      </c>
      <c r="AM485" s="71">
        <v>42948110.099809423</v>
      </c>
      <c r="AN485" s="71">
        <v>0</v>
      </c>
      <c r="AO485" s="71">
        <v>0</v>
      </c>
      <c r="AP485" s="71">
        <v>1518360131.2291892</v>
      </c>
      <c r="AQ485" s="72"/>
      <c r="AR485" s="71">
        <v>7390</v>
      </c>
      <c r="AS485" s="71">
        <v>1418</v>
      </c>
      <c r="AT485" s="71">
        <v>0</v>
      </c>
      <c r="AU485" s="71">
        <v>0</v>
      </c>
      <c r="AV485" s="71">
        <v>0</v>
      </c>
      <c r="AW485" s="71">
        <v>1</v>
      </c>
      <c r="AX485" s="71"/>
      <c r="AY485" s="72"/>
      <c r="AZ485" s="71">
        <v>31632.299999999996</v>
      </c>
      <c r="BA485" s="71">
        <v>40359</v>
      </c>
      <c r="BB485" s="71">
        <v>0</v>
      </c>
      <c r="BC485" s="71">
        <v>0</v>
      </c>
      <c r="BD485" s="71">
        <v>0</v>
      </c>
      <c r="BE485" s="71">
        <v>4200</v>
      </c>
      <c r="BF485" s="71"/>
      <c r="BG485" s="72"/>
      <c r="BH485" s="71">
        <v>0</v>
      </c>
      <c r="BI485" s="71">
        <v>0</v>
      </c>
      <c r="BJ485" s="71">
        <v>536.45399999999995</v>
      </c>
      <c r="BK485" s="71">
        <v>0</v>
      </c>
      <c r="BL485" s="71">
        <v>73.555000000000007</v>
      </c>
      <c r="BM485" s="71">
        <v>0</v>
      </c>
      <c r="BN485" s="72"/>
      <c r="BO485" s="71">
        <v>0</v>
      </c>
      <c r="BP485" s="71">
        <v>0</v>
      </c>
      <c r="BQ485" s="71">
        <v>21</v>
      </c>
      <c r="BR485" s="71">
        <v>0</v>
      </c>
      <c r="BS485" s="71">
        <v>8</v>
      </c>
      <c r="BT485" s="71">
        <v>0</v>
      </c>
      <c r="BU485"/>
      <c r="BV485" s="70">
        <v>381.49299999999999</v>
      </c>
      <c r="BW485" s="70">
        <v>140.298</v>
      </c>
      <c r="BX485" s="70">
        <v>31.838999999999999</v>
      </c>
      <c r="BY485" s="70">
        <v>5.8410000000000002</v>
      </c>
      <c r="BZ485" s="70">
        <v>50.537999999999997</v>
      </c>
      <c r="CA485" s="70">
        <v>0</v>
      </c>
      <c r="CB485" s="70">
        <v>0</v>
      </c>
      <c r="CC485" s="70">
        <v>0</v>
      </c>
      <c r="CD485" s="70">
        <v>0</v>
      </c>
    </row>
    <row r="486" spans="1:82">
      <c r="A486" s="70" t="s">
        <v>2155</v>
      </c>
      <c r="B486" s="70">
        <v>407</v>
      </c>
      <c r="C486" s="70">
        <v>16</v>
      </c>
      <c r="D486" s="70">
        <v>24</v>
      </c>
      <c r="E486" s="70">
        <v>2019</v>
      </c>
      <c r="F486" s="70" t="s">
        <v>158</v>
      </c>
      <c r="G486" s="70" t="s">
        <v>2139</v>
      </c>
      <c r="H486" s="70" t="s">
        <v>2140</v>
      </c>
      <c r="I486" s="148"/>
      <c r="J486" s="71">
        <v>506.12817338984763</v>
      </c>
      <c r="K486" s="71">
        <v>12.819000577490399</v>
      </c>
      <c r="L486" s="71">
        <v>4.9071116925498588</v>
      </c>
      <c r="M486" s="71">
        <v>323.49563759714204</v>
      </c>
      <c r="N486" s="71">
        <v>359.2158112370409</v>
      </c>
      <c r="O486" s="71">
        <v>277.10132622131107</v>
      </c>
      <c r="P486" s="71">
        <v>135.26510350448953</v>
      </c>
      <c r="Q486" s="71">
        <v>19.212736332381901</v>
      </c>
      <c r="R486" s="71">
        <v>0</v>
      </c>
      <c r="S486" s="71">
        <v>20.876701607807998</v>
      </c>
      <c r="T486" s="72"/>
      <c r="U486" s="71">
        <v>76936958</v>
      </c>
      <c r="V486" s="71">
        <v>7433</v>
      </c>
      <c r="W486" s="71">
        <v>95</v>
      </c>
      <c r="X486" s="71">
        <v>87535</v>
      </c>
      <c r="Y486" s="71">
        <v>137340</v>
      </c>
      <c r="Z486" s="71">
        <v>173484</v>
      </c>
      <c r="AA486" s="71">
        <v>28087</v>
      </c>
      <c r="AB486" s="71">
        <v>311338</v>
      </c>
      <c r="AC486" s="71">
        <v>0</v>
      </c>
      <c r="AD486" s="71">
        <v>20.876701607807998</v>
      </c>
      <c r="AE486" s="72"/>
      <c r="AF486" s="71">
        <v>388899286.29137057</v>
      </c>
      <c r="AG486" s="71">
        <v>10403112.513621161</v>
      </c>
      <c r="AH486" s="71">
        <v>1119276.397297774</v>
      </c>
      <c r="AI486" s="71">
        <v>527959415.79371411</v>
      </c>
      <c r="AJ486" s="71">
        <v>585091635.97736132</v>
      </c>
      <c r="AK486" s="71">
        <v>0</v>
      </c>
      <c r="AL486" s="71">
        <v>0</v>
      </c>
      <c r="AM486" s="71">
        <v>42401891.848790839</v>
      </c>
      <c r="AN486" s="71">
        <v>0</v>
      </c>
      <c r="AO486" s="71">
        <v>0</v>
      </c>
      <c r="AP486" s="71">
        <v>1555874618.8221557</v>
      </c>
      <c r="AQ486" s="72"/>
      <c r="AR486" s="71">
        <v>7930</v>
      </c>
      <c r="AS486" s="71">
        <v>1510</v>
      </c>
      <c r="AT486" s="71">
        <v>0</v>
      </c>
      <c r="AU486" s="71">
        <v>0</v>
      </c>
      <c r="AV486" s="71">
        <v>0</v>
      </c>
      <c r="AW486" s="71">
        <v>1</v>
      </c>
      <c r="AX486" s="71"/>
      <c r="AY486" s="72"/>
      <c r="AZ486" s="71">
        <v>34347.199999999983</v>
      </c>
      <c r="BA486" s="71">
        <v>42365.500000000058</v>
      </c>
      <c r="BB486" s="71">
        <v>0</v>
      </c>
      <c r="BC486" s="71">
        <v>0</v>
      </c>
      <c r="BD486" s="71">
        <v>0</v>
      </c>
      <c r="BE486" s="71">
        <v>4200</v>
      </c>
      <c r="BF486" s="71"/>
      <c r="BG486" s="72"/>
      <c r="BH486" s="71">
        <v>0</v>
      </c>
      <c r="BI486" s="71">
        <v>0</v>
      </c>
      <c r="BJ486" s="71">
        <v>509.41199999999998</v>
      </c>
      <c r="BK486" s="71">
        <v>0</v>
      </c>
      <c r="BL486" s="71">
        <v>58.010999999999996</v>
      </c>
      <c r="BM486" s="71">
        <v>0</v>
      </c>
      <c r="BN486" s="72"/>
      <c r="BO486" s="71">
        <v>0</v>
      </c>
      <c r="BP486" s="71">
        <v>0</v>
      </c>
      <c r="BQ486" s="71">
        <v>20</v>
      </c>
      <c r="BR486" s="71">
        <v>0</v>
      </c>
      <c r="BS486" s="71">
        <v>6</v>
      </c>
      <c r="BT486" s="71">
        <v>0</v>
      </c>
      <c r="BU486"/>
      <c r="BV486" s="70">
        <v>337.03399999999999</v>
      </c>
      <c r="BW486" s="70">
        <v>148.738</v>
      </c>
      <c r="BX486" s="70">
        <v>31.748999999999999</v>
      </c>
      <c r="BY486" s="70">
        <v>5.3949999999999996</v>
      </c>
      <c r="BZ486" s="70">
        <v>44.506999999999998</v>
      </c>
      <c r="CA486" s="70">
        <v>0</v>
      </c>
      <c r="CB486" s="70">
        <v>0</v>
      </c>
      <c r="CC486" s="70">
        <v>0</v>
      </c>
      <c r="CD486" s="70">
        <v>0</v>
      </c>
    </row>
    <row r="487" spans="1:82">
      <c r="A487" s="70" t="s">
        <v>2156</v>
      </c>
      <c r="B487" s="70">
        <v>408</v>
      </c>
      <c r="C487" s="70">
        <v>17</v>
      </c>
      <c r="D487" s="70">
        <v>24</v>
      </c>
      <c r="E487" s="70">
        <v>2020</v>
      </c>
      <c r="F487" s="70" t="s">
        <v>159</v>
      </c>
      <c r="G487" s="70" t="s">
        <v>2139</v>
      </c>
      <c r="H487" s="70" t="s">
        <v>2140</v>
      </c>
      <c r="I487" s="148"/>
      <c r="J487" s="71">
        <v>491.10315555512221</v>
      </c>
      <c r="K487" s="71">
        <v>14.296911553261278</v>
      </c>
      <c r="L487" s="71">
        <v>3.9215795166967276</v>
      </c>
      <c r="M487" s="71">
        <v>285.96449155223434</v>
      </c>
      <c r="N487" s="71">
        <v>358.72732988714569</v>
      </c>
      <c r="O487" s="71">
        <v>244.77693586966998</v>
      </c>
      <c r="P487" s="71">
        <v>128.74268495014414</v>
      </c>
      <c r="Q487" s="71">
        <v>18.336254330553501</v>
      </c>
      <c r="R487" s="71">
        <v>0</v>
      </c>
      <c r="S487" s="71">
        <v>33.751703987538598</v>
      </c>
      <c r="T487" s="72"/>
      <c r="U487" s="71">
        <v>73180250</v>
      </c>
      <c r="V487" s="71">
        <v>7729</v>
      </c>
      <c r="W487" s="71">
        <v>84</v>
      </c>
      <c r="X487" s="71">
        <v>87412</v>
      </c>
      <c r="Y487" s="71">
        <v>138491</v>
      </c>
      <c r="Z487" s="71">
        <v>174911</v>
      </c>
      <c r="AA487" s="71">
        <v>28414</v>
      </c>
      <c r="AB487" s="71">
        <v>310991</v>
      </c>
      <c r="AC487" s="71">
        <v>0</v>
      </c>
      <c r="AD487" s="71">
        <v>33.751703987538598</v>
      </c>
      <c r="AE487" s="72"/>
      <c r="AF487" s="71">
        <v>382824700.4670288</v>
      </c>
      <c r="AG487" s="71">
        <v>11026641.020993106</v>
      </c>
      <c r="AH487" s="71">
        <v>942420.97481978172</v>
      </c>
      <c r="AI487" s="71">
        <v>486836560.78576982</v>
      </c>
      <c r="AJ487" s="71">
        <v>608068081.39833796</v>
      </c>
      <c r="AK487" s="71"/>
      <c r="AL487" s="71"/>
      <c r="AM487" s="71">
        <v>40587780.68207489</v>
      </c>
      <c r="AN487" s="71"/>
      <c r="AO487" s="71"/>
      <c r="AP487" s="71">
        <v>1530286185.3290241</v>
      </c>
      <c r="AQ487" s="72"/>
      <c r="AR487" s="71">
        <v>8414</v>
      </c>
      <c r="AS487" s="71">
        <v>1534</v>
      </c>
      <c r="AT487" s="71">
        <v>0</v>
      </c>
      <c r="AU487" s="71">
        <v>0</v>
      </c>
      <c r="AV487" s="71">
        <v>0</v>
      </c>
      <c r="AW487" s="71">
        <v>1</v>
      </c>
      <c r="AX487" s="71"/>
      <c r="AY487" s="72"/>
      <c r="AZ487" s="71">
        <v>36892.200000000048</v>
      </c>
      <c r="BA487" s="71">
        <v>44067.000000000007</v>
      </c>
      <c r="BB487" s="71">
        <v>0</v>
      </c>
      <c r="BC487" s="71">
        <v>0</v>
      </c>
      <c r="BD487" s="71">
        <v>0</v>
      </c>
      <c r="BE487" s="71">
        <v>4200</v>
      </c>
      <c r="BF487" s="71"/>
      <c r="BG487" s="72"/>
      <c r="BH487" s="71">
        <v>0</v>
      </c>
      <c r="BI487" s="71">
        <v>0</v>
      </c>
      <c r="BJ487" s="71">
        <v>513.56399999999996</v>
      </c>
      <c r="BK487" s="71">
        <v>0</v>
      </c>
      <c r="BL487" s="71">
        <v>74.286000000000001</v>
      </c>
      <c r="BM487" s="71">
        <v>0</v>
      </c>
      <c r="BN487" s="72"/>
      <c r="BO487" s="71">
        <v>0</v>
      </c>
      <c r="BP487" s="71">
        <v>0</v>
      </c>
      <c r="BQ487" s="71">
        <v>20</v>
      </c>
      <c r="BR487" s="71">
        <v>0</v>
      </c>
      <c r="BS487" s="71">
        <v>8</v>
      </c>
      <c r="BT487" s="71">
        <v>0</v>
      </c>
      <c r="BU487"/>
      <c r="BV487" s="70">
        <v>331.10300000000001</v>
      </c>
      <c r="BW487" s="70">
        <v>171.07900000000001</v>
      </c>
      <c r="BX487" s="70">
        <v>35.463999999999999</v>
      </c>
      <c r="BY487" s="70">
        <v>5.8959999999999999</v>
      </c>
      <c r="BZ487" s="70">
        <v>44.308</v>
      </c>
      <c r="CA487" s="70">
        <v>0</v>
      </c>
      <c r="CB487" s="70">
        <v>0</v>
      </c>
      <c r="CC487" s="70">
        <v>0</v>
      </c>
      <c r="CD487" s="70">
        <v>0</v>
      </c>
    </row>
    <row r="488" spans="1:82">
      <c r="A488" s="70" t="s">
        <v>2157</v>
      </c>
      <c r="B488" s="70">
        <v>408</v>
      </c>
      <c r="C488" s="70">
        <v>18</v>
      </c>
      <c r="D488" s="70">
        <v>24</v>
      </c>
      <c r="E488" s="70">
        <v>2021</v>
      </c>
      <c r="F488" s="70" t="s">
        <v>160</v>
      </c>
      <c r="G488" s="70" t="s">
        <v>2139</v>
      </c>
      <c r="H488" s="70" t="s">
        <v>2140</v>
      </c>
      <c r="I488" s="148"/>
      <c r="J488" s="71">
        <v>484.63879183873183</v>
      </c>
      <c r="K488" s="71">
        <v>16.199876714264263</v>
      </c>
      <c r="L488" s="71">
        <v>3.7389558094381359</v>
      </c>
      <c r="M488" s="71">
        <v>323.65358841633781</v>
      </c>
      <c r="N488" s="71">
        <v>354.62089753554358</v>
      </c>
      <c r="O488" s="71">
        <v>238.85042475509991</v>
      </c>
      <c r="P488" s="71">
        <v>133.27406519849276</v>
      </c>
      <c r="Q488" s="71">
        <v>18.087625226436899</v>
      </c>
      <c r="R488" s="71">
        <v>0</v>
      </c>
      <c r="S488" s="71">
        <v>28.839051955240819</v>
      </c>
      <c r="T488" s="72"/>
      <c r="U488" s="71">
        <v>76054963</v>
      </c>
      <c r="V488" s="71">
        <v>7729</v>
      </c>
      <c r="W488" s="71">
        <v>84</v>
      </c>
      <c r="X488" s="71">
        <v>87412</v>
      </c>
      <c r="Y488" s="71">
        <v>139180</v>
      </c>
      <c r="Z488" s="71">
        <v>175737</v>
      </c>
      <c r="AA488" s="71">
        <v>28682</v>
      </c>
      <c r="AB488" s="71">
        <v>309788</v>
      </c>
      <c r="AC488" s="71">
        <v>0</v>
      </c>
      <c r="AD488" s="71">
        <v>28.839051955240819</v>
      </c>
      <c r="AE488" s="72"/>
      <c r="AF488" s="71">
        <v>373132126.76989335</v>
      </c>
      <c r="AG488" s="71">
        <v>12278911.811912734</v>
      </c>
      <c r="AH488" s="71">
        <v>867071.66310356185</v>
      </c>
      <c r="AI488" s="71">
        <v>519480284.04461378</v>
      </c>
      <c r="AJ488" s="71">
        <v>557715922.09767675</v>
      </c>
      <c r="AK488" s="71">
        <v>0</v>
      </c>
      <c r="AL488" s="71">
        <v>0</v>
      </c>
      <c r="AM488" s="71">
        <v>40663977.276203655</v>
      </c>
      <c r="AN488" s="71">
        <v>0</v>
      </c>
      <c r="AO488" s="71">
        <v>0</v>
      </c>
      <c r="AP488" s="71">
        <v>1504138293.6634037</v>
      </c>
      <c r="AQ488" s="72"/>
      <c r="AR488" s="71">
        <v>8950</v>
      </c>
      <c r="AS488" s="71">
        <v>1538</v>
      </c>
      <c r="AT488" s="71">
        <v>0</v>
      </c>
      <c r="AU488" s="71">
        <v>0</v>
      </c>
      <c r="AV488" s="71">
        <v>0</v>
      </c>
      <c r="AW488" s="71">
        <v>1</v>
      </c>
      <c r="AX488" s="71"/>
      <c r="AY488" s="72"/>
      <c r="AZ488" s="71">
        <v>39799.100000000028</v>
      </c>
      <c r="BA488" s="71">
        <v>46176.300000000017</v>
      </c>
      <c r="BB488" s="71">
        <v>0</v>
      </c>
      <c r="BC488" s="71">
        <v>0</v>
      </c>
      <c r="BD488" s="71">
        <v>0</v>
      </c>
      <c r="BE488" s="71">
        <v>4200</v>
      </c>
      <c r="BF488" s="71"/>
      <c r="BG488" s="72"/>
      <c r="BH488" s="71">
        <v>0</v>
      </c>
      <c r="BI488" s="71">
        <v>0</v>
      </c>
      <c r="BJ488" s="71">
        <v>506.00299999999999</v>
      </c>
      <c r="BK488" s="71">
        <v>0</v>
      </c>
      <c r="BL488" s="71">
        <v>79.474999999999994</v>
      </c>
      <c r="BM488" s="71">
        <v>0</v>
      </c>
      <c r="BN488" s="72"/>
      <c r="BO488" s="71">
        <v>0</v>
      </c>
      <c r="BP488" s="71">
        <v>0</v>
      </c>
      <c r="BQ488" s="71">
        <v>21</v>
      </c>
      <c r="BR488" s="71">
        <v>0</v>
      </c>
      <c r="BS488" s="71">
        <v>9</v>
      </c>
      <c r="BT488" s="71">
        <v>0</v>
      </c>
      <c r="BU488"/>
      <c r="BV488" s="70">
        <v>317.96499999999997</v>
      </c>
      <c r="BW488" s="70">
        <v>177.74100000000001</v>
      </c>
      <c r="BX488" s="70">
        <v>36.462000000000003</v>
      </c>
      <c r="BY488" s="70">
        <v>5.4560000000000004</v>
      </c>
      <c r="BZ488" s="70">
        <v>47.853999999999999</v>
      </c>
      <c r="CA488" s="70">
        <v>0</v>
      </c>
      <c r="CB488" s="70">
        <v>0</v>
      </c>
      <c r="CC488" s="70">
        <v>0</v>
      </c>
      <c r="CD488" s="70">
        <v>0</v>
      </c>
    </row>
    <row r="489" spans="1:82">
      <c r="A489" s="70" t="s">
        <v>2158</v>
      </c>
      <c r="B489" s="70">
        <v>408</v>
      </c>
      <c r="C489" s="70">
        <v>19</v>
      </c>
      <c r="D489" s="70">
        <v>24</v>
      </c>
      <c r="E489" s="70">
        <v>2022</v>
      </c>
      <c r="F489" s="70" t="s">
        <v>161</v>
      </c>
      <c r="G489" s="70" t="s">
        <v>2139</v>
      </c>
      <c r="H489" s="70" t="s">
        <v>2140</v>
      </c>
      <c r="I489" s="148"/>
      <c r="J489" s="71">
        <v>462.37535444592351</v>
      </c>
      <c r="K489" s="71">
        <v>14.590376259739967</v>
      </c>
      <c r="L489" s="71">
        <v>3.4980659846482545</v>
      </c>
      <c r="M489" s="71">
        <v>305.6714836898297</v>
      </c>
      <c r="N489" s="71">
        <v>353.06692364410469</v>
      </c>
      <c r="O489" s="71">
        <v>254.82760354602735</v>
      </c>
      <c r="P489" s="71">
        <v>134.13798701900106</v>
      </c>
      <c r="Q489" s="71">
        <v>18.18707253461109</v>
      </c>
      <c r="R489" s="71">
        <v>0</v>
      </c>
      <c r="S489" s="71">
        <v>40.041058606295437</v>
      </c>
      <c r="T489" s="72"/>
      <c r="U489" s="71">
        <v>87857181</v>
      </c>
      <c r="V489" s="71">
        <v>7729</v>
      </c>
      <c r="W489" s="71">
        <v>84</v>
      </c>
      <c r="X489" s="71">
        <v>87412</v>
      </c>
      <c r="Y489" s="71">
        <v>140501</v>
      </c>
      <c r="Z489" s="71">
        <v>178138</v>
      </c>
      <c r="AA489" s="71">
        <v>29308</v>
      </c>
      <c r="AB489" s="71">
        <v>308937</v>
      </c>
      <c r="AC489" s="71">
        <v>0</v>
      </c>
      <c r="AD489" s="71">
        <v>40.041058606295437</v>
      </c>
      <c r="AE489" s="72"/>
      <c r="AF489" s="71">
        <v>366304334.85490423</v>
      </c>
      <c r="AG489" s="71">
        <v>11801541.394957487</v>
      </c>
      <c r="AH489" s="71">
        <v>953033.06117839413</v>
      </c>
      <c r="AI489" s="71">
        <v>508067239.12922925</v>
      </c>
      <c r="AJ489" s="71">
        <v>582118595.50812423</v>
      </c>
      <c r="AK489" s="71">
        <v>0</v>
      </c>
      <c r="AL489" s="71">
        <v>0</v>
      </c>
      <c r="AM489" s="71">
        <v>39892198.952251054</v>
      </c>
      <c r="AN489" s="71">
        <v>0</v>
      </c>
      <c r="AO489" s="71">
        <v>0</v>
      </c>
      <c r="AP489" s="71">
        <v>1509136942.9006445</v>
      </c>
      <c r="AQ489" s="72"/>
      <c r="AR489" s="71">
        <v>9579</v>
      </c>
      <c r="AS489" s="71">
        <v>1549</v>
      </c>
      <c r="AT489" s="71">
        <v>0</v>
      </c>
      <c r="AU489" s="71">
        <v>0</v>
      </c>
      <c r="AV489" s="71">
        <v>0</v>
      </c>
      <c r="AW489" s="71">
        <v>1</v>
      </c>
      <c r="AX489" s="71"/>
      <c r="AY489" s="72"/>
      <c r="AZ489" s="71">
        <v>43280.900000000169</v>
      </c>
      <c r="BA489" s="71">
        <v>46498.500000000015</v>
      </c>
      <c r="BB489" s="71">
        <v>0</v>
      </c>
      <c r="BC489" s="71">
        <v>0</v>
      </c>
      <c r="BD489" s="71">
        <v>0</v>
      </c>
      <c r="BE489" s="71">
        <v>4200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408</v>
      </c>
      <c r="C490" s="70">
        <v>20</v>
      </c>
      <c r="D490" s="70">
        <v>24</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10292</v>
      </c>
      <c r="AS490" s="71">
        <v>1557</v>
      </c>
      <c r="AT490" s="71">
        <v>0</v>
      </c>
      <c r="AU490" s="71">
        <v>0</v>
      </c>
      <c r="AV490" s="71">
        <v>0</v>
      </c>
      <c r="AW490" s="71">
        <v>1</v>
      </c>
      <c r="AX490" s="71"/>
      <c r="AY490" s="72"/>
      <c r="AZ490" s="71">
        <v>46830.300000000221</v>
      </c>
      <c r="BA490" s="71">
        <v>47045.900000000016</v>
      </c>
      <c r="BB490" s="71">
        <v>0</v>
      </c>
      <c r="BC490" s="71">
        <v>0</v>
      </c>
      <c r="BD490" s="71">
        <v>0</v>
      </c>
      <c r="BE490" s="71">
        <v>4200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408</v>
      </c>
      <c r="C491" s="70">
        <v>21</v>
      </c>
      <c r="D491" s="70">
        <v>24</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443</v>
      </c>
      <c r="C492" s="70">
        <v>1</v>
      </c>
      <c r="D492" s="70">
        <v>27</v>
      </c>
      <c r="E492" s="70">
        <v>1990</v>
      </c>
      <c r="F492" s="70" t="s">
        <v>787</v>
      </c>
      <c r="G492" s="70" t="s">
        <v>2162</v>
      </c>
      <c r="H492" s="70" t="s">
        <v>2163</v>
      </c>
      <c r="I492" s="148"/>
      <c r="J492" s="71">
        <v>2985.3590836401308</v>
      </c>
      <c r="K492" s="71">
        <v>10.74031582076487</v>
      </c>
      <c r="L492" s="71">
        <v>1.3390542626830599</v>
      </c>
      <c r="M492" s="71">
        <v>174.80577614847849</v>
      </c>
      <c r="N492" s="71">
        <v>207.62309857093871</v>
      </c>
      <c r="O492" s="71">
        <v>162.10091036661339</v>
      </c>
      <c r="P492" s="71">
        <v>113.4420985980438</v>
      </c>
      <c r="Q492" s="71">
        <v>16.673556427377299</v>
      </c>
      <c r="R492" s="71">
        <v>163.54000660986861</v>
      </c>
      <c r="S492" s="71">
        <v>21.042510867035212</v>
      </c>
      <c r="T492" s="72"/>
      <c r="U492" s="71">
        <v>125268935</v>
      </c>
      <c r="V492" s="71">
        <v>4756</v>
      </c>
      <c r="W492" s="71">
        <v>14</v>
      </c>
      <c r="X492" s="71">
        <v>65089</v>
      </c>
      <c r="Y492" s="71">
        <v>89365</v>
      </c>
      <c r="Z492" s="71">
        <v>66674</v>
      </c>
      <c r="AA492" s="71">
        <v>27545</v>
      </c>
      <c r="AB492" s="71">
        <v>270722</v>
      </c>
      <c r="AC492" s="71">
        <v>28325423.5</v>
      </c>
      <c r="AD492" s="71">
        <v>21.042510867035212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444</v>
      </c>
      <c r="C493" s="70">
        <v>2</v>
      </c>
      <c r="D493" s="70">
        <v>27</v>
      </c>
      <c r="E493" s="70">
        <v>2005</v>
      </c>
      <c r="F493" s="70" t="s">
        <v>789</v>
      </c>
      <c r="G493" s="70" t="s">
        <v>2162</v>
      </c>
      <c r="H493" s="70" t="s">
        <v>2163</v>
      </c>
      <c r="I493" s="148"/>
      <c r="J493" s="71">
        <v>2359.7694716499309</v>
      </c>
      <c r="K493" s="71">
        <v>7.9757871222482493</v>
      </c>
      <c r="L493" s="71">
        <v>3.3533334951914591</v>
      </c>
      <c r="M493" s="71">
        <v>311.18389266395923</v>
      </c>
      <c r="N493" s="71">
        <v>317.79220930728911</v>
      </c>
      <c r="O493" s="71">
        <v>232.3316945493236</v>
      </c>
      <c r="P493" s="71">
        <v>98.647292037107306</v>
      </c>
      <c r="Q493" s="71">
        <v>17.204865804761301</v>
      </c>
      <c r="R493" s="71">
        <v>138.0186163283382</v>
      </c>
      <c r="S493" s="71">
        <v>59.363041387999999</v>
      </c>
      <c r="T493" s="72"/>
      <c r="U493" s="71">
        <v>104642243</v>
      </c>
      <c r="V493" s="71">
        <v>3891</v>
      </c>
      <c r="W493" s="71">
        <v>30</v>
      </c>
      <c r="X493" s="71">
        <v>63286</v>
      </c>
      <c r="Y493" s="71">
        <v>118294</v>
      </c>
      <c r="Z493" s="71">
        <v>110582</v>
      </c>
      <c r="AA493" s="71">
        <v>19617</v>
      </c>
      <c r="AB493" s="71">
        <v>292032</v>
      </c>
      <c r="AC493" s="71">
        <v>24405734.5</v>
      </c>
      <c r="AD493" s="71">
        <v>59.363041387999999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445</v>
      </c>
      <c r="C494" s="70">
        <v>3</v>
      </c>
      <c r="D494" s="70">
        <v>27</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446</v>
      </c>
      <c r="C495" s="70">
        <v>4</v>
      </c>
      <c r="D495" s="70">
        <v>27</v>
      </c>
      <c r="E495" s="70">
        <v>2007</v>
      </c>
      <c r="F495" s="70" t="s">
        <v>791</v>
      </c>
      <c r="G495" s="70" t="s">
        <v>2162</v>
      </c>
      <c r="H495" s="70" t="s">
        <v>2163</v>
      </c>
      <c r="I495" s="148"/>
      <c r="J495" s="71">
        <v>2696.6182243360931</v>
      </c>
      <c r="K495" s="71">
        <v>9.8803178870538382</v>
      </c>
      <c r="L495" s="71">
        <v>3.9938387294583628</v>
      </c>
      <c r="M495" s="71">
        <v>283.90335649125848</v>
      </c>
      <c r="N495" s="71">
        <v>346.53179153679861</v>
      </c>
      <c r="O495" s="71">
        <v>224.56539657897591</v>
      </c>
      <c r="P495" s="71">
        <v>95.139227776934817</v>
      </c>
      <c r="Q495" s="71">
        <v>18.2235473882427</v>
      </c>
      <c r="R495" s="71">
        <v>133.12450025819129</v>
      </c>
      <c r="S495" s="71">
        <v>53.117336686400002</v>
      </c>
      <c r="T495" s="72"/>
      <c r="U495" s="71">
        <v>127689559</v>
      </c>
      <c r="V495" s="71">
        <v>3634</v>
      </c>
      <c r="W495" s="71">
        <v>47</v>
      </c>
      <c r="X495" s="71">
        <v>73786</v>
      </c>
      <c r="Y495" s="71">
        <v>121395</v>
      </c>
      <c r="Z495" s="71">
        <v>111113</v>
      </c>
      <c r="AA495" s="71">
        <v>18631</v>
      </c>
      <c r="AB495" s="71">
        <v>292966</v>
      </c>
      <c r="AC495" s="71">
        <v>24215743.5</v>
      </c>
      <c r="AD495" s="71">
        <v>53.117336686400002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447</v>
      </c>
      <c r="C496" s="70">
        <v>5</v>
      </c>
      <c r="D496" s="70">
        <v>27</v>
      </c>
      <c r="E496" s="70">
        <v>2008</v>
      </c>
      <c r="F496" s="70" t="s">
        <v>792</v>
      </c>
      <c r="G496" s="70" t="s">
        <v>2162</v>
      </c>
      <c r="H496" s="70" t="s">
        <v>2163</v>
      </c>
      <c r="I496" s="148"/>
      <c r="J496" s="71">
        <v>2435.2036767340851</v>
      </c>
      <c r="K496" s="71">
        <v>7.7517769369895548</v>
      </c>
      <c r="L496" s="71">
        <v>3.6030046182131619</v>
      </c>
      <c r="M496" s="71">
        <v>310.90146025280848</v>
      </c>
      <c r="N496" s="71">
        <v>314.2957338665214</v>
      </c>
      <c r="O496" s="71">
        <v>217.44479215788459</v>
      </c>
      <c r="P496" s="71">
        <v>91.297103469496392</v>
      </c>
      <c r="Q496" s="71">
        <v>17.963602702286799</v>
      </c>
      <c r="R496" s="71">
        <v>123.7742629275012</v>
      </c>
      <c r="S496" s="71">
        <v>54.640101910080013</v>
      </c>
      <c r="T496" s="72"/>
      <c r="U496" s="71">
        <v>130078394</v>
      </c>
      <c r="V496" s="71">
        <v>3634</v>
      </c>
      <c r="W496" s="71">
        <v>47</v>
      </c>
      <c r="X496" s="71">
        <v>73786</v>
      </c>
      <c r="Y496" s="71">
        <v>122950</v>
      </c>
      <c r="Z496" s="71">
        <v>111366</v>
      </c>
      <c r="AA496" s="71">
        <v>17899</v>
      </c>
      <c r="AB496" s="71">
        <v>293537</v>
      </c>
      <c r="AC496" s="71">
        <v>23379255.25</v>
      </c>
      <c r="AD496" s="71">
        <v>54.640101910080013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448</v>
      </c>
      <c r="C497" s="70">
        <v>6</v>
      </c>
      <c r="D497" s="70">
        <v>27</v>
      </c>
      <c r="E497" s="70">
        <v>2009</v>
      </c>
      <c r="F497" s="70" t="s">
        <v>176</v>
      </c>
      <c r="G497" s="70" t="s">
        <v>2162</v>
      </c>
      <c r="H497" s="70" t="s">
        <v>2163</v>
      </c>
      <c r="I497" s="148"/>
      <c r="J497" s="71">
        <v>1963.1579572213111</v>
      </c>
      <c r="K497" s="71">
        <v>5.8712305699931386</v>
      </c>
      <c r="L497" s="71">
        <v>4.7996165935069222</v>
      </c>
      <c r="M497" s="71">
        <v>275.58243950856001</v>
      </c>
      <c r="N497" s="71">
        <v>278.42553712877691</v>
      </c>
      <c r="O497" s="71">
        <v>221.67474935001519</v>
      </c>
      <c r="P497" s="71">
        <v>87.419998775078014</v>
      </c>
      <c r="Q497" s="71">
        <v>17.130445563651801</v>
      </c>
      <c r="R497" s="71">
        <v>90.233992256843294</v>
      </c>
      <c r="S497" s="71">
        <v>46.07319174277999</v>
      </c>
      <c r="T497" s="72"/>
      <c r="U497" s="71">
        <v>92680498</v>
      </c>
      <c r="V497" s="71">
        <v>3759</v>
      </c>
      <c r="W497" s="71">
        <v>75</v>
      </c>
      <c r="X497" s="71">
        <v>80709</v>
      </c>
      <c r="Y497" s="71">
        <v>124573</v>
      </c>
      <c r="Z497" s="71">
        <v>112062</v>
      </c>
      <c r="AA497" s="71">
        <v>17595</v>
      </c>
      <c r="AB497" s="71">
        <v>293846</v>
      </c>
      <c r="AC497" s="71">
        <v>16627748.75</v>
      </c>
      <c r="AD497" s="71">
        <v>46.07319174277999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227.03899999999999</v>
      </c>
      <c r="BK497" s="71">
        <v>0</v>
      </c>
      <c r="BL497" s="71">
        <v>58.477000000000004</v>
      </c>
      <c r="BM497" s="71">
        <v>0</v>
      </c>
      <c r="BN497" s="72"/>
      <c r="BO497" s="71">
        <v>0</v>
      </c>
      <c r="BP497" s="71">
        <v>0</v>
      </c>
      <c r="BQ497" s="71">
        <v>20</v>
      </c>
      <c r="BR497" s="71">
        <v>0</v>
      </c>
      <c r="BS497" s="71">
        <v>12</v>
      </c>
      <c r="BT497" s="71">
        <v>0</v>
      </c>
      <c r="BU497"/>
      <c r="BV497" s="70">
        <v>285.51600000000002</v>
      </c>
      <c r="BW497" s="70">
        <v>0</v>
      </c>
      <c r="BX497" s="70">
        <v>0</v>
      </c>
      <c r="BY497" s="70">
        <v>0</v>
      </c>
      <c r="BZ497" s="70">
        <v>0</v>
      </c>
      <c r="CA497" s="70">
        <v>0</v>
      </c>
      <c r="CB497" s="70">
        <v>0</v>
      </c>
      <c r="CC497" s="70">
        <v>0</v>
      </c>
      <c r="CD497" s="70">
        <v>0</v>
      </c>
    </row>
    <row r="498" spans="1:82">
      <c r="A498" s="70" t="s">
        <v>2169</v>
      </c>
      <c r="B498" s="70">
        <v>449</v>
      </c>
      <c r="C498" s="70">
        <v>7</v>
      </c>
      <c r="D498" s="70">
        <v>27</v>
      </c>
      <c r="E498" s="70">
        <v>2010</v>
      </c>
      <c r="F498" s="70" t="s">
        <v>177</v>
      </c>
      <c r="G498" s="70" t="s">
        <v>2162</v>
      </c>
      <c r="H498" s="70" t="s">
        <v>2163</v>
      </c>
      <c r="I498" s="148"/>
      <c r="J498" s="71">
        <v>2180.5210203136162</v>
      </c>
      <c r="K498" s="71">
        <v>8.2283665022516228</v>
      </c>
      <c r="L498" s="71">
        <v>4.4643832026865704</v>
      </c>
      <c r="M498" s="71">
        <v>302.64856622052912</v>
      </c>
      <c r="N498" s="71">
        <v>304.32873035003939</v>
      </c>
      <c r="O498" s="71">
        <v>221.51382413909661</v>
      </c>
      <c r="P498" s="71">
        <v>88.155881611430019</v>
      </c>
      <c r="Q498" s="71">
        <v>17.8735148464059</v>
      </c>
      <c r="R498" s="71">
        <v>80.999813390912038</v>
      </c>
      <c r="S498" s="71">
        <v>47.90063903515</v>
      </c>
      <c r="T498" s="72"/>
      <c r="U498" s="71">
        <v>100486766</v>
      </c>
      <c r="V498" s="71">
        <v>3759</v>
      </c>
      <c r="W498" s="71">
        <v>75</v>
      </c>
      <c r="X498" s="71">
        <v>80709</v>
      </c>
      <c r="Y498" s="71">
        <v>125634</v>
      </c>
      <c r="Z498" s="71">
        <v>112501</v>
      </c>
      <c r="AA498" s="71">
        <v>17300</v>
      </c>
      <c r="AB498" s="71">
        <v>293784</v>
      </c>
      <c r="AC498" s="71">
        <v>14144881.25</v>
      </c>
      <c r="AD498" s="71">
        <v>47.90063903515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224.696</v>
      </c>
      <c r="BK498" s="71">
        <v>0</v>
      </c>
      <c r="BL498" s="71">
        <v>40.568000000000005</v>
      </c>
      <c r="BM498" s="71">
        <v>0</v>
      </c>
      <c r="BN498" s="72"/>
      <c r="BO498" s="71">
        <v>0</v>
      </c>
      <c r="BP498" s="71">
        <v>0</v>
      </c>
      <c r="BQ498" s="71">
        <v>19</v>
      </c>
      <c r="BR498" s="71">
        <v>0</v>
      </c>
      <c r="BS498" s="71">
        <v>9</v>
      </c>
      <c r="BT498" s="71">
        <v>0</v>
      </c>
      <c r="BU498"/>
      <c r="BV498" s="70">
        <v>265.26400000000001</v>
      </c>
      <c r="BW498" s="70">
        <v>0</v>
      </c>
      <c r="BX498" s="70">
        <v>0</v>
      </c>
      <c r="BY498" s="70">
        <v>0</v>
      </c>
      <c r="BZ498" s="70">
        <v>0</v>
      </c>
      <c r="CA498" s="70">
        <v>0</v>
      </c>
      <c r="CB498" s="70">
        <v>0</v>
      </c>
      <c r="CC498" s="70">
        <v>0</v>
      </c>
      <c r="CD498" s="70">
        <v>0</v>
      </c>
    </row>
    <row r="499" spans="1:82">
      <c r="A499" s="70" t="s">
        <v>2170</v>
      </c>
      <c r="B499" s="70">
        <v>450</v>
      </c>
      <c r="C499" s="70">
        <v>8</v>
      </c>
      <c r="D499" s="70">
        <v>27</v>
      </c>
      <c r="E499" s="70">
        <v>2011</v>
      </c>
      <c r="F499" s="70" t="s">
        <v>178</v>
      </c>
      <c r="G499" s="70" t="s">
        <v>2162</v>
      </c>
      <c r="H499" s="70" t="s">
        <v>2163</v>
      </c>
      <c r="I499" s="148"/>
      <c r="J499" s="71">
        <v>2320.8273878827399</v>
      </c>
      <c r="K499" s="71">
        <v>8.66634416296084</v>
      </c>
      <c r="L499" s="71">
        <v>3.3997858180092742</v>
      </c>
      <c r="M499" s="71">
        <v>379.54477388637088</v>
      </c>
      <c r="N499" s="71">
        <v>370.23313274102298</v>
      </c>
      <c r="O499" s="71">
        <v>219.02766777854777</v>
      </c>
      <c r="P499" s="71">
        <v>85.355947526094312</v>
      </c>
      <c r="Q499" s="71">
        <v>20.6034882342576</v>
      </c>
      <c r="R499" s="71">
        <v>23.264735695768671</v>
      </c>
      <c r="S499" s="71">
        <v>42.736739343750003</v>
      </c>
      <c r="T499" s="72"/>
      <c r="U499" s="71">
        <v>104215385</v>
      </c>
      <c r="V499" s="71">
        <v>3759</v>
      </c>
      <c r="W499" s="71">
        <v>75</v>
      </c>
      <c r="X499" s="71">
        <v>80709</v>
      </c>
      <c r="Y499" s="71">
        <v>126409</v>
      </c>
      <c r="Z499" s="71">
        <v>113655</v>
      </c>
      <c r="AA499" s="71">
        <v>17249</v>
      </c>
      <c r="AB499" s="71">
        <v>293593</v>
      </c>
      <c r="AC499" s="71">
        <v>4055968.25</v>
      </c>
      <c r="AD499" s="71">
        <v>42.736739343750003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244.21700000000001</v>
      </c>
      <c r="BK499" s="71">
        <v>0</v>
      </c>
      <c r="BL499" s="71">
        <v>36.427999999999997</v>
      </c>
      <c r="BM499" s="71">
        <v>0</v>
      </c>
      <c r="BN499" s="72"/>
      <c r="BO499" s="71">
        <v>0</v>
      </c>
      <c r="BP499" s="71">
        <v>0</v>
      </c>
      <c r="BQ499" s="71">
        <v>21</v>
      </c>
      <c r="BR499" s="71">
        <v>0</v>
      </c>
      <c r="BS499" s="71">
        <v>7</v>
      </c>
      <c r="BT499" s="71">
        <v>0</v>
      </c>
      <c r="BU499"/>
      <c r="BV499" s="70">
        <v>280.64499999999998</v>
      </c>
      <c r="BW499" s="70">
        <v>0</v>
      </c>
      <c r="BX499" s="70">
        <v>0</v>
      </c>
      <c r="BY499" s="70">
        <v>0</v>
      </c>
      <c r="BZ499" s="70">
        <v>0</v>
      </c>
      <c r="CA499" s="70">
        <v>0</v>
      </c>
      <c r="CB499" s="70">
        <v>0</v>
      </c>
      <c r="CC499" s="70">
        <v>0</v>
      </c>
      <c r="CD499" s="70">
        <v>0</v>
      </c>
    </row>
    <row r="500" spans="1:82">
      <c r="A500" s="70" t="s">
        <v>2171</v>
      </c>
      <c r="B500" s="70">
        <v>451</v>
      </c>
      <c r="C500" s="70">
        <v>9</v>
      </c>
      <c r="D500" s="70">
        <v>27</v>
      </c>
      <c r="E500" s="70">
        <v>2012</v>
      </c>
      <c r="F500" s="70" t="s">
        <v>179</v>
      </c>
      <c r="G500" s="70" t="s">
        <v>2162</v>
      </c>
      <c r="H500" s="70" t="s">
        <v>2163</v>
      </c>
      <c r="I500" s="148"/>
      <c r="J500" s="71">
        <v>2579.9726883685589</v>
      </c>
      <c r="K500" s="71">
        <v>8.168146423422364</v>
      </c>
      <c r="L500" s="71">
        <v>3.3343356312882571</v>
      </c>
      <c r="M500" s="71">
        <v>403.46648033786198</v>
      </c>
      <c r="N500" s="71">
        <v>378.65879208143917</v>
      </c>
      <c r="O500" s="71">
        <v>219.35372937853222</v>
      </c>
      <c r="P500" s="71">
        <v>84.806445258052193</v>
      </c>
      <c r="Q500" s="71">
        <v>22.6078367107195</v>
      </c>
      <c r="R500" s="71">
        <v>19.894738350807518</v>
      </c>
      <c r="S500" s="71">
        <v>41.941041054439992</v>
      </c>
      <c r="T500" s="72"/>
      <c r="U500" s="71">
        <v>113273398</v>
      </c>
      <c r="V500" s="71">
        <v>3759</v>
      </c>
      <c r="W500" s="71">
        <v>75</v>
      </c>
      <c r="X500" s="71">
        <v>80709</v>
      </c>
      <c r="Y500" s="71">
        <v>128808</v>
      </c>
      <c r="Z500" s="71">
        <v>114727</v>
      </c>
      <c r="AA500" s="71">
        <v>17041</v>
      </c>
      <c r="AB500" s="71">
        <v>296512</v>
      </c>
      <c r="AC500" s="71">
        <v>3378608.25</v>
      </c>
      <c r="AD500" s="71">
        <v>41.941041054439992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292.14100000000002</v>
      </c>
      <c r="BK500" s="71">
        <v>0</v>
      </c>
      <c r="BL500" s="71">
        <v>65.971000000000004</v>
      </c>
      <c r="BM500" s="71">
        <v>0</v>
      </c>
      <c r="BN500" s="72"/>
      <c r="BO500" s="71">
        <v>0</v>
      </c>
      <c r="BP500" s="71">
        <v>0</v>
      </c>
      <c r="BQ500" s="71">
        <v>21</v>
      </c>
      <c r="BR500" s="71">
        <v>0</v>
      </c>
      <c r="BS500" s="71">
        <v>12</v>
      </c>
      <c r="BT500" s="71">
        <v>0</v>
      </c>
      <c r="BU500"/>
      <c r="BV500" s="70">
        <v>358.11200000000002</v>
      </c>
      <c r="BW500" s="70">
        <v>0</v>
      </c>
      <c r="BX500" s="70">
        <v>0</v>
      </c>
      <c r="BY500" s="70">
        <v>0</v>
      </c>
      <c r="BZ500" s="70">
        <v>0</v>
      </c>
      <c r="CA500" s="70">
        <v>0</v>
      </c>
      <c r="CB500" s="70">
        <v>0</v>
      </c>
      <c r="CC500" s="70">
        <v>0</v>
      </c>
      <c r="CD500" s="70">
        <v>0</v>
      </c>
    </row>
    <row r="501" spans="1:82">
      <c r="A501" s="70" t="s">
        <v>2172</v>
      </c>
      <c r="B501" s="70">
        <v>452</v>
      </c>
      <c r="C501" s="70">
        <v>10</v>
      </c>
      <c r="D501" s="70">
        <v>27</v>
      </c>
      <c r="E501" s="70">
        <v>2013</v>
      </c>
      <c r="F501" s="70" t="s">
        <v>180</v>
      </c>
      <c r="G501" s="1064" t="s">
        <v>2162</v>
      </c>
      <c r="H501" s="70" t="s">
        <v>2163</v>
      </c>
      <c r="I501" s="148"/>
      <c r="J501" s="71">
        <v>2587.129796798426</v>
      </c>
      <c r="K501" s="71">
        <v>6.9896133166146956</v>
      </c>
      <c r="L501" s="71">
        <v>3.3303616197039281</v>
      </c>
      <c r="M501" s="71">
        <v>394.3787179074501</v>
      </c>
      <c r="N501" s="71">
        <v>411.72091820215752</v>
      </c>
      <c r="O501" s="71">
        <v>211.70815506421414</v>
      </c>
      <c r="P501" s="71">
        <v>84.346719787297573</v>
      </c>
      <c r="Q501" s="71">
        <v>22.978812686952899</v>
      </c>
      <c r="R501" s="71">
        <v>20.58025128402091</v>
      </c>
      <c r="S501" s="71">
        <v>44.484371785279997</v>
      </c>
      <c r="T501" s="72"/>
      <c r="U501" s="71">
        <v>105788259</v>
      </c>
      <c r="V501" s="71">
        <v>3759</v>
      </c>
      <c r="W501" s="71">
        <v>75</v>
      </c>
      <c r="X501" s="71">
        <v>80709</v>
      </c>
      <c r="Y501" s="71">
        <v>129626</v>
      </c>
      <c r="Z501" s="71">
        <v>115672</v>
      </c>
      <c r="AA501" s="71">
        <v>16885</v>
      </c>
      <c r="AB501" s="71">
        <v>297057</v>
      </c>
      <c r="AC501" s="71">
        <v>3411625.5</v>
      </c>
      <c r="AD501" s="71">
        <v>44.484371785279997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319.53800000000001</v>
      </c>
      <c r="BK501" s="71">
        <v>0</v>
      </c>
      <c r="BL501" s="71">
        <v>74.265000000000015</v>
      </c>
      <c r="BM501" s="71">
        <v>0</v>
      </c>
      <c r="BN501" s="72"/>
      <c r="BO501" s="71">
        <v>0</v>
      </c>
      <c r="BP501" s="71">
        <v>0</v>
      </c>
      <c r="BQ501" s="71">
        <v>21</v>
      </c>
      <c r="BR501" s="71">
        <v>0</v>
      </c>
      <c r="BS501" s="71">
        <v>12</v>
      </c>
      <c r="BT501" s="71">
        <v>0</v>
      </c>
      <c r="BU501"/>
      <c r="BV501" s="70">
        <v>393.803</v>
      </c>
      <c r="BW501" s="70">
        <v>0</v>
      </c>
      <c r="BX501" s="70">
        <v>0</v>
      </c>
      <c r="BY501" s="70">
        <v>0</v>
      </c>
      <c r="BZ501" s="70">
        <v>0</v>
      </c>
      <c r="CA501" s="70">
        <v>0</v>
      </c>
      <c r="CB501" s="70">
        <v>0</v>
      </c>
      <c r="CC501" s="70">
        <v>0</v>
      </c>
      <c r="CD501" s="70">
        <v>0</v>
      </c>
    </row>
    <row r="502" spans="1:82">
      <c r="A502" s="70" t="s">
        <v>2173</v>
      </c>
      <c r="B502" s="70">
        <v>453</v>
      </c>
      <c r="C502" s="70">
        <v>11</v>
      </c>
      <c r="D502" s="70">
        <v>27</v>
      </c>
      <c r="E502" s="70">
        <v>2014</v>
      </c>
      <c r="F502" s="70" t="s">
        <v>181</v>
      </c>
      <c r="G502" s="1064" t="s">
        <v>2162</v>
      </c>
      <c r="H502" s="70" t="s">
        <v>2163</v>
      </c>
      <c r="I502" s="148"/>
      <c r="J502" s="71">
        <v>2542.7634329293128</v>
      </c>
      <c r="K502" s="71">
        <v>7.2544210790243211</v>
      </c>
      <c r="L502" s="71">
        <v>3.4098101715390219</v>
      </c>
      <c r="M502" s="71">
        <v>421.93332159645928</v>
      </c>
      <c r="N502" s="71">
        <v>371.63545225632589</v>
      </c>
      <c r="O502" s="71">
        <v>202.97182461500486</v>
      </c>
      <c r="P502" s="71">
        <v>84.368370842693153</v>
      </c>
      <c r="Q502" s="71">
        <v>22.0831686115263</v>
      </c>
      <c r="R502" s="71">
        <v>20.342553872812388</v>
      </c>
      <c r="S502" s="71">
        <v>42.496298649600007</v>
      </c>
      <c r="T502" s="72"/>
      <c r="U502" s="71">
        <v>112335945</v>
      </c>
      <c r="V502" s="71">
        <v>3188</v>
      </c>
      <c r="W502" s="71">
        <v>74</v>
      </c>
      <c r="X502" s="71">
        <v>80087</v>
      </c>
      <c r="Y502" s="71">
        <v>130801</v>
      </c>
      <c r="Z502" s="71">
        <v>116801</v>
      </c>
      <c r="AA502" s="71">
        <v>16802</v>
      </c>
      <c r="AB502" s="71">
        <v>297547</v>
      </c>
      <c r="AC502" s="71">
        <v>3382825.5</v>
      </c>
      <c r="AD502" s="71">
        <v>42.496298649600007</v>
      </c>
      <c r="AE502" s="72"/>
      <c r="AF502" s="71"/>
      <c r="AG502" s="71"/>
      <c r="AH502" s="71"/>
      <c r="AI502" s="71"/>
      <c r="AJ502" s="71"/>
      <c r="AK502" s="71"/>
      <c r="AL502" s="71"/>
      <c r="AM502" s="71"/>
      <c r="AN502" s="71"/>
      <c r="AO502" s="71"/>
      <c r="AP502" s="71"/>
      <c r="AQ502" s="72"/>
      <c r="AR502" s="71">
        <v>4271</v>
      </c>
      <c r="AS502" s="71">
        <v>397</v>
      </c>
      <c r="AT502" s="71">
        <v>0</v>
      </c>
      <c r="AU502" s="71">
        <v>0</v>
      </c>
      <c r="AV502" s="71">
        <v>0</v>
      </c>
      <c r="AW502" s="71">
        <v>1</v>
      </c>
      <c r="AX502" s="71"/>
      <c r="AY502" s="72"/>
      <c r="AZ502" s="71">
        <v>15848.9</v>
      </c>
      <c r="BA502" s="71">
        <v>29628.1</v>
      </c>
      <c r="BB502" s="71">
        <v>0</v>
      </c>
      <c r="BC502" s="71">
        <v>0</v>
      </c>
      <c r="BD502" s="71">
        <v>0</v>
      </c>
      <c r="BE502" s="71">
        <v>3520</v>
      </c>
      <c r="BF502" s="71"/>
      <c r="BG502" s="72"/>
      <c r="BH502" s="71">
        <v>0</v>
      </c>
      <c r="BI502" s="71">
        <v>0</v>
      </c>
      <c r="BJ502" s="71">
        <v>312.06900000000002</v>
      </c>
      <c r="BK502" s="71">
        <v>0</v>
      </c>
      <c r="BL502" s="71">
        <v>64.218999999999994</v>
      </c>
      <c r="BM502" s="71">
        <v>0</v>
      </c>
      <c r="BN502" s="72"/>
      <c r="BO502" s="71">
        <v>0</v>
      </c>
      <c r="BP502" s="71">
        <v>0</v>
      </c>
      <c r="BQ502" s="71">
        <v>22</v>
      </c>
      <c r="BR502" s="71">
        <v>0</v>
      </c>
      <c r="BS502" s="71">
        <v>10</v>
      </c>
      <c r="BT502" s="71">
        <v>0</v>
      </c>
      <c r="BU502"/>
      <c r="BV502" s="70">
        <v>376.28800000000001</v>
      </c>
      <c r="BW502" s="70">
        <v>0</v>
      </c>
      <c r="BX502" s="70">
        <v>0</v>
      </c>
      <c r="BY502" s="70">
        <v>0</v>
      </c>
      <c r="BZ502" s="70">
        <v>0</v>
      </c>
      <c r="CA502" s="70">
        <v>0</v>
      </c>
      <c r="CB502" s="70">
        <v>0</v>
      </c>
      <c r="CC502" s="70">
        <v>0</v>
      </c>
      <c r="CD502" s="70">
        <v>0</v>
      </c>
    </row>
    <row r="503" spans="1:82">
      <c r="A503" s="70" t="s">
        <v>2174</v>
      </c>
      <c r="B503" s="70">
        <v>454</v>
      </c>
      <c r="C503" s="70">
        <v>12</v>
      </c>
      <c r="D503" s="70">
        <v>27</v>
      </c>
      <c r="E503" s="70">
        <v>2015</v>
      </c>
      <c r="F503" s="70" t="s">
        <v>182</v>
      </c>
      <c r="G503" s="70" t="s">
        <v>2162</v>
      </c>
      <c r="H503" s="70" t="s">
        <v>2163</v>
      </c>
      <c r="I503" s="148"/>
      <c r="J503" s="71">
        <v>2349.1240561991908</v>
      </c>
      <c r="K503" s="71">
        <v>6.9840210692358706</v>
      </c>
      <c r="L503" s="71">
        <v>3.992340076545545</v>
      </c>
      <c r="M503" s="71">
        <v>391.62823692565792</v>
      </c>
      <c r="N503" s="71">
        <v>342.61091401682398</v>
      </c>
      <c r="O503" s="71">
        <v>202.4484389788698</v>
      </c>
      <c r="P503" s="71">
        <v>83.545549358072009</v>
      </c>
      <c r="Q503" s="71">
        <v>21.655197717270401</v>
      </c>
      <c r="R503" s="71">
        <v>20.03173796405606</v>
      </c>
      <c r="S503" s="71">
        <v>40.853813686000002</v>
      </c>
      <c r="T503" s="72"/>
      <c r="U503" s="71">
        <v>111168503</v>
      </c>
      <c r="V503" s="71">
        <v>3188</v>
      </c>
      <c r="W503" s="71">
        <v>74</v>
      </c>
      <c r="X503" s="71">
        <v>80087</v>
      </c>
      <c r="Y503" s="71">
        <v>132096</v>
      </c>
      <c r="Z503" s="71">
        <v>117621</v>
      </c>
      <c r="AA503" s="71">
        <v>16625</v>
      </c>
      <c r="AB503" s="71">
        <v>298059</v>
      </c>
      <c r="AC503" s="71">
        <v>3424098.75</v>
      </c>
      <c r="AD503" s="71">
        <v>40.853813686000002</v>
      </c>
      <c r="AE503" s="72"/>
      <c r="AF503" s="71">
        <v>934645223.63234246</v>
      </c>
      <c r="AG503" s="71">
        <v>5542170.0863023531</v>
      </c>
      <c r="AH503" s="71">
        <v>768834.44262818492</v>
      </c>
      <c r="AI503" s="71">
        <v>535114557.66643661</v>
      </c>
      <c r="AJ503" s="71">
        <v>495120952.01715201</v>
      </c>
      <c r="AK503" s="71">
        <v>0</v>
      </c>
      <c r="AL503" s="71">
        <v>0</v>
      </c>
      <c r="AM503" s="71">
        <v>40847735.639520079</v>
      </c>
      <c r="AN503" s="71">
        <v>0</v>
      </c>
      <c r="AO503" s="71">
        <v>0</v>
      </c>
      <c r="AP503" s="71">
        <v>2012039473.4843819</v>
      </c>
      <c r="AQ503" s="72"/>
      <c r="AR503" s="71">
        <v>4774</v>
      </c>
      <c r="AS503" s="71">
        <v>566</v>
      </c>
      <c r="AT503" s="71">
        <v>0</v>
      </c>
      <c r="AU503" s="71">
        <v>0</v>
      </c>
      <c r="AV503" s="71">
        <v>0</v>
      </c>
      <c r="AW503" s="71">
        <v>1</v>
      </c>
      <c r="AX503" s="71"/>
      <c r="AY503" s="72"/>
      <c r="AZ503" s="71">
        <v>18016</v>
      </c>
      <c r="BA503" s="71">
        <v>33144.699999999997</v>
      </c>
      <c r="BB503" s="71">
        <v>0</v>
      </c>
      <c r="BC503" s="71">
        <v>0</v>
      </c>
      <c r="BD503" s="71">
        <v>0</v>
      </c>
      <c r="BE503" s="71">
        <v>3520</v>
      </c>
      <c r="BF503" s="71"/>
      <c r="BG503" s="72"/>
      <c r="BH503" s="71">
        <v>0</v>
      </c>
      <c r="BI503" s="71">
        <v>0</v>
      </c>
      <c r="BJ503" s="71">
        <v>305.18299999999999</v>
      </c>
      <c r="BK503" s="71">
        <v>0</v>
      </c>
      <c r="BL503" s="71">
        <v>73.391000000000005</v>
      </c>
      <c r="BM503" s="71">
        <v>0</v>
      </c>
      <c r="BN503" s="72"/>
      <c r="BO503" s="71">
        <v>0</v>
      </c>
      <c r="BP503" s="71">
        <v>0</v>
      </c>
      <c r="BQ503" s="71">
        <v>21</v>
      </c>
      <c r="BR503" s="71">
        <v>0</v>
      </c>
      <c r="BS503" s="71">
        <v>11</v>
      </c>
      <c r="BT503" s="71">
        <v>0</v>
      </c>
      <c r="BU503"/>
      <c r="BV503" s="70">
        <v>378.57400000000001</v>
      </c>
      <c r="BW503" s="70">
        <v>0</v>
      </c>
      <c r="BX503" s="70">
        <v>0</v>
      </c>
      <c r="BY503" s="70">
        <v>0</v>
      </c>
      <c r="BZ503" s="70">
        <v>0</v>
      </c>
      <c r="CA503" s="70">
        <v>0</v>
      </c>
      <c r="CB503" s="70">
        <v>0</v>
      </c>
      <c r="CC503" s="70">
        <v>0</v>
      </c>
      <c r="CD503" s="70">
        <v>0</v>
      </c>
    </row>
    <row r="504" spans="1:82">
      <c r="A504" s="70" t="s">
        <v>2175</v>
      </c>
      <c r="B504" s="70">
        <v>455</v>
      </c>
      <c r="C504" s="70">
        <v>13</v>
      </c>
      <c r="D504" s="70">
        <v>27</v>
      </c>
      <c r="E504" s="70">
        <v>2016</v>
      </c>
      <c r="F504" s="70" t="s">
        <v>155</v>
      </c>
      <c r="G504" s="70" t="s">
        <v>2162</v>
      </c>
      <c r="H504" s="70" t="s">
        <v>2163</v>
      </c>
      <c r="I504" s="148"/>
      <c r="J504" s="71">
        <v>2424.6270856254673</v>
      </c>
      <c r="K504" s="71">
        <v>6.6416914709695405</v>
      </c>
      <c r="L504" s="71">
        <v>3.9388122855275127</v>
      </c>
      <c r="M504" s="71">
        <v>353.59254901300602</v>
      </c>
      <c r="N504" s="71">
        <v>316.62688712756221</v>
      </c>
      <c r="O504" s="71">
        <v>201.68180041982299</v>
      </c>
      <c r="P504" s="71">
        <v>81.981215193406484</v>
      </c>
      <c r="Q504" s="71">
        <v>21.104779289942407</v>
      </c>
      <c r="R504" s="71">
        <v>20.645648441353078</v>
      </c>
      <c r="S504" s="71">
        <v>40.782121412320002</v>
      </c>
      <c r="T504" s="72"/>
      <c r="U504" s="71">
        <v>114968003</v>
      </c>
      <c r="V504" s="71">
        <v>3188</v>
      </c>
      <c r="W504" s="71">
        <v>74</v>
      </c>
      <c r="X504" s="71">
        <v>80087</v>
      </c>
      <c r="Y504" s="71">
        <v>133373</v>
      </c>
      <c r="Z504" s="71">
        <v>118616</v>
      </c>
      <c r="AA504" s="71">
        <v>16873</v>
      </c>
      <c r="AB504" s="71">
        <v>298799</v>
      </c>
      <c r="AC504" s="71">
        <v>3526073.5287546068</v>
      </c>
      <c r="AD504" s="71">
        <v>40.782121412320002</v>
      </c>
      <c r="AE504" s="72"/>
      <c r="AF504" s="71">
        <v>963911257.50024867</v>
      </c>
      <c r="AG504" s="71">
        <v>5006801.8665327644</v>
      </c>
      <c r="AH504" s="71">
        <v>554262.65834438044</v>
      </c>
      <c r="AI504" s="71">
        <v>531089529.50203657</v>
      </c>
      <c r="AJ504" s="71">
        <v>434131516.4739691</v>
      </c>
      <c r="AK504" s="71">
        <v>0</v>
      </c>
      <c r="AL504" s="71">
        <v>0</v>
      </c>
      <c r="AM504" s="71">
        <v>40980963.006631248</v>
      </c>
      <c r="AN504" s="71">
        <v>0</v>
      </c>
      <c r="AO504" s="71">
        <v>0</v>
      </c>
      <c r="AP504" s="71">
        <v>1975674331.0077627</v>
      </c>
      <c r="AQ504" s="72"/>
      <c r="AR504" s="71">
        <v>5202</v>
      </c>
      <c r="AS504" s="71">
        <v>693</v>
      </c>
      <c r="AT504" s="71">
        <v>0</v>
      </c>
      <c r="AU504" s="71">
        <v>0</v>
      </c>
      <c r="AV504" s="71">
        <v>0</v>
      </c>
      <c r="AW504" s="71">
        <v>1</v>
      </c>
      <c r="AX504" s="71"/>
      <c r="AY504" s="72"/>
      <c r="AZ504" s="71">
        <v>19867.599999999999</v>
      </c>
      <c r="BA504" s="71">
        <v>35344.1</v>
      </c>
      <c r="BB504" s="71">
        <v>0</v>
      </c>
      <c r="BC504" s="71">
        <v>0</v>
      </c>
      <c r="BD504" s="71">
        <v>0</v>
      </c>
      <c r="BE504" s="71">
        <v>3520</v>
      </c>
      <c r="BF504" s="71"/>
      <c r="BG504" s="72"/>
      <c r="BH504" s="71">
        <v>0</v>
      </c>
      <c r="BI504" s="71">
        <v>0</v>
      </c>
      <c r="BJ504" s="71">
        <v>298.10300000000001</v>
      </c>
      <c r="BK504" s="71">
        <v>0</v>
      </c>
      <c r="BL504" s="71">
        <v>68.893000000000001</v>
      </c>
      <c r="BM504" s="71">
        <v>0</v>
      </c>
      <c r="BN504" s="72"/>
      <c r="BO504" s="71">
        <v>0</v>
      </c>
      <c r="BP504" s="71">
        <v>0</v>
      </c>
      <c r="BQ504" s="71">
        <v>21</v>
      </c>
      <c r="BR504" s="71">
        <v>0</v>
      </c>
      <c r="BS504" s="71">
        <v>12</v>
      </c>
      <c r="BT504" s="71">
        <v>0</v>
      </c>
      <c r="BU504"/>
      <c r="BV504" s="70">
        <v>366.99599999999998</v>
      </c>
      <c r="BW504" s="70">
        <v>0</v>
      </c>
      <c r="BX504" s="70">
        <v>0</v>
      </c>
      <c r="BY504" s="70">
        <v>0</v>
      </c>
      <c r="BZ504" s="70">
        <v>0</v>
      </c>
      <c r="CA504" s="70">
        <v>0</v>
      </c>
      <c r="CB504" s="70">
        <v>0</v>
      </c>
      <c r="CC504" s="70">
        <v>0</v>
      </c>
      <c r="CD504" s="70">
        <v>0</v>
      </c>
    </row>
    <row r="505" spans="1:82">
      <c r="A505" s="70" t="s">
        <v>2176</v>
      </c>
      <c r="B505" s="70">
        <v>456</v>
      </c>
      <c r="C505" s="70">
        <v>14</v>
      </c>
      <c r="D505" s="70">
        <v>27</v>
      </c>
      <c r="E505" s="70">
        <v>2017</v>
      </c>
      <c r="F505" s="70" t="s">
        <v>156</v>
      </c>
      <c r="G505" s="70" t="s">
        <v>2162</v>
      </c>
      <c r="H505" s="70" t="s">
        <v>2163</v>
      </c>
      <c r="I505" s="148"/>
      <c r="J505" s="71">
        <v>2369.3070626003514</v>
      </c>
      <c r="K505" s="71">
        <v>6.540606790865545</v>
      </c>
      <c r="L505" s="71">
        <v>3.1664561357565781</v>
      </c>
      <c r="M505" s="71">
        <v>307.97352188591151</v>
      </c>
      <c r="N505" s="71">
        <v>313.99391847993229</v>
      </c>
      <c r="O505" s="71">
        <v>200.26074152999701</v>
      </c>
      <c r="P505" s="71">
        <v>81.181872736985738</v>
      </c>
      <c r="Q505" s="71">
        <v>20.571556781447001</v>
      </c>
      <c r="R505" s="71">
        <v>19.567885442150814</v>
      </c>
      <c r="S505" s="71">
        <v>44.68090337536001</v>
      </c>
      <c r="T505" s="72"/>
      <c r="U505" s="71">
        <v>119719286</v>
      </c>
      <c r="V505" s="71">
        <v>3188</v>
      </c>
      <c r="W505" s="71">
        <v>74</v>
      </c>
      <c r="X505" s="71">
        <v>80087</v>
      </c>
      <c r="Y505" s="71">
        <v>135542</v>
      </c>
      <c r="Z505" s="71">
        <v>119734</v>
      </c>
      <c r="AA505" s="71">
        <v>16815</v>
      </c>
      <c r="AB505" s="71">
        <v>301182</v>
      </c>
      <c r="AC505" s="71">
        <v>3408314.5</v>
      </c>
      <c r="AD505" s="71">
        <v>44.68090337536001</v>
      </c>
      <c r="AE505" s="72"/>
      <c r="AF505" s="71">
        <v>973087096.72897077</v>
      </c>
      <c r="AG505" s="71">
        <v>5293682.8701106505</v>
      </c>
      <c r="AH505" s="71">
        <v>611908.28688787518</v>
      </c>
      <c r="AI505" s="71">
        <v>537528538.95402014</v>
      </c>
      <c r="AJ505" s="71">
        <v>491285297.49335188</v>
      </c>
      <c r="AK505" s="71">
        <v>0</v>
      </c>
      <c r="AL505" s="71">
        <v>0</v>
      </c>
      <c r="AM505" s="71">
        <v>41372432.30736009</v>
      </c>
      <c r="AN505" s="71">
        <v>0</v>
      </c>
      <c r="AO505" s="71">
        <v>0</v>
      </c>
      <c r="AP505" s="71">
        <v>2049178956.6407015</v>
      </c>
      <c r="AQ505" s="72"/>
      <c r="AR505" s="71">
        <v>5568</v>
      </c>
      <c r="AS505" s="71">
        <v>801</v>
      </c>
      <c r="AT505" s="71">
        <v>0</v>
      </c>
      <c r="AU505" s="71">
        <v>0</v>
      </c>
      <c r="AV505" s="71">
        <v>0</v>
      </c>
      <c r="AW505" s="71">
        <v>1</v>
      </c>
      <c r="AX505" s="71"/>
      <c r="AY505" s="72"/>
      <c r="AZ505" s="71">
        <v>21418.3</v>
      </c>
      <c r="BA505" s="71">
        <v>37679.600000000013</v>
      </c>
      <c r="BB505" s="71">
        <v>0</v>
      </c>
      <c r="BC505" s="71">
        <v>0</v>
      </c>
      <c r="BD505" s="71">
        <v>0</v>
      </c>
      <c r="BE505" s="71">
        <v>3520</v>
      </c>
      <c r="BF505" s="71"/>
      <c r="BG505" s="72"/>
      <c r="BH505" s="71">
        <v>0</v>
      </c>
      <c r="BI505" s="71">
        <v>0</v>
      </c>
      <c r="BJ505" s="71">
        <v>275.988</v>
      </c>
      <c r="BK505" s="71">
        <v>0</v>
      </c>
      <c r="BL505" s="71">
        <v>72.775000000000006</v>
      </c>
      <c r="BM505" s="71">
        <v>0</v>
      </c>
      <c r="BN505" s="72"/>
      <c r="BO505" s="71">
        <v>0</v>
      </c>
      <c r="BP505" s="71">
        <v>0</v>
      </c>
      <c r="BQ505" s="71">
        <v>21</v>
      </c>
      <c r="BR505" s="71">
        <v>0</v>
      </c>
      <c r="BS505" s="71">
        <v>11</v>
      </c>
      <c r="BT505" s="71">
        <v>0</v>
      </c>
      <c r="BU505"/>
      <c r="BV505" s="70">
        <v>348.76299999999998</v>
      </c>
      <c r="BW505" s="70">
        <v>0</v>
      </c>
      <c r="BX505" s="70">
        <v>0</v>
      </c>
      <c r="BY505" s="70">
        <v>0</v>
      </c>
      <c r="BZ505" s="70">
        <v>0</v>
      </c>
      <c r="CA505" s="70">
        <v>0</v>
      </c>
      <c r="CB505" s="70">
        <v>0</v>
      </c>
      <c r="CC505" s="70">
        <v>0</v>
      </c>
      <c r="CD505" s="70">
        <v>0</v>
      </c>
    </row>
    <row r="506" spans="1:82">
      <c r="A506" s="70" t="s">
        <v>2177</v>
      </c>
      <c r="B506" s="70">
        <v>457</v>
      </c>
      <c r="C506" s="70">
        <v>15</v>
      </c>
      <c r="D506" s="70">
        <v>27</v>
      </c>
      <c r="E506" s="70">
        <v>2018</v>
      </c>
      <c r="F506" s="70" t="s">
        <v>183</v>
      </c>
      <c r="G506" s="70" t="s">
        <v>2162</v>
      </c>
      <c r="H506" s="70" t="s">
        <v>2163</v>
      </c>
      <c r="I506" s="148"/>
      <c r="J506" s="71">
        <v>2314.4586550952854</v>
      </c>
      <c r="K506" s="71">
        <v>5.7018039927225717</v>
      </c>
      <c r="L506" s="71">
        <v>2.8580782454985121</v>
      </c>
      <c r="M506" s="71">
        <v>257.16600534356934</v>
      </c>
      <c r="N506" s="71">
        <v>259.9603117177773</v>
      </c>
      <c r="O506" s="71">
        <v>198.50209102857463</v>
      </c>
      <c r="P506" s="71">
        <v>80.36898922151596</v>
      </c>
      <c r="Q506" s="71">
        <v>19.212568641706401</v>
      </c>
      <c r="R506" s="71">
        <v>19.548041552131242</v>
      </c>
      <c r="S506" s="71">
        <v>44.635400900999997</v>
      </c>
      <c r="T506" s="72"/>
      <c r="U506" s="71">
        <v>131899419</v>
      </c>
      <c r="V506" s="71">
        <v>3188</v>
      </c>
      <c r="W506" s="71">
        <v>74</v>
      </c>
      <c r="X506" s="71">
        <v>80087</v>
      </c>
      <c r="Y506" s="71">
        <v>137295</v>
      </c>
      <c r="Z506" s="71">
        <v>120955</v>
      </c>
      <c r="AA506" s="71">
        <v>16814</v>
      </c>
      <c r="AB506" s="71">
        <v>303129</v>
      </c>
      <c r="AC506" s="71">
        <v>3391514</v>
      </c>
      <c r="AD506" s="71">
        <v>44.635400900999997</v>
      </c>
      <c r="AE506" s="72"/>
      <c r="AF506" s="71">
        <v>1028386524.364486</v>
      </c>
      <c r="AG506" s="71">
        <v>4567022.2004293529</v>
      </c>
      <c r="AH506" s="71">
        <v>575642.81998286757</v>
      </c>
      <c r="AI506" s="71">
        <v>500964447.71976823</v>
      </c>
      <c r="AJ506" s="71">
        <v>473583722.35024488</v>
      </c>
      <c r="AK506" s="71">
        <v>0</v>
      </c>
      <c r="AL506" s="71">
        <v>0</v>
      </c>
      <c r="AM506" s="71">
        <v>41726043.538911402</v>
      </c>
      <c r="AN506" s="71">
        <v>0</v>
      </c>
      <c r="AO506" s="71">
        <v>0</v>
      </c>
      <c r="AP506" s="71">
        <v>2049803402.9938226</v>
      </c>
      <c r="AQ506" s="72"/>
      <c r="AR506" s="71">
        <v>6002</v>
      </c>
      <c r="AS506" s="71">
        <v>908</v>
      </c>
      <c r="AT506" s="71">
        <v>0</v>
      </c>
      <c r="AU506" s="71">
        <v>0</v>
      </c>
      <c r="AV506" s="71">
        <v>0</v>
      </c>
      <c r="AW506" s="71">
        <v>1</v>
      </c>
      <c r="AX506" s="71"/>
      <c r="AY506" s="72"/>
      <c r="AZ506" s="71">
        <v>23410.399999999998</v>
      </c>
      <c r="BA506" s="71">
        <v>39276.699999999997</v>
      </c>
      <c r="BB506" s="71">
        <v>0</v>
      </c>
      <c r="BC506" s="71">
        <v>0</v>
      </c>
      <c r="BD506" s="71">
        <v>0</v>
      </c>
      <c r="BE506" s="71">
        <v>3520</v>
      </c>
      <c r="BF506" s="71"/>
      <c r="BG506" s="72"/>
      <c r="BH506" s="71">
        <v>0</v>
      </c>
      <c r="BI506" s="71">
        <v>0</v>
      </c>
      <c r="BJ506" s="71">
        <v>277.68400000000003</v>
      </c>
      <c r="BK506" s="71">
        <v>0</v>
      </c>
      <c r="BL506" s="71">
        <v>60.23899999999999</v>
      </c>
      <c r="BM506" s="71">
        <v>0</v>
      </c>
      <c r="BN506" s="72"/>
      <c r="BO506" s="71">
        <v>0</v>
      </c>
      <c r="BP506" s="71">
        <v>0</v>
      </c>
      <c r="BQ506" s="71">
        <v>21</v>
      </c>
      <c r="BR506" s="71">
        <v>0</v>
      </c>
      <c r="BS506" s="71">
        <v>10</v>
      </c>
      <c r="BT506" s="71">
        <v>0</v>
      </c>
      <c r="BU506"/>
      <c r="BV506" s="70">
        <v>337.923</v>
      </c>
      <c r="BW506" s="70">
        <v>0</v>
      </c>
      <c r="BX506" s="70">
        <v>0</v>
      </c>
      <c r="BY506" s="70">
        <v>0</v>
      </c>
      <c r="BZ506" s="70">
        <v>0</v>
      </c>
      <c r="CA506" s="70">
        <v>0</v>
      </c>
      <c r="CB506" s="70">
        <v>0</v>
      </c>
      <c r="CC506" s="70">
        <v>0</v>
      </c>
      <c r="CD506" s="70">
        <v>0</v>
      </c>
    </row>
    <row r="507" spans="1:82">
      <c r="A507" s="70" t="s">
        <v>2178</v>
      </c>
      <c r="B507" s="70">
        <v>458</v>
      </c>
      <c r="C507" s="70">
        <v>16</v>
      </c>
      <c r="D507" s="70">
        <v>27</v>
      </c>
      <c r="E507" s="70">
        <v>2019</v>
      </c>
      <c r="F507" s="70" t="s">
        <v>158</v>
      </c>
      <c r="G507" s="70" t="s">
        <v>2162</v>
      </c>
      <c r="H507" s="70" t="s">
        <v>2163</v>
      </c>
      <c r="I507" s="148"/>
      <c r="J507" s="71">
        <v>2321.3632455216507</v>
      </c>
      <c r="K507" s="71">
        <v>5.3195030658949953</v>
      </c>
      <c r="L507" s="71">
        <v>2.8832472966091998</v>
      </c>
      <c r="M507" s="71">
        <v>248.44740661284612</v>
      </c>
      <c r="N507" s="71">
        <v>273.90792560315771</v>
      </c>
      <c r="O507" s="71">
        <v>193.61665318166902</v>
      </c>
      <c r="P507" s="71">
        <v>79.973379456529827</v>
      </c>
      <c r="Q507" s="71">
        <v>18.757500042806001</v>
      </c>
      <c r="R507" s="71">
        <v>20.965331181462719</v>
      </c>
      <c r="S507" s="71">
        <v>42.296185133000002</v>
      </c>
      <c r="T507" s="72"/>
      <c r="U507" s="71">
        <v>138532844</v>
      </c>
      <c r="V507" s="71">
        <v>3188</v>
      </c>
      <c r="W507" s="71">
        <v>74</v>
      </c>
      <c r="X507" s="71">
        <v>80087</v>
      </c>
      <c r="Y507" s="71">
        <v>138815</v>
      </c>
      <c r="Z507" s="71">
        <v>121217</v>
      </c>
      <c r="AA507" s="71">
        <v>16606</v>
      </c>
      <c r="AB507" s="71">
        <v>303961</v>
      </c>
      <c r="AC507" s="71">
        <v>3696985</v>
      </c>
      <c r="AD507" s="71">
        <v>42.296185133000002</v>
      </c>
      <c r="AE507" s="72"/>
      <c r="AF507" s="71">
        <v>1023640556.1219749</v>
      </c>
      <c r="AG507" s="71">
        <v>4605169.2483506082</v>
      </c>
      <c r="AH507" s="71">
        <v>616139.771955673</v>
      </c>
      <c r="AI507" s="71">
        <v>510642557.23179108</v>
      </c>
      <c r="AJ507" s="71">
        <v>513543172.18663973</v>
      </c>
      <c r="AK507" s="71">
        <v>0</v>
      </c>
      <c r="AL507" s="71">
        <v>0</v>
      </c>
      <c r="AM507" s="71">
        <v>41397199.982817106</v>
      </c>
      <c r="AN507" s="71">
        <v>0</v>
      </c>
      <c r="AO507" s="71">
        <v>0</v>
      </c>
      <c r="AP507" s="71">
        <v>2094444794.5435293</v>
      </c>
      <c r="AQ507" s="72"/>
      <c r="AR507" s="71">
        <v>6465</v>
      </c>
      <c r="AS507" s="71">
        <v>1012</v>
      </c>
      <c r="AT507" s="71">
        <v>0</v>
      </c>
      <c r="AU507" s="71">
        <v>0</v>
      </c>
      <c r="AV507" s="71">
        <v>0</v>
      </c>
      <c r="AW507" s="71">
        <v>1</v>
      </c>
      <c r="AX507" s="71"/>
      <c r="AY507" s="72"/>
      <c r="AZ507" s="71">
        <v>25458.400000000031</v>
      </c>
      <c r="BA507" s="71">
        <v>40454.999999999993</v>
      </c>
      <c r="BB507" s="71">
        <v>0</v>
      </c>
      <c r="BC507" s="71">
        <v>0</v>
      </c>
      <c r="BD507" s="71">
        <v>0</v>
      </c>
      <c r="BE507" s="71">
        <v>3520</v>
      </c>
      <c r="BF507" s="71"/>
      <c r="BG507" s="72"/>
      <c r="BH507" s="71">
        <v>0</v>
      </c>
      <c r="BI507" s="71">
        <v>0</v>
      </c>
      <c r="BJ507" s="71">
        <v>255.90700000000001</v>
      </c>
      <c r="BK507" s="71">
        <v>0</v>
      </c>
      <c r="BL507" s="71">
        <v>49.860999999999997</v>
      </c>
      <c r="BM507" s="71">
        <v>0</v>
      </c>
      <c r="BN507" s="72"/>
      <c r="BO507" s="71">
        <v>0</v>
      </c>
      <c r="BP507" s="71">
        <v>0</v>
      </c>
      <c r="BQ507" s="71">
        <v>22</v>
      </c>
      <c r="BR507" s="71">
        <v>0</v>
      </c>
      <c r="BS507" s="71">
        <v>10</v>
      </c>
      <c r="BT507" s="71">
        <v>0</v>
      </c>
      <c r="BU507"/>
      <c r="BV507" s="70">
        <v>305.76799999999997</v>
      </c>
      <c r="BW507" s="70">
        <v>0</v>
      </c>
      <c r="BX507" s="70">
        <v>0</v>
      </c>
      <c r="BY507" s="70">
        <v>0</v>
      </c>
      <c r="BZ507" s="70">
        <v>0</v>
      </c>
      <c r="CA507" s="70">
        <v>0</v>
      </c>
      <c r="CB507" s="70">
        <v>0</v>
      </c>
      <c r="CC507" s="70">
        <v>0</v>
      </c>
      <c r="CD507" s="70">
        <v>0</v>
      </c>
    </row>
    <row r="508" spans="1:82">
      <c r="A508" s="70" t="s">
        <v>2179</v>
      </c>
      <c r="B508" s="70">
        <v>459</v>
      </c>
      <c r="C508" s="70">
        <v>17</v>
      </c>
      <c r="D508" s="70">
        <v>27</v>
      </c>
      <c r="E508" s="70">
        <v>2020</v>
      </c>
      <c r="F508" s="70" t="s">
        <v>159</v>
      </c>
      <c r="G508" s="70" t="s">
        <v>2162</v>
      </c>
      <c r="H508" s="70" t="s">
        <v>2163</v>
      </c>
      <c r="I508" s="148"/>
      <c r="J508" s="71">
        <v>2118.7519765612342</v>
      </c>
      <c r="K508" s="71">
        <v>5.1492181762887279</v>
      </c>
      <c r="L508" s="71">
        <v>1.8655534973301533</v>
      </c>
      <c r="M508" s="71">
        <v>252.09357632395788</v>
      </c>
      <c r="N508" s="71">
        <v>274.22866845350194</v>
      </c>
      <c r="O508" s="71">
        <v>170.5242048218295</v>
      </c>
      <c r="P508" s="71">
        <v>75.109716633298348</v>
      </c>
      <c r="Q508" s="71">
        <v>17.946582909610001</v>
      </c>
      <c r="R508" s="71">
        <v>17.132150101599567</v>
      </c>
      <c r="S508" s="71">
        <v>41.427090517000003</v>
      </c>
      <c r="T508" s="72"/>
      <c r="U508" s="71">
        <v>122732268</v>
      </c>
      <c r="V508" s="71">
        <v>2731</v>
      </c>
      <c r="W508" s="71">
        <v>61</v>
      </c>
      <c r="X508" s="71">
        <v>82397</v>
      </c>
      <c r="Y508" s="71">
        <v>139946</v>
      </c>
      <c r="Z508" s="71">
        <v>121852</v>
      </c>
      <c r="AA508" s="71">
        <v>16577</v>
      </c>
      <c r="AB508" s="71">
        <v>304382</v>
      </c>
      <c r="AC508" s="71">
        <v>3037012.2499999995</v>
      </c>
      <c r="AD508" s="71">
        <v>41.427090517000003</v>
      </c>
      <c r="AE508" s="72"/>
      <c r="AF508" s="71">
        <v>966753666.41974998</v>
      </c>
      <c r="AG508" s="71">
        <v>4038159.2504452718</v>
      </c>
      <c r="AH508" s="71">
        <v>407752.42383149255</v>
      </c>
      <c r="AI508" s="71">
        <v>494025910.1440497</v>
      </c>
      <c r="AJ508" s="71">
        <v>510992253.74783331</v>
      </c>
      <c r="AK508" s="71"/>
      <c r="AL508" s="71"/>
      <c r="AM508" s="71">
        <v>39725232.754553407</v>
      </c>
      <c r="AN508" s="71"/>
      <c r="AO508" s="71"/>
      <c r="AP508" s="71">
        <v>2015942974.740463</v>
      </c>
      <c r="AQ508" s="72"/>
      <c r="AR508" s="71">
        <v>6916</v>
      </c>
      <c r="AS508" s="71">
        <v>1047</v>
      </c>
      <c r="AT508" s="71">
        <v>0</v>
      </c>
      <c r="AU508" s="71">
        <v>0</v>
      </c>
      <c r="AV508" s="71">
        <v>0</v>
      </c>
      <c r="AW508" s="71">
        <v>1</v>
      </c>
      <c r="AX508" s="71"/>
      <c r="AY508" s="72"/>
      <c r="AZ508" s="71">
        <v>27725.40000000014</v>
      </c>
      <c r="BA508" s="71">
        <v>41350.10000000002</v>
      </c>
      <c r="BB508" s="71">
        <v>0</v>
      </c>
      <c r="BC508" s="71">
        <v>0</v>
      </c>
      <c r="BD508" s="71">
        <v>0</v>
      </c>
      <c r="BE508" s="71">
        <v>3520</v>
      </c>
      <c r="BF508" s="71"/>
      <c r="BG508" s="72"/>
      <c r="BH508" s="71">
        <v>0</v>
      </c>
      <c r="BI508" s="71">
        <v>0</v>
      </c>
      <c r="BJ508" s="71">
        <v>154.61799999999999</v>
      </c>
      <c r="BK508" s="71">
        <v>0</v>
      </c>
      <c r="BL508" s="71">
        <v>48.656999999999996</v>
      </c>
      <c r="BM508" s="71">
        <v>0</v>
      </c>
      <c r="BN508" s="72"/>
      <c r="BO508" s="71">
        <v>0</v>
      </c>
      <c r="BP508" s="71">
        <v>0</v>
      </c>
      <c r="BQ508" s="71">
        <v>20</v>
      </c>
      <c r="BR508" s="71">
        <v>0</v>
      </c>
      <c r="BS508" s="71">
        <v>10</v>
      </c>
      <c r="BT508" s="71">
        <v>0</v>
      </c>
      <c r="BU508"/>
      <c r="BV508" s="70">
        <v>203.27500000000001</v>
      </c>
      <c r="BW508" s="70">
        <v>0</v>
      </c>
      <c r="BX508" s="70">
        <v>0</v>
      </c>
      <c r="BY508" s="70">
        <v>0</v>
      </c>
      <c r="BZ508" s="70">
        <v>0</v>
      </c>
      <c r="CA508" s="70">
        <v>0</v>
      </c>
      <c r="CB508" s="70">
        <v>0</v>
      </c>
      <c r="CC508" s="70">
        <v>0</v>
      </c>
      <c r="CD508" s="70">
        <v>0</v>
      </c>
    </row>
    <row r="509" spans="1:82">
      <c r="A509" s="70" t="s">
        <v>2180</v>
      </c>
      <c r="B509" s="70">
        <v>459</v>
      </c>
      <c r="C509" s="70">
        <v>18</v>
      </c>
      <c r="D509" s="70">
        <v>27</v>
      </c>
      <c r="E509" s="70">
        <v>2021</v>
      </c>
      <c r="F509" s="70" t="s">
        <v>160</v>
      </c>
      <c r="G509" s="70" t="s">
        <v>2162</v>
      </c>
      <c r="H509" s="70" t="s">
        <v>2163</v>
      </c>
      <c r="I509" s="148"/>
      <c r="J509" s="71">
        <v>2181.2128127588871</v>
      </c>
      <c r="K509" s="71">
        <v>5.2587401243128378</v>
      </c>
      <c r="L509" s="71">
        <v>1.9509180965829127</v>
      </c>
      <c r="M509" s="71">
        <v>237.94110670319535</v>
      </c>
      <c r="N509" s="71">
        <v>253.40412927536065</v>
      </c>
      <c r="O509" s="71">
        <v>166.56751256386823</v>
      </c>
      <c r="P509" s="71">
        <v>77.524039598760666</v>
      </c>
      <c r="Q509" s="71">
        <v>17.802579368122601</v>
      </c>
      <c r="R509" s="71">
        <v>18.099467274408944</v>
      </c>
      <c r="S509" s="71">
        <v>54.577658068220003</v>
      </c>
      <c r="T509" s="72"/>
      <c r="U509" s="71">
        <v>134824922</v>
      </c>
      <c r="V509" s="71">
        <v>2731</v>
      </c>
      <c r="W509" s="71">
        <v>61</v>
      </c>
      <c r="X509" s="71">
        <v>82397</v>
      </c>
      <c r="Y509" s="71">
        <v>140928</v>
      </c>
      <c r="Z509" s="71">
        <v>122554</v>
      </c>
      <c r="AA509" s="71">
        <v>16684</v>
      </c>
      <c r="AB509" s="71">
        <v>304906</v>
      </c>
      <c r="AC509" s="71">
        <v>3112609.9999999995</v>
      </c>
      <c r="AD509" s="71">
        <v>54.577658068220003</v>
      </c>
      <c r="AE509" s="72"/>
      <c r="AF509" s="71">
        <v>999780752.70059395</v>
      </c>
      <c r="AG509" s="71">
        <v>4312362.076746894</v>
      </c>
      <c r="AH509" s="71">
        <v>412347.2186886493</v>
      </c>
      <c r="AI509" s="71">
        <v>536391754.29881984</v>
      </c>
      <c r="AJ509" s="71">
        <v>528934303.67169487</v>
      </c>
      <c r="AK509" s="71">
        <v>0</v>
      </c>
      <c r="AL509" s="71">
        <v>0</v>
      </c>
      <c r="AM509" s="71">
        <v>40023146.975925952</v>
      </c>
      <c r="AN509" s="71">
        <v>0</v>
      </c>
      <c r="AO509" s="71">
        <v>0</v>
      </c>
      <c r="AP509" s="71">
        <v>2109854666.9424701</v>
      </c>
      <c r="AQ509" s="72"/>
      <c r="AR509" s="71">
        <v>7454</v>
      </c>
      <c r="AS509" s="71">
        <v>1056</v>
      </c>
      <c r="AT509" s="71">
        <v>0</v>
      </c>
      <c r="AU509" s="71">
        <v>0</v>
      </c>
      <c r="AV509" s="71">
        <v>0</v>
      </c>
      <c r="AW509" s="71">
        <v>1</v>
      </c>
      <c r="AX509" s="71"/>
      <c r="AY509" s="72"/>
      <c r="AZ509" s="71">
        <v>30786.400000000231</v>
      </c>
      <c r="BA509" s="71">
        <v>41642.400000000009</v>
      </c>
      <c r="BB509" s="71">
        <v>0</v>
      </c>
      <c r="BC509" s="71">
        <v>0</v>
      </c>
      <c r="BD509" s="71">
        <v>0</v>
      </c>
      <c r="BE509" s="71">
        <v>3520</v>
      </c>
      <c r="BF509" s="71"/>
      <c r="BG509" s="72"/>
      <c r="BH509" s="71">
        <v>0</v>
      </c>
      <c r="BI509" s="71">
        <v>0</v>
      </c>
      <c r="BJ509" s="71">
        <v>237.45500000000001</v>
      </c>
      <c r="BK509" s="71">
        <v>0</v>
      </c>
      <c r="BL509" s="71">
        <v>50.277000000000001</v>
      </c>
      <c r="BM509" s="71">
        <v>0</v>
      </c>
      <c r="BN509" s="72"/>
      <c r="BO509" s="71">
        <v>0</v>
      </c>
      <c r="BP509" s="71">
        <v>0</v>
      </c>
      <c r="BQ509" s="71">
        <v>22</v>
      </c>
      <c r="BR509" s="71">
        <v>0</v>
      </c>
      <c r="BS509" s="71">
        <v>10</v>
      </c>
      <c r="BT509" s="71">
        <v>0</v>
      </c>
      <c r="BU509"/>
      <c r="BV509" s="70">
        <v>287.73200000000003</v>
      </c>
      <c r="BW509" s="70">
        <v>0</v>
      </c>
      <c r="BX509" s="70">
        <v>0</v>
      </c>
      <c r="BY509" s="70">
        <v>0</v>
      </c>
      <c r="BZ509" s="70">
        <v>0</v>
      </c>
      <c r="CA509" s="70">
        <v>0</v>
      </c>
      <c r="CB509" s="70">
        <v>0</v>
      </c>
      <c r="CC509" s="70">
        <v>0</v>
      </c>
      <c r="CD509" s="70">
        <v>0</v>
      </c>
    </row>
    <row r="510" spans="1:82">
      <c r="A510" s="70" t="s">
        <v>2181</v>
      </c>
      <c r="B510" s="70">
        <v>459</v>
      </c>
      <c r="C510" s="70">
        <v>19</v>
      </c>
      <c r="D510" s="70">
        <v>27</v>
      </c>
      <c r="E510" s="70">
        <v>2022</v>
      </c>
      <c r="F510" s="70" t="s">
        <v>161</v>
      </c>
      <c r="G510" s="70" t="s">
        <v>2162</v>
      </c>
      <c r="H510" s="70" t="s">
        <v>2163</v>
      </c>
      <c r="I510" s="148"/>
      <c r="J510" s="71">
        <v>2074.6911963742614</v>
      </c>
      <c r="K510" s="71">
        <v>5.0543781454520813</v>
      </c>
      <c r="L510" s="71">
        <v>1.7843363561679875</v>
      </c>
      <c r="M510" s="71">
        <v>267.99212437217676</v>
      </c>
      <c r="N510" s="71">
        <v>297.68100960972498</v>
      </c>
      <c r="O510" s="71">
        <v>175.71486069211917</v>
      </c>
      <c r="P510" s="71">
        <v>76.465243248479979</v>
      </c>
      <c r="Q510" s="71">
        <v>17.979085381033563</v>
      </c>
      <c r="R510" s="71">
        <v>17.797377196023998</v>
      </c>
      <c r="S510" s="71">
        <v>48.807823724560002</v>
      </c>
      <c r="T510" s="72"/>
      <c r="U510" s="71">
        <v>143392818</v>
      </c>
      <c r="V510" s="71">
        <v>2731</v>
      </c>
      <c r="W510" s="71">
        <v>61</v>
      </c>
      <c r="X510" s="71">
        <v>82397</v>
      </c>
      <c r="Y510" s="71">
        <v>142145</v>
      </c>
      <c r="Z510" s="71">
        <v>122834</v>
      </c>
      <c r="AA510" s="71">
        <v>16707</v>
      </c>
      <c r="AB510" s="71">
        <v>305404</v>
      </c>
      <c r="AC510" s="71">
        <v>3099098.9999999995</v>
      </c>
      <c r="AD510" s="71">
        <v>48.807823724560002</v>
      </c>
      <c r="AE510" s="72"/>
      <c r="AF510" s="71">
        <v>905970338.24425387</v>
      </c>
      <c r="AG510" s="71">
        <v>4266676.9662088752</v>
      </c>
      <c r="AH510" s="71">
        <v>439273.80388631445</v>
      </c>
      <c r="AI510" s="71">
        <v>519529113.4489404</v>
      </c>
      <c r="AJ510" s="71">
        <v>564805208.43239689</v>
      </c>
      <c r="AK510" s="71">
        <v>0</v>
      </c>
      <c r="AL510" s="71">
        <v>0</v>
      </c>
      <c r="AM510" s="71">
        <v>39435992.221110724</v>
      </c>
      <c r="AN510" s="71">
        <v>0</v>
      </c>
      <c r="AO510" s="71">
        <v>0</v>
      </c>
      <c r="AP510" s="71">
        <v>2034446603.1167972</v>
      </c>
      <c r="AQ510" s="72"/>
      <c r="AR510" s="71">
        <v>8290</v>
      </c>
      <c r="AS510" s="71">
        <v>1062</v>
      </c>
      <c r="AT510" s="71">
        <v>0</v>
      </c>
      <c r="AU510" s="71">
        <v>0</v>
      </c>
      <c r="AV510" s="71">
        <v>0</v>
      </c>
      <c r="AW510" s="71">
        <v>1</v>
      </c>
      <c r="AX510" s="71"/>
      <c r="AY510" s="72"/>
      <c r="AZ510" s="71">
        <v>35012.100000000355</v>
      </c>
      <c r="BA510" s="71">
        <v>41991.5</v>
      </c>
      <c r="BB510" s="71">
        <v>0</v>
      </c>
      <c r="BC510" s="71">
        <v>0</v>
      </c>
      <c r="BD510" s="71">
        <v>0</v>
      </c>
      <c r="BE510" s="71">
        <v>3520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459</v>
      </c>
      <c r="C511" s="70">
        <v>20</v>
      </c>
      <c r="D511" s="70">
        <v>27</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8927</v>
      </c>
      <c r="AS511" s="71">
        <v>1063</v>
      </c>
      <c r="AT511" s="71">
        <v>0</v>
      </c>
      <c r="AU511" s="71">
        <v>0</v>
      </c>
      <c r="AV511" s="71">
        <v>0</v>
      </c>
      <c r="AW511" s="71">
        <v>1</v>
      </c>
      <c r="AX511" s="71"/>
      <c r="AY511" s="72"/>
      <c r="AZ511" s="71">
        <v>38320.800000000512</v>
      </c>
      <c r="BA511" s="71">
        <v>42007.9</v>
      </c>
      <c r="BB511" s="71">
        <v>0</v>
      </c>
      <c r="BC511" s="71">
        <v>0</v>
      </c>
      <c r="BD511" s="71">
        <v>0</v>
      </c>
      <c r="BE511" s="71">
        <v>3520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459</v>
      </c>
      <c r="C512" s="70">
        <v>21</v>
      </c>
      <c r="D512" s="70">
        <v>27</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324</v>
      </c>
      <c r="C513" s="70">
        <v>1</v>
      </c>
      <c r="D513" s="70">
        <v>20</v>
      </c>
      <c r="E513" s="70">
        <v>1990</v>
      </c>
      <c r="F513" s="70" t="s">
        <v>787</v>
      </c>
      <c r="G513" s="70" t="s">
        <v>2185</v>
      </c>
      <c r="H513" s="70" t="s">
        <v>2186</v>
      </c>
      <c r="I513" s="148"/>
      <c r="J513" s="71">
        <v>776.35484260097348</v>
      </c>
      <c r="K513" s="71">
        <v>54.431845047763296</v>
      </c>
      <c r="L513" s="71">
        <v>151.62095636631881</v>
      </c>
      <c r="M513" s="71">
        <v>285.03818511254252</v>
      </c>
      <c r="N513" s="71">
        <v>319.01828970334481</v>
      </c>
      <c r="O513" s="71">
        <v>282.26525471178348</v>
      </c>
      <c r="P513" s="71">
        <v>304.43419598356871</v>
      </c>
      <c r="Q513" s="71">
        <v>21.914183034766101</v>
      </c>
      <c r="R513" s="71">
        <v>49.471512450185351</v>
      </c>
      <c r="S513" s="71">
        <v>21.58904544049641</v>
      </c>
      <c r="T513" s="72"/>
      <c r="U513" s="71">
        <v>80728012</v>
      </c>
      <c r="V513" s="71">
        <v>16745</v>
      </c>
      <c r="W513" s="71">
        <v>1712</v>
      </c>
      <c r="X513" s="71">
        <v>98299</v>
      </c>
      <c r="Y513" s="71">
        <v>109291</v>
      </c>
      <c r="Z513" s="71">
        <v>116099</v>
      </c>
      <c r="AA513" s="71">
        <v>73920</v>
      </c>
      <c r="AB513" s="71">
        <v>355812</v>
      </c>
      <c r="AC513" s="71">
        <v>8568555</v>
      </c>
      <c r="AD513" s="71">
        <v>21.58904544049641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325</v>
      </c>
      <c r="C514" s="70">
        <v>2</v>
      </c>
      <c r="D514" s="70">
        <v>20</v>
      </c>
      <c r="E514" s="70">
        <v>2005</v>
      </c>
      <c r="F514" s="70" t="s">
        <v>789</v>
      </c>
      <c r="G514" s="70" t="s">
        <v>2185</v>
      </c>
      <c r="H514" s="70" t="s">
        <v>2186</v>
      </c>
      <c r="I514" s="148"/>
      <c r="J514" s="71">
        <v>988.65338040936297</v>
      </c>
      <c r="K514" s="71">
        <v>34.512776964445663</v>
      </c>
      <c r="L514" s="71">
        <v>76.973783778970983</v>
      </c>
      <c r="M514" s="71">
        <v>534.07711927371952</v>
      </c>
      <c r="N514" s="71">
        <v>617.84318922815339</v>
      </c>
      <c r="O514" s="71">
        <v>414.35938155135699</v>
      </c>
      <c r="P514" s="71">
        <v>291.7328847550973</v>
      </c>
      <c r="Q514" s="71">
        <v>21.1412258911393</v>
      </c>
      <c r="R514" s="71">
        <v>41.035847800768863</v>
      </c>
      <c r="S514" s="71">
        <v>41.810297779999999</v>
      </c>
      <c r="T514" s="72"/>
      <c r="U514" s="71">
        <v>107007652</v>
      </c>
      <c r="V514" s="71">
        <v>13153</v>
      </c>
      <c r="W514" s="71">
        <v>919</v>
      </c>
      <c r="X514" s="71">
        <v>86424</v>
      </c>
      <c r="Y514" s="71">
        <v>136333</v>
      </c>
      <c r="Z514" s="71">
        <v>197221</v>
      </c>
      <c r="AA514" s="71">
        <v>58014</v>
      </c>
      <c r="AB514" s="71">
        <v>358847</v>
      </c>
      <c r="AC514" s="71">
        <v>7256340</v>
      </c>
      <c r="AD514" s="71">
        <v>41.810297779999999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326</v>
      </c>
      <c r="C515" s="70">
        <v>3</v>
      </c>
      <c r="D515" s="70">
        <v>20</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327</v>
      </c>
      <c r="C516" s="70">
        <v>4</v>
      </c>
      <c r="D516" s="70">
        <v>20</v>
      </c>
      <c r="E516" s="70">
        <v>2007</v>
      </c>
      <c r="F516" s="70" t="s">
        <v>791</v>
      </c>
      <c r="G516" s="70" t="s">
        <v>2185</v>
      </c>
      <c r="H516" s="70" t="s">
        <v>2186</v>
      </c>
      <c r="I516" s="148"/>
      <c r="J516" s="71">
        <v>835.31233555273855</v>
      </c>
      <c r="K516" s="71">
        <v>31.360563436114969</v>
      </c>
      <c r="L516" s="71">
        <v>54.464017263171989</v>
      </c>
      <c r="M516" s="71">
        <v>470.38580130196539</v>
      </c>
      <c r="N516" s="71">
        <v>641.07218442383908</v>
      </c>
      <c r="O516" s="71">
        <v>401.89673518591212</v>
      </c>
      <c r="P516" s="71">
        <v>285.3921508237525</v>
      </c>
      <c r="Q516" s="71">
        <v>22.0427255950767</v>
      </c>
      <c r="R516" s="71">
        <v>40.520039537297478</v>
      </c>
      <c r="S516" s="71">
        <v>41.510737680600009</v>
      </c>
      <c r="T516" s="72"/>
      <c r="U516" s="71">
        <v>106679131</v>
      </c>
      <c r="V516" s="71">
        <v>12494</v>
      </c>
      <c r="W516" s="71">
        <v>815</v>
      </c>
      <c r="X516" s="71">
        <v>102500</v>
      </c>
      <c r="Y516" s="71">
        <v>138728</v>
      </c>
      <c r="Z516" s="71">
        <v>198855</v>
      </c>
      <c r="AA516" s="71">
        <v>55888</v>
      </c>
      <c r="AB516" s="71">
        <v>354364</v>
      </c>
      <c r="AC516" s="71">
        <v>7370716</v>
      </c>
      <c r="AD516" s="71">
        <v>41.510737680600009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328</v>
      </c>
      <c r="C517" s="70">
        <v>5</v>
      </c>
      <c r="D517" s="70">
        <v>20</v>
      </c>
      <c r="E517" s="70">
        <v>2008</v>
      </c>
      <c r="F517" s="70" t="s">
        <v>792</v>
      </c>
      <c r="G517" s="70" t="s">
        <v>2185</v>
      </c>
      <c r="H517" s="70" t="s">
        <v>2186</v>
      </c>
      <c r="I517" s="148"/>
      <c r="J517" s="71">
        <v>822.4041601733137</v>
      </c>
      <c r="K517" s="71">
        <v>24.84522055932328</v>
      </c>
      <c r="L517" s="71">
        <v>53.207114868379527</v>
      </c>
      <c r="M517" s="71">
        <v>527.1178760556204</v>
      </c>
      <c r="N517" s="71">
        <v>616.07227982430425</v>
      </c>
      <c r="O517" s="71">
        <v>391.26043465817241</v>
      </c>
      <c r="P517" s="71">
        <v>276.05910017185778</v>
      </c>
      <c r="Q517" s="71">
        <v>21.526434596475401</v>
      </c>
      <c r="R517" s="71">
        <v>44.337882728469033</v>
      </c>
      <c r="S517" s="71">
        <v>45.130979889739997</v>
      </c>
      <c r="T517" s="72"/>
      <c r="U517" s="71">
        <v>109452304</v>
      </c>
      <c r="V517" s="71">
        <v>12494</v>
      </c>
      <c r="W517" s="71">
        <v>815</v>
      </c>
      <c r="X517" s="71">
        <v>102500</v>
      </c>
      <c r="Y517" s="71">
        <v>139720</v>
      </c>
      <c r="Z517" s="71">
        <v>200387</v>
      </c>
      <c r="AA517" s="71">
        <v>54122</v>
      </c>
      <c r="AB517" s="71">
        <v>351756</v>
      </c>
      <c r="AC517" s="71">
        <v>8374816</v>
      </c>
      <c r="AD517" s="71">
        <v>45.130979889739997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329</v>
      </c>
      <c r="C518" s="70">
        <v>6</v>
      </c>
      <c r="D518" s="70">
        <v>20</v>
      </c>
      <c r="E518" s="70">
        <v>2009</v>
      </c>
      <c r="F518" s="70" t="s">
        <v>176</v>
      </c>
      <c r="G518" s="70" t="s">
        <v>2185</v>
      </c>
      <c r="H518" s="70" t="s">
        <v>2186</v>
      </c>
      <c r="I518" s="148"/>
      <c r="J518" s="71">
        <v>723.04931677955403</v>
      </c>
      <c r="K518" s="71">
        <v>28.135049535541871</v>
      </c>
      <c r="L518" s="71">
        <v>67.76070389143247</v>
      </c>
      <c r="M518" s="71">
        <v>572.94480938203333</v>
      </c>
      <c r="N518" s="71">
        <v>567.42670968205607</v>
      </c>
      <c r="O518" s="71">
        <v>398.22210442791408</v>
      </c>
      <c r="P518" s="71">
        <v>263.04004405513962</v>
      </c>
      <c r="Q518" s="71">
        <v>20.356329888314001</v>
      </c>
      <c r="R518" s="71">
        <v>36.498649348519969</v>
      </c>
      <c r="S518" s="71">
        <v>48.109629386559988</v>
      </c>
      <c r="T518" s="72"/>
      <c r="U518" s="71">
        <v>83299906</v>
      </c>
      <c r="V518" s="71">
        <v>14431</v>
      </c>
      <c r="W518" s="71">
        <v>1430</v>
      </c>
      <c r="X518" s="71">
        <v>110371</v>
      </c>
      <c r="Y518" s="71">
        <v>140575</v>
      </c>
      <c r="Z518" s="71">
        <v>201311</v>
      </c>
      <c r="AA518" s="71">
        <v>52942</v>
      </c>
      <c r="AB518" s="71">
        <v>349181</v>
      </c>
      <c r="AC518" s="71">
        <v>6725740</v>
      </c>
      <c r="AD518" s="71">
        <v>48.109629386559988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5.91</v>
      </c>
      <c r="BI518" s="71">
        <v>0</v>
      </c>
      <c r="BJ518" s="71">
        <v>1962.1010000000001</v>
      </c>
      <c r="BK518" s="71">
        <v>569.11800000000005</v>
      </c>
      <c r="BL518" s="71">
        <v>801.03899999999999</v>
      </c>
      <c r="BM518" s="71">
        <v>0</v>
      </c>
      <c r="BN518" s="72"/>
      <c r="BO518" s="71">
        <v>1</v>
      </c>
      <c r="BP518" s="71">
        <v>0</v>
      </c>
      <c r="BQ518" s="71">
        <v>43</v>
      </c>
      <c r="BR518" s="71">
        <v>2</v>
      </c>
      <c r="BS518" s="71">
        <v>15</v>
      </c>
      <c r="BT518" s="71">
        <v>0</v>
      </c>
      <c r="BU518"/>
      <c r="BV518" s="70">
        <v>2802.8690000000001</v>
      </c>
      <c r="BW518" s="70">
        <v>319.392</v>
      </c>
      <c r="BX518" s="70">
        <v>112.505</v>
      </c>
      <c r="BY518" s="70">
        <v>6.6379999999999999</v>
      </c>
      <c r="BZ518" s="70">
        <v>96.763999999999996</v>
      </c>
      <c r="CA518" s="70">
        <v>0</v>
      </c>
      <c r="CB518" s="70">
        <v>0</v>
      </c>
      <c r="CC518" s="70">
        <v>0</v>
      </c>
      <c r="CD518" s="70">
        <v>0</v>
      </c>
    </row>
    <row r="519" spans="1:82">
      <c r="A519" s="70" t="s">
        <v>2192</v>
      </c>
      <c r="B519" s="70">
        <v>330</v>
      </c>
      <c r="C519" s="70">
        <v>7</v>
      </c>
      <c r="D519" s="70">
        <v>20</v>
      </c>
      <c r="E519" s="70">
        <v>2010</v>
      </c>
      <c r="F519" s="70" t="s">
        <v>177</v>
      </c>
      <c r="G519" s="70" t="s">
        <v>2185</v>
      </c>
      <c r="H519" s="70" t="s">
        <v>2186</v>
      </c>
      <c r="I519" s="148"/>
      <c r="J519" s="71">
        <v>787.31497830047692</v>
      </c>
      <c r="K519" s="71">
        <v>28.676834932322389</v>
      </c>
      <c r="L519" s="71">
        <v>64.151574688430642</v>
      </c>
      <c r="M519" s="71">
        <v>558.77594998331722</v>
      </c>
      <c r="N519" s="71">
        <v>569.33950096545482</v>
      </c>
      <c r="O519" s="71">
        <v>398.06763316373082</v>
      </c>
      <c r="P519" s="71">
        <v>263.84087180317988</v>
      </c>
      <c r="Q519" s="71">
        <v>21.030205446713101</v>
      </c>
      <c r="R519" s="71">
        <v>38.995218022916418</v>
      </c>
      <c r="S519" s="71">
        <v>42.059505712819998</v>
      </c>
      <c r="T519" s="72"/>
      <c r="U519" s="71">
        <v>97034922</v>
      </c>
      <c r="V519" s="71">
        <v>14431</v>
      </c>
      <c r="W519" s="71">
        <v>1430</v>
      </c>
      <c r="X519" s="71">
        <v>110371</v>
      </c>
      <c r="Y519" s="71">
        <v>140804</v>
      </c>
      <c r="Z519" s="71">
        <v>202168</v>
      </c>
      <c r="AA519" s="71">
        <v>51777</v>
      </c>
      <c r="AB519" s="71">
        <v>345670</v>
      </c>
      <c r="AC519" s="71">
        <v>6809679</v>
      </c>
      <c r="AD519" s="71">
        <v>42.059505712819998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6.18</v>
      </c>
      <c r="BI519" s="71">
        <v>0</v>
      </c>
      <c r="BJ519" s="71">
        <v>1958.38</v>
      </c>
      <c r="BK519" s="71">
        <v>499.40600000000001</v>
      </c>
      <c r="BL519" s="71">
        <v>869.28199999999993</v>
      </c>
      <c r="BM519" s="71">
        <v>0</v>
      </c>
      <c r="BN519" s="72"/>
      <c r="BO519" s="71">
        <v>1</v>
      </c>
      <c r="BP519" s="71">
        <v>0</v>
      </c>
      <c r="BQ519" s="71">
        <v>43</v>
      </c>
      <c r="BR519" s="71">
        <v>2</v>
      </c>
      <c r="BS519" s="71">
        <v>12</v>
      </c>
      <c r="BT519" s="71">
        <v>0</v>
      </c>
      <c r="BU519"/>
      <c r="BV519" s="70">
        <v>2766.3270000000002</v>
      </c>
      <c r="BW519" s="70">
        <v>333.51</v>
      </c>
      <c r="BX519" s="70">
        <v>138.08799999999999</v>
      </c>
      <c r="BY519" s="70">
        <v>6.3929999999999998</v>
      </c>
      <c r="BZ519" s="70">
        <v>88.93</v>
      </c>
      <c r="CA519" s="70">
        <v>0</v>
      </c>
      <c r="CB519" s="70">
        <v>0</v>
      </c>
      <c r="CC519" s="70">
        <v>0</v>
      </c>
      <c r="CD519" s="70">
        <v>0</v>
      </c>
    </row>
    <row r="520" spans="1:82">
      <c r="A520" s="70" t="s">
        <v>2193</v>
      </c>
      <c r="B520" s="70">
        <v>331</v>
      </c>
      <c r="C520" s="70">
        <v>8</v>
      </c>
      <c r="D520" s="70">
        <v>20</v>
      </c>
      <c r="E520" s="70">
        <v>2011</v>
      </c>
      <c r="F520" s="70" t="s">
        <v>178</v>
      </c>
      <c r="G520" s="1064" t="s">
        <v>2185</v>
      </c>
      <c r="H520" s="70" t="s">
        <v>2186</v>
      </c>
      <c r="I520" s="148"/>
      <c r="J520" s="71">
        <v>812.57949701319671</v>
      </c>
      <c r="K520" s="71">
        <v>38.520567873651864</v>
      </c>
      <c r="L520" s="71">
        <v>59.888687841636163</v>
      </c>
      <c r="M520" s="71">
        <v>650.30526000950067</v>
      </c>
      <c r="N520" s="71">
        <v>659.70826268896724</v>
      </c>
      <c r="O520" s="71">
        <v>394.59090355606287</v>
      </c>
      <c r="P520" s="71">
        <v>256.53794606341125</v>
      </c>
      <c r="Q520" s="71">
        <v>23.729594738442799</v>
      </c>
      <c r="R520" s="71">
        <v>35.856911178711343</v>
      </c>
      <c r="S520" s="71">
        <v>44.076429480190001</v>
      </c>
      <c r="T520" s="72"/>
      <c r="U520" s="71">
        <v>82583718</v>
      </c>
      <c r="V520" s="71">
        <v>14431</v>
      </c>
      <c r="W520" s="71">
        <v>1430</v>
      </c>
      <c r="X520" s="71">
        <v>110371</v>
      </c>
      <c r="Y520" s="71">
        <v>139388</v>
      </c>
      <c r="Z520" s="71">
        <v>204756</v>
      </c>
      <c r="AA520" s="71">
        <v>51842</v>
      </c>
      <c r="AB520" s="71">
        <v>338139</v>
      </c>
      <c r="AC520" s="71">
        <v>6251285</v>
      </c>
      <c r="AD520" s="71">
        <v>44.076429480190001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6.47</v>
      </c>
      <c r="BI520" s="71">
        <v>0</v>
      </c>
      <c r="BJ520" s="71">
        <v>1642.895</v>
      </c>
      <c r="BK520" s="71">
        <v>419.22800000000001</v>
      </c>
      <c r="BL520" s="71">
        <v>973.34100000000001</v>
      </c>
      <c r="BM520" s="71">
        <v>0</v>
      </c>
      <c r="BN520" s="72"/>
      <c r="BO520" s="71">
        <v>1</v>
      </c>
      <c r="BP520" s="71">
        <v>0</v>
      </c>
      <c r="BQ520" s="71">
        <v>44</v>
      </c>
      <c r="BR520" s="71">
        <v>2</v>
      </c>
      <c r="BS520" s="71">
        <v>13</v>
      </c>
      <c r="BT520" s="71">
        <v>0</v>
      </c>
      <c r="BU520"/>
      <c r="BV520" s="70">
        <v>2541.4070000000002</v>
      </c>
      <c r="BW520" s="70">
        <v>281.464</v>
      </c>
      <c r="BX520" s="70">
        <v>121.48699999999999</v>
      </c>
      <c r="BY520" s="70">
        <v>4.2949999999999999</v>
      </c>
      <c r="BZ520" s="70">
        <v>93.281000000000006</v>
      </c>
      <c r="CA520" s="70">
        <v>0</v>
      </c>
      <c r="CB520" s="70">
        <v>0</v>
      </c>
      <c r="CC520" s="70">
        <v>0</v>
      </c>
      <c r="CD520" s="70">
        <v>0</v>
      </c>
    </row>
    <row r="521" spans="1:82">
      <c r="A521" s="70" t="s">
        <v>2194</v>
      </c>
      <c r="B521" s="70">
        <v>332</v>
      </c>
      <c r="C521" s="70">
        <v>9</v>
      </c>
      <c r="D521" s="70">
        <v>20</v>
      </c>
      <c r="E521" s="70">
        <v>2012</v>
      </c>
      <c r="F521" s="70" t="s">
        <v>179</v>
      </c>
      <c r="G521" s="1064" t="s">
        <v>2185</v>
      </c>
      <c r="H521" s="70" t="s">
        <v>2186</v>
      </c>
      <c r="I521" s="148"/>
      <c r="J521" s="71">
        <v>893.63429305183365</v>
      </c>
      <c r="K521" s="71">
        <v>36.161959280549517</v>
      </c>
      <c r="L521" s="71">
        <v>60.067552819446377</v>
      </c>
      <c r="M521" s="71">
        <v>731.67202348794115</v>
      </c>
      <c r="N521" s="71">
        <v>706.10035893725933</v>
      </c>
      <c r="O521" s="71">
        <v>401.59435337675563</v>
      </c>
      <c r="P521" s="71">
        <v>261.52593772407141</v>
      </c>
      <c r="Q521" s="71">
        <v>25.658665582084001</v>
      </c>
      <c r="R521" s="71">
        <v>53.224101141562173</v>
      </c>
      <c r="S521" s="71">
        <v>44.943939669960002</v>
      </c>
      <c r="T521" s="72"/>
      <c r="U521" s="71">
        <v>83291868</v>
      </c>
      <c r="V521" s="71">
        <v>14431</v>
      </c>
      <c r="W521" s="71">
        <v>1430</v>
      </c>
      <c r="X521" s="71">
        <v>110371</v>
      </c>
      <c r="Y521" s="71">
        <v>140307</v>
      </c>
      <c r="Z521" s="71">
        <v>210043</v>
      </c>
      <c r="AA521" s="71">
        <v>52551</v>
      </c>
      <c r="AB521" s="71">
        <v>336525</v>
      </c>
      <c r="AC521" s="71">
        <v>9038741</v>
      </c>
      <c r="AD521" s="71">
        <v>44.943939669960002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6.1079999999999997</v>
      </c>
      <c r="BI521" s="71">
        <v>0</v>
      </c>
      <c r="BJ521" s="71">
        <v>1736.9739999999999</v>
      </c>
      <c r="BK521" s="71">
        <v>584.19500000000005</v>
      </c>
      <c r="BL521" s="71">
        <v>218.00899999999999</v>
      </c>
      <c r="BM521" s="71">
        <v>0</v>
      </c>
      <c r="BN521" s="72"/>
      <c r="BO521" s="71">
        <v>1</v>
      </c>
      <c r="BP521" s="71">
        <v>0</v>
      </c>
      <c r="BQ521" s="71">
        <v>46</v>
      </c>
      <c r="BR521" s="71">
        <v>2</v>
      </c>
      <c r="BS521" s="71">
        <v>12</v>
      </c>
      <c r="BT521" s="71">
        <v>0</v>
      </c>
      <c r="BU521"/>
      <c r="BV521" s="70">
        <v>2170.3910000000001</v>
      </c>
      <c r="BW521" s="70">
        <v>250.227</v>
      </c>
      <c r="BX521" s="70">
        <v>83.944999999999993</v>
      </c>
      <c r="BY521" s="70">
        <v>0</v>
      </c>
      <c r="BZ521" s="70">
        <v>40.722999999999999</v>
      </c>
      <c r="CA521" s="70">
        <v>0</v>
      </c>
      <c r="CB521" s="70">
        <v>0</v>
      </c>
      <c r="CC521" s="70">
        <v>0</v>
      </c>
      <c r="CD521" s="70">
        <v>0</v>
      </c>
    </row>
    <row r="522" spans="1:82">
      <c r="A522" s="70" t="s">
        <v>2195</v>
      </c>
      <c r="B522" s="70">
        <v>333</v>
      </c>
      <c r="C522" s="70">
        <v>10</v>
      </c>
      <c r="D522" s="70">
        <v>20</v>
      </c>
      <c r="E522" s="70">
        <v>2013</v>
      </c>
      <c r="F522" s="70" t="s">
        <v>180</v>
      </c>
      <c r="G522" s="70" t="s">
        <v>2185</v>
      </c>
      <c r="H522" s="70" t="s">
        <v>2186</v>
      </c>
      <c r="I522" s="148"/>
      <c r="J522" s="71">
        <v>862.52084239677527</v>
      </c>
      <c r="K522" s="71">
        <v>30.70057820657329</v>
      </c>
      <c r="L522" s="71">
        <v>43.575836167181983</v>
      </c>
      <c r="M522" s="71">
        <v>631.47911968760138</v>
      </c>
      <c r="N522" s="71">
        <v>700.64873209989833</v>
      </c>
      <c r="O522" s="71">
        <v>392.00746746073878</v>
      </c>
      <c r="P522" s="71">
        <v>265.41867115537354</v>
      </c>
      <c r="Q522" s="71">
        <v>25.951638610503899</v>
      </c>
      <c r="R522" s="71">
        <v>52.522965239443167</v>
      </c>
      <c r="S522" s="71">
        <v>50.405830934599997</v>
      </c>
      <c r="T522" s="72"/>
      <c r="U522" s="71">
        <v>88386109</v>
      </c>
      <c r="V522" s="71">
        <v>14431</v>
      </c>
      <c r="W522" s="71">
        <v>1430</v>
      </c>
      <c r="X522" s="71">
        <v>110371</v>
      </c>
      <c r="Y522" s="71">
        <v>141547</v>
      </c>
      <c r="Z522" s="71">
        <v>214183</v>
      </c>
      <c r="AA522" s="71">
        <v>53133</v>
      </c>
      <c r="AB522" s="71">
        <v>335488</v>
      </c>
      <c r="AC522" s="71">
        <v>8706827</v>
      </c>
      <c r="AD522" s="71">
        <v>50.405830934599997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6.7329999999999997</v>
      </c>
      <c r="BI522" s="71">
        <v>0</v>
      </c>
      <c r="BJ522" s="71">
        <v>1913.194</v>
      </c>
      <c r="BK522" s="71">
        <v>734.91800000000001</v>
      </c>
      <c r="BL522" s="71">
        <v>208.0264</v>
      </c>
      <c r="BM522" s="71">
        <v>0</v>
      </c>
      <c r="BN522" s="72"/>
      <c r="BO522" s="71">
        <v>1</v>
      </c>
      <c r="BP522" s="71">
        <v>0</v>
      </c>
      <c r="BQ522" s="71">
        <v>46</v>
      </c>
      <c r="BR522" s="71">
        <v>2</v>
      </c>
      <c r="BS522" s="71">
        <v>10</v>
      </c>
      <c r="BT522" s="71">
        <v>0</v>
      </c>
      <c r="BU522"/>
      <c r="BV522" s="70">
        <v>2407.4764</v>
      </c>
      <c r="BW522" s="70">
        <v>329.41399999999999</v>
      </c>
      <c r="BX522" s="70">
        <v>76.069999999999993</v>
      </c>
      <c r="BY522" s="70">
        <v>0</v>
      </c>
      <c r="BZ522" s="70">
        <v>49.911000000000001</v>
      </c>
      <c r="CA522" s="70">
        <v>0</v>
      </c>
      <c r="CB522" s="70">
        <v>0</v>
      </c>
      <c r="CC522" s="70">
        <v>0</v>
      </c>
      <c r="CD522" s="70">
        <v>0</v>
      </c>
    </row>
    <row r="523" spans="1:82">
      <c r="A523" s="70" t="s">
        <v>2196</v>
      </c>
      <c r="B523" s="70">
        <v>334</v>
      </c>
      <c r="C523" s="70">
        <v>11</v>
      </c>
      <c r="D523" s="70">
        <v>20</v>
      </c>
      <c r="E523" s="70">
        <v>2014</v>
      </c>
      <c r="F523" s="70" t="s">
        <v>181</v>
      </c>
      <c r="G523" s="70" t="s">
        <v>2185</v>
      </c>
      <c r="H523" s="70" t="s">
        <v>2186</v>
      </c>
      <c r="I523" s="148"/>
      <c r="J523" s="71">
        <v>829.03149361533656</v>
      </c>
      <c r="K523" s="71">
        <v>35.712413182833558</v>
      </c>
      <c r="L523" s="71">
        <v>60.719282435199027</v>
      </c>
      <c r="M523" s="71">
        <v>673.08114649067818</v>
      </c>
      <c r="N523" s="71">
        <v>689.84865484616637</v>
      </c>
      <c r="O523" s="71">
        <v>379.43937042222507</v>
      </c>
      <c r="P523" s="71">
        <v>270.21278063074914</v>
      </c>
      <c r="Q523" s="71">
        <v>24.7739209229625</v>
      </c>
      <c r="R523" s="71">
        <v>50.91570315324384</v>
      </c>
      <c r="S523" s="71">
        <v>46.726562334884797</v>
      </c>
      <c r="T523" s="72"/>
      <c r="U523" s="71">
        <v>91369906</v>
      </c>
      <c r="V523" s="71">
        <v>15454</v>
      </c>
      <c r="W523" s="71">
        <v>1323</v>
      </c>
      <c r="X523" s="71">
        <v>105218</v>
      </c>
      <c r="Y523" s="71">
        <v>142691</v>
      </c>
      <c r="Z523" s="71">
        <v>218350</v>
      </c>
      <c r="AA523" s="71">
        <v>53813</v>
      </c>
      <c r="AB523" s="71">
        <v>333802</v>
      </c>
      <c r="AC523" s="71">
        <v>8466928</v>
      </c>
      <c r="AD523" s="71">
        <v>46.726562334884797</v>
      </c>
      <c r="AE523" s="72"/>
      <c r="AF523" s="71"/>
      <c r="AG523" s="71"/>
      <c r="AH523" s="71"/>
      <c r="AI523" s="71"/>
      <c r="AJ523" s="71"/>
      <c r="AK523" s="71"/>
      <c r="AL523" s="71"/>
      <c r="AM523" s="71"/>
      <c r="AN523" s="71"/>
      <c r="AO523" s="71"/>
      <c r="AP523" s="71"/>
      <c r="AQ523" s="72"/>
      <c r="AR523" s="71">
        <v>6460</v>
      </c>
      <c r="AS523" s="71">
        <v>998</v>
      </c>
      <c r="AT523" s="71">
        <v>1</v>
      </c>
      <c r="AU523" s="71">
        <v>0</v>
      </c>
      <c r="AV523" s="71">
        <v>0</v>
      </c>
      <c r="AW523" s="71">
        <v>4</v>
      </c>
      <c r="AX523" s="71"/>
      <c r="AY523" s="72"/>
      <c r="AZ523" s="71">
        <v>26429.3</v>
      </c>
      <c r="BA523" s="71">
        <v>66099.600000000006</v>
      </c>
      <c r="BB523" s="71">
        <v>80</v>
      </c>
      <c r="BC523" s="71">
        <v>0</v>
      </c>
      <c r="BD523" s="71">
        <v>0</v>
      </c>
      <c r="BE523" s="71">
        <v>29700</v>
      </c>
      <c r="BF523" s="71"/>
      <c r="BG523" s="72"/>
      <c r="BH523" s="71">
        <v>8.7430000000000003</v>
      </c>
      <c r="BI523" s="71">
        <v>0</v>
      </c>
      <c r="BJ523" s="71">
        <v>1896.28</v>
      </c>
      <c r="BK523" s="71">
        <v>685.39499999999998</v>
      </c>
      <c r="BL523" s="71">
        <v>247.29999999999998</v>
      </c>
      <c r="BM523" s="71">
        <v>0</v>
      </c>
      <c r="BN523" s="72"/>
      <c r="BO523" s="71">
        <v>1</v>
      </c>
      <c r="BP523" s="71">
        <v>0</v>
      </c>
      <c r="BQ523" s="71">
        <v>45</v>
      </c>
      <c r="BR523" s="71">
        <v>2</v>
      </c>
      <c r="BS523" s="71">
        <v>13</v>
      </c>
      <c r="BT523" s="71">
        <v>0</v>
      </c>
      <c r="BU523"/>
      <c r="BV523" s="70">
        <v>2339.23</v>
      </c>
      <c r="BW523" s="70">
        <v>345.50799999999998</v>
      </c>
      <c r="BX523" s="70">
        <v>104.012</v>
      </c>
      <c r="BY523" s="70">
        <v>8.0000000000000002E-3</v>
      </c>
      <c r="BZ523" s="70">
        <v>48.96</v>
      </c>
      <c r="CA523" s="70">
        <v>0</v>
      </c>
      <c r="CB523" s="70">
        <v>0</v>
      </c>
      <c r="CC523" s="70">
        <v>0</v>
      </c>
      <c r="CD523" s="70">
        <v>0</v>
      </c>
    </row>
    <row r="524" spans="1:82">
      <c r="A524" s="70" t="s">
        <v>2197</v>
      </c>
      <c r="B524" s="70">
        <v>335</v>
      </c>
      <c r="C524" s="70">
        <v>12</v>
      </c>
      <c r="D524" s="70">
        <v>20</v>
      </c>
      <c r="E524" s="70">
        <v>2015</v>
      </c>
      <c r="F524" s="70" t="s">
        <v>182</v>
      </c>
      <c r="G524" s="70" t="s">
        <v>2185</v>
      </c>
      <c r="H524" s="70" t="s">
        <v>2186</v>
      </c>
      <c r="I524" s="148"/>
      <c r="J524" s="71">
        <v>782.64148652611709</v>
      </c>
      <c r="K524" s="71">
        <v>36.091239712847688</v>
      </c>
      <c r="L524" s="71">
        <v>61.764123887785509</v>
      </c>
      <c r="M524" s="71">
        <v>662.17633910226834</v>
      </c>
      <c r="N524" s="71">
        <v>624.35629871765832</v>
      </c>
      <c r="O524" s="71">
        <v>382.15131278565497</v>
      </c>
      <c r="P524" s="71">
        <v>273.29068335278373</v>
      </c>
      <c r="Q524" s="71">
        <v>24.115336984678802</v>
      </c>
      <c r="R524" s="71">
        <v>49.227284202619479</v>
      </c>
      <c r="S524" s="71">
        <v>44.612755681094399</v>
      </c>
      <c r="T524" s="72"/>
      <c r="U524" s="71">
        <v>95505215</v>
      </c>
      <c r="V524" s="71">
        <v>15454</v>
      </c>
      <c r="W524" s="71">
        <v>1323</v>
      </c>
      <c r="X524" s="71">
        <v>105218</v>
      </c>
      <c r="Y524" s="71">
        <v>144035</v>
      </c>
      <c r="Z524" s="71">
        <v>222027</v>
      </c>
      <c r="AA524" s="71">
        <v>54383</v>
      </c>
      <c r="AB524" s="71">
        <v>331920</v>
      </c>
      <c r="AC524" s="71">
        <v>8414601</v>
      </c>
      <c r="AD524" s="71">
        <v>44.612755681094399</v>
      </c>
      <c r="AE524" s="72"/>
      <c r="AF524" s="71">
        <v>832488075.20297718</v>
      </c>
      <c r="AG524" s="71">
        <v>26539904.268143661</v>
      </c>
      <c r="AH524" s="71">
        <v>10742866.48016018</v>
      </c>
      <c r="AI524" s="71">
        <v>741378676.1556083</v>
      </c>
      <c r="AJ524" s="71">
        <v>830917453.68990898</v>
      </c>
      <c r="AK524" s="71">
        <v>0</v>
      </c>
      <c r="AL524" s="71">
        <v>0</v>
      </c>
      <c r="AM524" s="71">
        <v>45488243.647967353</v>
      </c>
      <c r="AN524" s="71">
        <v>0</v>
      </c>
      <c r="AO524" s="71">
        <v>0</v>
      </c>
      <c r="AP524" s="71">
        <v>2487555219.4447656</v>
      </c>
      <c r="AQ524" s="72"/>
      <c r="AR524" s="71">
        <v>7551</v>
      </c>
      <c r="AS524" s="71">
        <v>1630</v>
      </c>
      <c r="AT524" s="71">
        <v>1</v>
      </c>
      <c r="AU524" s="71">
        <v>3</v>
      </c>
      <c r="AV524" s="71">
        <v>0</v>
      </c>
      <c r="AW524" s="71">
        <v>4</v>
      </c>
      <c r="AX524" s="71"/>
      <c r="AY524" s="72"/>
      <c r="AZ524" s="71">
        <v>31706.9</v>
      </c>
      <c r="BA524" s="71">
        <v>95987.7</v>
      </c>
      <c r="BB524" s="71">
        <v>80</v>
      </c>
      <c r="BC524" s="71">
        <v>5608.5</v>
      </c>
      <c r="BD524" s="71">
        <v>0</v>
      </c>
      <c r="BE524" s="71">
        <v>29700</v>
      </c>
      <c r="BF524" s="71"/>
      <c r="BG524" s="72"/>
      <c r="BH524" s="71">
        <v>8.9540000000000006</v>
      </c>
      <c r="BI524" s="71">
        <v>0</v>
      </c>
      <c r="BJ524" s="71">
        <v>1912.3889999999999</v>
      </c>
      <c r="BK524" s="71">
        <v>633.05899999999997</v>
      </c>
      <c r="BL524" s="71">
        <v>145.13499999999999</v>
      </c>
      <c r="BM524" s="71">
        <v>0</v>
      </c>
      <c r="BN524" s="72"/>
      <c r="BO524" s="71">
        <v>1</v>
      </c>
      <c r="BP524" s="71">
        <v>0</v>
      </c>
      <c r="BQ524" s="71">
        <v>46</v>
      </c>
      <c r="BR524" s="71">
        <v>2</v>
      </c>
      <c r="BS524" s="71">
        <v>13</v>
      </c>
      <c r="BT524" s="71">
        <v>0</v>
      </c>
      <c r="BU524"/>
      <c r="BV524" s="70">
        <v>2316.2959999999998</v>
      </c>
      <c r="BW524" s="70">
        <v>319.95600000000002</v>
      </c>
      <c r="BX524" s="70">
        <v>34.750999999999998</v>
      </c>
      <c r="BY524" s="70">
        <v>7.0000000000000001E-3</v>
      </c>
      <c r="BZ524" s="70">
        <v>28.527000000000001</v>
      </c>
      <c r="CA524" s="70">
        <v>0</v>
      </c>
      <c r="CB524" s="70">
        <v>0</v>
      </c>
      <c r="CC524" s="70">
        <v>0</v>
      </c>
      <c r="CD524" s="70">
        <v>0</v>
      </c>
    </row>
    <row r="525" spans="1:82">
      <c r="A525" s="70" t="s">
        <v>2198</v>
      </c>
      <c r="B525" s="70">
        <v>336</v>
      </c>
      <c r="C525" s="70">
        <v>13</v>
      </c>
      <c r="D525" s="70">
        <v>20</v>
      </c>
      <c r="E525" s="70">
        <v>2016</v>
      </c>
      <c r="F525" s="70" t="s">
        <v>155</v>
      </c>
      <c r="G525" s="70" t="s">
        <v>2185</v>
      </c>
      <c r="H525" s="70" t="s">
        <v>2186</v>
      </c>
      <c r="I525" s="148"/>
      <c r="J525" s="71">
        <v>760.41014599572009</v>
      </c>
      <c r="K525" s="71">
        <v>37.073926013064217</v>
      </c>
      <c r="L525" s="71">
        <v>67.717785210872293</v>
      </c>
      <c r="M525" s="71">
        <v>483.76909507386728</v>
      </c>
      <c r="N525" s="71">
        <v>585.04706665291246</v>
      </c>
      <c r="O525" s="71">
        <v>382.13375865948552</v>
      </c>
      <c r="P525" s="71">
        <v>265.60689324736325</v>
      </c>
      <c r="Q525" s="71">
        <v>23.304190005204227</v>
      </c>
      <c r="R525" s="71">
        <v>48.399192470317786</v>
      </c>
      <c r="S525" s="71">
        <v>51.060328398133606</v>
      </c>
      <c r="T525" s="72"/>
      <c r="U525" s="71">
        <v>91438718</v>
      </c>
      <c r="V525" s="71">
        <v>15454</v>
      </c>
      <c r="W525" s="71">
        <v>1323</v>
      </c>
      <c r="X525" s="71">
        <v>105218</v>
      </c>
      <c r="Y525" s="71">
        <v>145062</v>
      </c>
      <c r="Z525" s="71">
        <v>224746</v>
      </c>
      <c r="AA525" s="71">
        <v>54666</v>
      </c>
      <c r="AB525" s="71">
        <v>329938</v>
      </c>
      <c r="AC525" s="71">
        <v>8266105.657444885</v>
      </c>
      <c r="AD525" s="71">
        <v>51.060328398133613</v>
      </c>
      <c r="AE525" s="72"/>
      <c r="AF525" s="71">
        <v>844448875.07543719</v>
      </c>
      <c r="AG525" s="71">
        <v>26161077.442452241</v>
      </c>
      <c r="AH525" s="71">
        <v>9451684.4726308212</v>
      </c>
      <c r="AI525" s="71">
        <v>660361271.21311259</v>
      </c>
      <c r="AJ525" s="71">
        <v>745821428.46961617</v>
      </c>
      <c r="AK525" s="71">
        <v>0</v>
      </c>
      <c r="AL525" s="71">
        <v>0</v>
      </c>
      <c r="AM525" s="71">
        <v>45251747.73838567</v>
      </c>
      <c r="AN525" s="71">
        <v>0</v>
      </c>
      <c r="AO525" s="71">
        <v>0</v>
      </c>
      <c r="AP525" s="71">
        <v>2331496084.4116349</v>
      </c>
      <c r="AQ525" s="72"/>
      <c r="AR525" s="71">
        <v>8557</v>
      </c>
      <c r="AS525" s="71">
        <v>1886</v>
      </c>
      <c r="AT525" s="71">
        <v>1</v>
      </c>
      <c r="AU525" s="71">
        <v>3</v>
      </c>
      <c r="AV525" s="71">
        <v>0</v>
      </c>
      <c r="AW525" s="71">
        <v>4</v>
      </c>
      <c r="AX525" s="71"/>
      <c r="AY525" s="72"/>
      <c r="AZ525" s="71">
        <v>36760</v>
      </c>
      <c r="BA525" s="71">
        <v>110777</v>
      </c>
      <c r="BB525" s="71">
        <v>80</v>
      </c>
      <c r="BC525" s="71">
        <v>5608.5</v>
      </c>
      <c r="BD525" s="71">
        <v>0</v>
      </c>
      <c r="BE525" s="71">
        <v>29700</v>
      </c>
      <c r="BF525" s="71"/>
      <c r="BG525" s="72"/>
      <c r="BH525" s="71">
        <v>8.9510000000000005</v>
      </c>
      <c r="BI525" s="71">
        <v>0</v>
      </c>
      <c r="BJ525" s="71">
        <v>2034.3140000000001</v>
      </c>
      <c r="BK525" s="71">
        <v>645.16700000000003</v>
      </c>
      <c r="BL525" s="71">
        <v>213.03800000000001</v>
      </c>
      <c r="BM525" s="71">
        <v>0</v>
      </c>
      <c r="BN525" s="72"/>
      <c r="BO525" s="71">
        <v>1</v>
      </c>
      <c r="BP525" s="71">
        <v>0</v>
      </c>
      <c r="BQ525" s="71">
        <v>48</v>
      </c>
      <c r="BR525" s="71">
        <v>2</v>
      </c>
      <c r="BS525" s="71">
        <v>12</v>
      </c>
      <c r="BT525" s="71">
        <v>0</v>
      </c>
      <c r="BU525"/>
      <c r="BV525" s="70">
        <v>2245.0709999999999</v>
      </c>
      <c r="BW525" s="70">
        <v>435.61</v>
      </c>
      <c r="BX525" s="70">
        <v>85.721999999999994</v>
      </c>
      <c r="BY525" s="70">
        <v>6.1420000000000003</v>
      </c>
      <c r="BZ525" s="70">
        <v>128.92500000000001</v>
      </c>
      <c r="CA525" s="70">
        <v>0</v>
      </c>
      <c r="CB525" s="70">
        <v>0</v>
      </c>
      <c r="CC525" s="70">
        <v>0</v>
      </c>
      <c r="CD525" s="70">
        <v>0</v>
      </c>
    </row>
    <row r="526" spans="1:82">
      <c r="A526" s="70" t="s">
        <v>2199</v>
      </c>
      <c r="B526" s="70">
        <v>337</v>
      </c>
      <c r="C526" s="70">
        <v>14</v>
      </c>
      <c r="D526" s="70">
        <v>20</v>
      </c>
      <c r="E526" s="70">
        <v>2017</v>
      </c>
      <c r="F526" s="70" t="s">
        <v>156</v>
      </c>
      <c r="G526" s="70" t="s">
        <v>2185</v>
      </c>
      <c r="H526" s="70" t="s">
        <v>2186</v>
      </c>
      <c r="I526" s="148"/>
      <c r="J526" s="71">
        <v>750.29786752128757</v>
      </c>
      <c r="K526" s="71">
        <v>38.106818448529687</v>
      </c>
      <c r="L526" s="71">
        <v>70.157733885585046</v>
      </c>
      <c r="M526" s="71">
        <v>448.39708696041487</v>
      </c>
      <c r="N526" s="71">
        <v>621.5293433201831</v>
      </c>
      <c r="O526" s="71">
        <v>378.47229606557346</v>
      </c>
      <c r="P526" s="71">
        <v>260.49170047719696</v>
      </c>
      <c r="Q526" s="71">
        <v>22.3411442504649</v>
      </c>
      <c r="R526" s="71">
        <v>49.468148009765336</v>
      </c>
      <c r="S526" s="71">
        <v>46.439799303753894</v>
      </c>
      <c r="T526" s="72"/>
      <c r="U526" s="71">
        <v>95384144</v>
      </c>
      <c r="V526" s="71">
        <v>15454</v>
      </c>
      <c r="W526" s="71">
        <v>1323</v>
      </c>
      <c r="X526" s="71">
        <v>105218</v>
      </c>
      <c r="Y526" s="71">
        <v>145224</v>
      </c>
      <c r="Z526" s="71">
        <v>226285</v>
      </c>
      <c r="AA526" s="71">
        <v>53955</v>
      </c>
      <c r="AB526" s="71">
        <v>327090</v>
      </c>
      <c r="AC526" s="71">
        <v>8616311.9999999981</v>
      </c>
      <c r="AD526" s="71">
        <v>46.439799303753887</v>
      </c>
      <c r="AE526" s="72"/>
      <c r="AF526" s="71">
        <v>851533682.94755054</v>
      </c>
      <c r="AG526" s="71">
        <v>27404188.820617899</v>
      </c>
      <c r="AH526" s="71">
        <v>13235726.205917381</v>
      </c>
      <c r="AI526" s="71">
        <v>647778492.06680048</v>
      </c>
      <c r="AJ526" s="71">
        <v>821524913.88414514</v>
      </c>
      <c r="AK526" s="71">
        <v>0</v>
      </c>
      <c r="AL526" s="71">
        <v>0</v>
      </c>
      <c r="AM526" s="71">
        <v>44931333.490761101</v>
      </c>
      <c r="AN526" s="71">
        <v>0</v>
      </c>
      <c r="AO526" s="71">
        <v>0</v>
      </c>
      <c r="AP526" s="71">
        <v>2406408337.4157929</v>
      </c>
      <c r="AQ526" s="72"/>
      <c r="AR526" s="71">
        <v>9187</v>
      </c>
      <c r="AS526" s="71">
        <v>2009</v>
      </c>
      <c r="AT526" s="71">
        <v>3</v>
      </c>
      <c r="AU526" s="71">
        <v>3</v>
      </c>
      <c r="AV526" s="71">
        <v>0</v>
      </c>
      <c r="AW526" s="71">
        <v>4</v>
      </c>
      <c r="AX526" s="71"/>
      <c r="AY526" s="72"/>
      <c r="AZ526" s="71">
        <v>39981.9</v>
      </c>
      <c r="BA526" s="71">
        <v>117549.9</v>
      </c>
      <c r="BB526" s="71">
        <v>118.5</v>
      </c>
      <c r="BC526" s="71">
        <v>5608.5</v>
      </c>
      <c r="BD526" s="71">
        <v>0</v>
      </c>
      <c r="BE526" s="71">
        <v>29700</v>
      </c>
      <c r="BF526" s="71"/>
      <c r="BG526" s="72"/>
      <c r="BH526" s="71">
        <v>10.372</v>
      </c>
      <c r="BI526" s="71">
        <v>0</v>
      </c>
      <c r="BJ526" s="71">
        <v>2040.1089999999999</v>
      </c>
      <c r="BK526" s="71">
        <v>694.21600000000001</v>
      </c>
      <c r="BL526" s="71">
        <v>197.976</v>
      </c>
      <c r="BM526" s="71">
        <v>0</v>
      </c>
      <c r="BN526" s="72"/>
      <c r="BO526" s="71">
        <v>1</v>
      </c>
      <c r="BP526" s="71">
        <v>0</v>
      </c>
      <c r="BQ526" s="71">
        <v>48</v>
      </c>
      <c r="BR526" s="71">
        <v>2</v>
      </c>
      <c r="BS526" s="71">
        <v>12</v>
      </c>
      <c r="BT526" s="71">
        <v>0</v>
      </c>
      <c r="BU526"/>
      <c r="BV526" s="70">
        <v>2305.0650000000001</v>
      </c>
      <c r="BW526" s="70">
        <v>431.93400000000003</v>
      </c>
      <c r="BX526" s="70">
        <v>75.415000000000006</v>
      </c>
      <c r="BY526" s="70">
        <v>5.8840000000000003</v>
      </c>
      <c r="BZ526" s="70">
        <v>124.375</v>
      </c>
      <c r="CA526" s="70">
        <v>0</v>
      </c>
      <c r="CB526" s="70">
        <v>0</v>
      </c>
      <c r="CC526" s="70">
        <v>0</v>
      </c>
      <c r="CD526" s="70">
        <v>0</v>
      </c>
    </row>
    <row r="527" spans="1:82">
      <c r="A527" s="70" t="s">
        <v>2200</v>
      </c>
      <c r="B527" s="70">
        <v>338</v>
      </c>
      <c r="C527" s="70">
        <v>15</v>
      </c>
      <c r="D527" s="70">
        <v>20</v>
      </c>
      <c r="E527" s="70">
        <v>2018</v>
      </c>
      <c r="F527" s="70" t="s">
        <v>183</v>
      </c>
      <c r="G527" s="70" t="s">
        <v>2185</v>
      </c>
      <c r="H527" s="70" t="s">
        <v>2186</v>
      </c>
      <c r="I527" s="148"/>
      <c r="J527" s="71">
        <v>769.75439373173606</v>
      </c>
      <c r="K527" s="71">
        <v>36.220215429658218</v>
      </c>
      <c r="L527" s="71">
        <v>63.618600175564197</v>
      </c>
      <c r="M527" s="71">
        <v>475.59463188119719</v>
      </c>
      <c r="N527" s="71">
        <v>572.23211768020587</v>
      </c>
      <c r="O527" s="71">
        <v>373.07824278133933</v>
      </c>
      <c r="P527" s="71">
        <v>255.13593063380856</v>
      </c>
      <c r="Q527" s="71">
        <v>20.550981700196001</v>
      </c>
      <c r="R527" s="71">
        <v>47.484991225190669</v>
      </c>
      <c r="S527" s="71">
        <v>52.514063660430395</v>
      </c>
      <c r="T527" s="72"/>
      <c r="U527" s="71">
        <v>94373965</v>
      </c>
      <c r="V527" s="71">
        <v>15454</v>
      </c>
      <c r="W527" s="71">
        <v>1323</v>
      </c>
      <c r="X527" s="71">
        <v>105218</v>
      </c>
      <c r="Y527" s="71">
        <v>145666</v>
      </c>
      <c r="Z527" s="71">
        <v>227331</v>
      </c>
      <c r="AA527" s="71">
        <v>53377</v>
      </c>
      <c r="AB527" s="71">
        <v>324246</v>
      </c>
      <c r="AC527" s="71">
        <v>8238473</v>
      </c>
      <c r="AD527" s="71">
        <v>52.514063660430388</v>
      </c>
      <c r="AE527" s="72"/>
      <c r="AF527" s="71">
        <v>881574231.02636671</v>
      </c>
      <c r="AG527" s="71">
        <v>24356317.909770411</v>
      </c>
      <c r="AH527" s="71">
        <v>12549216.76221516</v>
      </c>
      <c r="AI527" s="71">
        <v>646139152.2167635</v>
      </c>
      <c r="AJ527" s="71">
        <v>724290148.29789126</v>
      </c>
      <c r="AK527" s="71">
        <v>0</v>
      </c>
      <c r="AL527" s="71">
        <v>0</v>
      </c>
      <c r="AM527" s="71">
        <v>44632822.043809302</v>
      </c>
      <c r="AN527" s="71">
        <v>0</v>
      </c>
      <c r="AO527" s="71">
        <v>0</v>
      </c>
      <c r="AP527" s="71">
        <v>2333541888.2568164</v>
      </c>
      <c r="AQ527" s="72"/>
      <c r="AR527" s="71">
        <v>9998</v>
      </c>
      <c r="AS527" s="71">
        <v>2181</v>
      </c>
      <c r="AT527" s="71">
        <v>2</v>
      </c>
      <c r="AU527" s="71">
        <v>3</v>
      </c>
      <c r="AV527" s="71">
        <v>0</v>
      </c>
      <c r="AW527" s="71">
        <v>4</v>
      </c>
      <c r="AX527" s="71"/>
      <c r="AY527" s="72"/>
      <c r="AZ527" s="71">
        <v>43985.900000000009</v>
      </c>
      <c r="BA527" s="71">
        <v>153373.70000000001</v>
      </c>
      <c r="BB527" s="71">
        <v>100</v>
      </c>
      <c r="BC527" s="71">
        <v>5609</v>
      </c>
      <c r="BD527" s="71">
        <v>0</v>
      </c>
      <c r="BE527" s="71">
        <v>53245.82</v>
      </c>
      <c r="BF527" s="71"/>
      <c r="BG527" s="72"/>
      <c r="BH527" s="71">
        <v>6.7569999999999997</v>
      </c>
      <c r="BI527" s="71">
        <v>0</v>
      </c>
      <c r="BJ527" s="71">
        <v>1995.643</v>
      </c>
      <c r="BK527" s="71">
        <v>700.21199999999999</v>
      </c>
      <c r="BL527" s="71">
        <v>210.47900000000001</v>
      </c>
      <c r="BM527" s="71">
        <v>0</v>
      </c>
      <c r="BN527" s="72"/>
      <c r="BO527" s="71">
        <v>1</v>
      </c>
      <c r="BP527" s="71">
        <v>0</v>
      </c>
      <c r="BQ527" s="71">
        <v>50</v>
      </c>
      <c r="BR527" s="71">
        <v>2</v>
      </c>
      <c r="BS527" s="71">
        <v>12</v>
      </c>
      <c r="BT527" s="71">
        <v>0</v>
      </c>
      <c r="BU527"/>
      <c r="BV527" s="70">
        <v>2230.7910000000002</v>
      </c>
      <c r="BW527" s="70">
        <v>447.50900000000001</v>
      </c>
      <c r="BX527" s="70">
        <v>93.456000000000003</v>
      </c>
      <c r="BY527" s="70">
        <v>6.3250000000000002</v>
      </c>
      <c r="BZ527" s="70">
        <v>135.01</v>
      </c>
      <c r="CA527" s="70">
        <v>0</v>
      </c>
      <c r="CB527" s="70">
        <v>0</v>
      </c>
      <c r="CC527" s="70">
        <v>0</v>
      </c>
      <c r="CD527" s="70">
        <v>0</v>
      </c>
    </row>
    <row r="528" spans="1:82">
      <c r="A528" s="70" t="s">
        <v>2201</v>
      </c>
      <c r="B528" s="70">
        <v>339</v>
      </c>
      <c r="C528" s="70">
        <v>16</v>
      </c>
      <c r="D528" s="70">
        <v>20</v>
      </c>
      <c r="E528" s="70">
        <v>2019</v>
      </c>
      <c r="F528" s="70" t="s">
        <v>158</v>
      </c>
      <c r="G528" s="70" t="s">
        <v>2185</v>
      </c>
      <c r="H528" s="70" t="s">
        <v>2186</v>
      </c>
      <c r="I528" s="148"/>
      <c r="J528" s="71">
        <v>792.70204166485883</v>
      </c>
      <c r="K528" s="71">
        <v>33.527988425328445</v>
      </c>
      <c r="L528" s="71">
        <v>64.245408257169359</v>
      </c>
      <c r="M528" s="71">
        <v>476.14174575282249</v>
      </c>
      <c r="N528" s="71">
        <v>559.66746508029769</v>
      </c>
      <c r="O528" s="71">
        <v>362.96753345082647</v>
      </c>
      <c r="P528" s="71">
        <v>252.39340422484733</v>
      </c>
      <c r="Q528" s="71">
        <v>19.841995441071798</v>
      </c>
      <c r="R528" s="71">
        <v>45.722771393318006</v>
      </c>
      <c r="S528" s="71">
        <v>46.901830988445596</v>
      </c>
      <c r="T528" s="72"/>
      <c r="U528" s="71">
        <v>97358722</v>
      </c>
      <c r="V528" s="71">
        <v>15454</v>
      </c>
      <c r="W528" s="71">
        <v>1323</v>
      </c>
      <c r="X528" s="71">
        <v>105218</v>
      </c>
      <c r="Y528" s="71">
        <v>146321</v>
      </c>
      <c r="Z528" s="71">
        <v>227242</v>
      </c>
      <c r="AA528" s="71">
        <v>52408</v>
      </c>
      <c r="AB528" s="71">
        <v>321535</v>
      </c>
      <c r="AC528" s="71">
        <v>8062663</v>
      </c>
      <c r="AD528" s="71">
        <v>46.901830988445603</v>
      </c>
      <c r="AE528" s="72"/>
      <c r="AF528" s="71">
        <v>960595792.27597725</v>
      </c>
      <c r="AG528" s="71">
        <v>23584107.57974492</v>
      </c>
      <c r="AH528" s="71">
        <v>13173658.161871981</v>
      </c>
      <c r="AI528" s="71">
        <v>690295548.1894058</v>
      </c>
      <c r="AJ528" s="71">
        <v>756701066.96477604</v>
      </c>
      <c r="AK528" s="71">
        <v>0</v>
      </c>
      <c r="AL528" s="71">
        <v>0</v>
      </c>
      <c r="AM528" s="71">
        <v>43790646.485815935</v>
      </c>
      <c r="AN528" s="71">
        <v>0</v>
      </c>
      <c r="AO528" s="71">
        <v>0</v>
      </c>
      <c r="AP528" s="71">
        <v>2488140819.6575918</v>
      </c>
      <c r="AQ528" s="72"/>
      <c r="AR528" s="71">
        <v>10746</v>
      </c>
      <c r="AS528" s="71">
        <v>2425</v>
      </c>
      <c r="AT528" s="71">
        <v>2</v>
      </c>
      <c r="AU528" s="71">
        <v>3</v>
      </c>
      <c r="AV528" s="71">
        <v>0</v>
      </c>
      <c r="AW528" s="71">
        <v>5</v>
      </c>
      <c r="AX528" s="71"/>
      <c r="AY528" s="72"/>
      <c r="AZ528" s="71">
        <v>47614.900000000227</v>
      </c>
      <c r="BA528" s="71">
        <v>165001.5</v>
      </c>
      <c r="BB528" s="71">
        <v>99.5</v>
      </c>
      <c r="BC528" s="71">
        <v>5608.5</v>
      </c>
      <c r="BD528" s="71">
        <v>0</v>
      </c>
      <c r="BE528" s="71">
        <v>53294.82</v>
      </c>
      <c r="BF528" s="71"/>
      <c r="BG528" s="72"/>
      <c r="BH528" s="71">
        <v>5.7279999999999998</v>
      </c>
      <c r="BI528" s="71">
        <v>0</v>
      </c>
      <c r="BJ528" s="71">
        <v>1994.152</v>
      </c>
      <c r="BK528" s="71">
        <v>721.255</v>
      </c>
      <c r="BL528" s="71">
        <v>207.29500000000002</v>
      </c>
      <c r="BM528" s="71">
        <v>0</v>
      </c>
      <c r="BN528" s="72"/>
      <c r="BO528" s="71">
        <v>1</v>
      </c>
      <c r="BP528" s="71">
        <v>0</v>
      </c>
      <c r="BQ528" s="71">
        <v>50</v>
      </c>
      <c r="BR528" s="71">
        <v>3</v>
      </c>
      <c r="BS528" s="71">
        <v>12</v>
      </c>
      <c r="BT528" s="71">
        <v>0</v>
      </c>
      <c r="BU528"/>
      <c r="BV528" s="70">
        <v>2241.5830000000001</v>
      </c>
      <c r="BW528" s="70">
        <v>450.08199999999999</v>
      </c>
      <c r="BX528" s="70">
        <v>95.872</v>
      </c>
      <c r="BY528" s="70">
        <v>6.3789999999999996</v>
      </c>
      <c r="BZ528" s="70">
        <v>134.51400000000001</v>
      </c>
      <c r="CA528" s="70">
        <v>0</v>
      </c>
      <c r="CB528" s="70">
        <v>0</v>
      </c>
      <c r="CC528" s="70">
        <v>0</v>
      </c>
      <c r="CD528" s="70">
        <v>0</v>
      </c>
    </row>
    <row r="529" spans="1:82">
      <c r="A529" s="70" t="s">
        <v>2202</v>
      </c>
      <c r="B529" s="70">
        <v>340</v>
      </c>
      <c r="C529" s="70">
        <v>17</v>
      </c>
      <c r="D529" s="70">
        <v>20</v>
      </c>
      <c r="E529" s="70">
        <v>2020</v>
      </c>
      <c r="F529" s="70" t="s">
        <v>159</v>
      </c>
      <c r="G529" s="70" t="s">
        <v>2185</v>
      </c>
      <c r="H529" s="70" t="s">
        <v>2186</v>
      </c>
      <c r="I529" s="148"/>
      <c r="J529" s="71">
        <v>682.82054720258805</v>
      </c>
      <c r="K529" s="71">
        <v>36.914014258507045</v>
      </c>
      <c r="L529" s="71">
        <v>69.165836715948828</v>
      </c>
      <c r="M529" s="71">
        <v>414.47450094004569</v>
      </c>
      <c r="N529" s="71">
        <v>500.75729298356049</v>
      </c>
      <c r="O529" s="71">
        <v>319.27596784034012</v>
      </c>
      <c r="P529" s="71">
        <v>237.04621132317487</v>
      </c>
      <c r="Q529" s="71">
        <v>18.7784007953219</v>
      </c>
      <c r="R529" s="71">
        <v>42.78537815634013</v>
      </c>
      <c r="S529" s="71">
        <v>42.028078190546204</v>
      </c>
      <c r="T529" s="72"/>
      <c r="U529" s="71">
        <v>88534033</v>
      </c>
      <c r="V529" s="71">
        <v>16870</v>
      </c>
      <c r="W529" s="71">
        <v>1742</v>
      </c>
      <c r="X529" s="71">
        <v>109643</v>
      </c>
      <c r="Y529" s="71">
        <v>146793</v>
      </c>
      <c r="Z529" s="71">
        <v>228146</v>
      </c>
      <c r="AA529" s="71">
        <v>52317</v>
      </c>
      <c r="AB529" s="71">
        <v>318490</v>
      </c>
      <c r="AC529" s="71">
        <v>7584553.9999999991</v>
      </c>
      <c r="AD529" s="71">
        <v>42.028078190546204</v>
      </c>
      <c r="AE529" s="72"/>
      <c r="AF529" s="71">
        <v>829521989.16510499</v>
      </c>
      <c r="AG529" s="71">
        <v>25258866.427468881</v>
      </c>
      <c r="AH529" s="71">
        <v>14290830.155951789</v>
      </c>
      <c r="AI529" s="71">
        <v>615444184.34616745</v>
      </c>
      <c r="AJ529" s="71">
        <v>741238891.63268125</v>
      </c>
      <c r="AK529" s="71"/>
      <c r="AL529" s="71"/>
      <c r="AM529" s="71">
        <v>41566483.497702613</v>
      </c>
      <c r="AN529" s="71"/>
      <c r="AO529" s="71"/>
      <c r="AP529" s="71">
        <v>2267321245.2250772</v>
      </c>
      <c r="AQ529" s="72"/>
      <c r="AR529" s="71">
        <v>11279</v>
      </c>
      <c r="AS529" s="71">
        <v>3017</v>
      </c>
      <c r="AT529" s="71">
        <v>2</v>
      </c>
      <c r="AU529" s="71">
        <v>3</v>
      </c>
      <c r="AV529" s="71">
        <v>0</v>
      </c>
      <c r="AW529" s="71">
        <v>5</v>
      </c>
      <c r="AX529" s="71"/>
      <c r="AY529" s="72"/>
      <c r="AZ529" s="71">
        <v>50492.200000000397</v>
      </c>
      <c r="BA529" s="71">
        <v>241518.50000000061</v>
      </c>
      <c r="BB529" s="71">
        <v>99.5</v>
      </c>
      <c r="BC529" s="71">
        <v>5608.5</v>
      </c>
      <c r="BD529" s="71">
        <v>0</v>
      </c>
      <c r="BE529" s="71">
        <v>53294.82</v>
      </c>
      <c r="BF529" s="71"/>
      <c r="BG529" s="72"/>
      <c r="BH529" s="71">
        <v>6.6639999999999997</v>
      </c>
      <c r="BI529" s="71">
        <v>0</v>
      </c>
      <c r="BJ529" s="71">
        <v>1857.241</v>
      </c>
      <c r="BK529" s="71">
        <v>679.55899999999997</v>
      </c>
      <c r="BL529" s="71">
        <v>207.83799999999999</v>
      </c>
      <c r="BM529" s="71">
        <v>0</v>
      </c>
      <c r="BN529" s="72"/>
      <c r="BO529" s="71">
        <v>1</v>
      </c>
      <c r="BP529" s="71">
        <v>0</v>
      </c>
      <c r="BQ529" s="71">
        <v>47</v>
      </c>
      <c r="BR529" s="71">
        <v>3</v>
      </c>
      <c r="BS529" s="71">
        <v>10</v>
      </c>
      <c r="BT529" s="71">
        <v>0</v>
      </c>
      <c r="BU529"/>
      <c r="BV529" s="70">
        <v>2007.8409999999999</v>
      </c>
      <c r="BW529" s="70">
        <v>501.50799999999998</v>
      </c>
      <c r="BX529" s="70">
        <v>107.578</v>
      </c>
      <c r="BY529" s="70">
        <v>5.8410000000000002</v>
      </c>
      <c r="BZ529" s="70">
        <v>128.53399999999999</v>
      </c>
      <c r="CA529" s="70">
        <v>0</v>
      </c>
      <c r="CB529" s="70">
        <v>0</v>
      </c>
      <c r="CC529" s="70">
        <v>0</v>
      </c>
      <c r="CD529" s="70">
        <v>0</v>
      </c>
    </row>
    <row r="530" spans="1:82">
      <c r="A530" s="70" t="s">
        <v>2203</v>
      </c>
      <c r="B530" s="70">
        <v>340</v>
      </c>
      <c r="C530" s="70">
        <v>18</v>
      </c>
      <c r="D530" s="70">
        <v>20</v>
      </c>
      <c r="E530" s="70">
        <v>2021</v>
      </c>
      <c r="F530" s="70" t="s">
        <v>160</v>
      </c>
      <c r="G530" s="70" t="s">
        <v>2185</v>
      </c>
      <c r="H530" s="70" t="s">
        <v>2186</v>
      </c>
      <c r="I530" s="148"/>
      <c r="J530" s="71">
        <v>695.29000269584515</v>
      </c>
      <c r="K530" s="71">
        <v>40.426804829693879</v>
      </c>
      <c r="L530" s="71">
        <v>56.958328771297694</v>
      </c>
      <c r="M530" s="71">
        <v>454.63959921022865</v>
      </c>
      <c r="N530" s="71">
        <v>558.15979468289231</v>
      </c>
      <c r="O530" s="71">
        <v>309.65051993336436</v>
      </c>
      <c r="P530" s="71">
        <v>242.11160892432417</v>
      </c>
      <c r="Q530" s="71">
        <v>18.3868591518487</v>
      </c>
      <c r="R530" s="71">
        <v>49.974535205594471</v>
      </c>
      <c r="S530" s="71">
        <v>49.837168584162001</v>
      </c>
      <c r="T530" s="72"/>
      <c r="U530" s="71">
        <v>93503951</v>
      </c>
      <c r="V530" s="71">
        <v>16870</v>
      </c>
      <c r="W530" s="71">
        <v>1742</v>
      </c>
      <c r="X530" s="71">
        <v>109643</v>
      </c>
      <c r="Y530" s="71">
        <v>146832</v>
      </c>
      <c r="Z530" s="71">
        <v>227829</v>
      </c>
      <c r="AA530" s="71">
        <v>52105</v>
      </c>
      <c r="AB530" s="71">
        <v>314913</v>
      </c>
      <c r="AC530" s="71">
        <v>8594243.9999999981</v>
      </c>
      <c r="AD530" s="71">
        <v>49.837168584162001</v>
      </c>
      <c r="AE530" s="72"/>
      <c r="AF530" s="71">
        <v>855147191.9353832</v>
      </c>
      <c r="AG530" s="71">
        <v>27047359.42602453</v>
      </c>
      <c r="AH530" s="71">
        <v>11411333.562320532</v>
      </c>
      <c r="AI530" s="71">
        <v>681708166.46759152</v>
      </c>
      <c r="AJ530" s="71">
        <v>765890211.23818362</v>
      </c>
      <c r="AK530" s="71">
        <v>0</v>
      </c>
      <c r="AL530" s="71">
        <v>0</v>
      </c>
      <c r="AM530" s="71">
        <v>41336704.701218642</v>
      </c>
      <c r="AN530" s="71">
        <v>0</v>
      </c>
      <c r="AO530" s="71">
        <v>0</v>
      </c>
      <c r="AP530" s="71">
        <v>2382540967.3307219</v>
      </c>
      <c r="AQ530" s="72"/>
      <c r="AR530" s="71">
        <v>11794</v>
      </c>
      <c r="AS530" s="71">
        <v>3205</v>
      </c>
      <c r="AT530" s="71">
        <v>2</v>
      </c>
      <c r="AU530" s="71">
        <v>3</v>
      </c>
      <c r="AV530" s="71">
        <v>0</v>
      </c>
      <c r="AW530" s="71">
        <v>6</v>
      </c>
      <c r="AX530" s="71"/>
      <c r="AY530" s="72"/>
      <c r="AZ530" s="71">
        <v>53560.600000000537</v>
      </c>
      <c r="BA530" s="71">
        <v>252198.8000000006</v>
      </c>
      <c r="BB530" s="71">
        <v>99.5</v>
      </c>
      <c r="BC530" s="71">
        <v>5608.5</v>
      </c>
      <c r="BD530" s="71">
        <v>0</v>
      </c>
      <c r="BE530" s="71">
        <v>128294.82</v>
      </c>
      <c r="BF530" s="71"/>
      <c r="BG530" s="72"/>
      <c r="BH530" s="71">
        <v>5.8879999999999999</v>
      </c>
      <c r="BI530" s="71">
        <v>0</v>
      </c>
      <c r="BJ530" s="71">
        <v>1998.432</v>
      </c>
      <c r="BK530" s="71">
        <v>646.12599999999998</v>
      </c>
      <c r="BL530" s="71">
        <v>203.64400000000001</v>
      </c>
      <c r="BM530" s="71">
        <v>0</v>
      </c>
      <c r="BN530" s="72"/>
      <c r="BO530" s="71">
        <v>1</v>
      </c>
      <c r="BP530" s="71">
        <v>0</v>
      </c>
      <c r="BQ530" s="71">
        <v>50</v>
      </c>
      <c r="BR530" s="71">
        <v>3</v>
      </c>
      <c r="BS530" s="71">
        <v>11</v>
      </c>
      <c r="BT530" s="71">
        <v>0</v>
      </c>
      <c r="BU530"/>
      <c r="BV530" s="70">
        <v>2111.5140000000001</v>
      </c>
      <c r="BW530" s="70">
        <v>497.887</v>
      </c>
      <c r="BX530" s="70">
        <v>109.42100000000001</v>
      </c>
      <c r="BY530" s="70">
        <v>5.5860000000000003</v>
      </c>
      <c r="BZ530" s="70">
        <v>129.68199999999999</v>
      </c>
      <c r="CA530" s="70">
        <v>0</v>
      </c>
      <c r="CB530" s="70">
        <v>0</v>
      </c>
      <c r="CC530" s="70">
        <v>0</v>
      </c>
      <c r="CD530" s="70">
        <v>0</v>
      </c>
    </row>
    <row r="531" spans="1:82">
      <c r="A531" s="70" t="s">
        <v>2204</v>
      </c>
      <c r="B531" s="70">
        <v>340</v>
      </c>
      <c r="C531" s="70">
        <v>19</v>
      </c>
      <c r="D531" s="70">
        <v>20</v>
      </c>
      <c r="E531" s="70">
        <v>2022</v>
      </c>
      <c r="F531" s="70" t="s">
        <v>161</v>
      </c>
      <c r="G531" s="70" t="s">
        <v>2185</v>
      </c>
      <c r="H531" s="70" t="s">
        <v>2186</v>
      </c>
      <c r="I531" s="148"/>
      <c r="J531" s="71">
        <v>639.53968992161697</v>
      </c>
      <c r="K531" s="71">
        <v>36.221929370689153</v>
      </c>
      <c r="L531" s="71">
        <v>52.176166757369252</v>
      </c>
      <c r="M531" s="71">
        <v>452.45606233055184</v>
      </c>
      <c r="N531" s="71">
        <v>538.23739662786011</v>
      </c>
      <c r="O531" s="71">
        <v>325.44027555446462</v>
      </c>
      <c r="P531" s="71">
        <v>237.23127750634239</v>
      </c>
      <c r="Q531" s="71">
        <v>18.302045337027426</v>
      </c>
      <c r="R531" s="71">
        <v>44.403428121590458</v>
      </c>
      <c r="S531" s="71">
        <v>50.468003464555991</v>
      </c>
      <c r="T531" s="72"/>
      <c r="U531" s="71">
        <v>103881215</v>
      </c>
      <c r="V531" s="71">
        <v>16870</v>
      </c>
      <c r="W531" s="71">
        <v>1742</v>
      </c>
      <c r="X531" s="71">
        <v>109643</v>
      </c>
      <c r="Y531" s="71">
        <v>146722</v>
      </c>
      <c r="Z531" s="71">
        <v>227500</v>
      </c>
      <c r="AA531" s="71">
        <v>51833</v>
      </c>
      <c r="AB531" s="71">
        <v>310890</v>
      </c>
      <c r="AC531" s="71">
        <v>7732072.9999999991</v>
      </c>
      <c r="AD531" s="71">
        <v>50.468003464555991</v>
      </c>
      <c r="AE531" s="72"/>
      <c r="AF531" s="71">
        <v>731134496.0020113</v>
      </c>
      <c r="AG531" s="71">
        <v>26303396.626968227</v>
      </c>
      <c r="AH531" s="71">
        <v>11944042.584732737</v>
      </c>
      <c r="AI531" s="71">
        <v>650390806.16300929</v>
      </c>
      <c r="AJ531" s="71">
        <v>771631722.73853755</v>
      </c>
      <c r="AK531" s="71">
        <v>0</v>
      </c>
      <c r="AL531" s="71">
        <v>0</v>
      </c>
      <c r="AM531" s="71">
        <v>40144384.558228157</v>
      </c>
      <c r="AN531" s="71">
        <v>0</v>
      </c>
      <c r="AO531" s="71">
        <v>0</v>
      </c>
      <c r="AP531" s="71">
        <v>2231548848.6734872</v>
      </c>
      <c r="AQ531" s="72"/>
      <c r="AR531" s="71">
        <v>12405</v>
      </c>
      <c r="AS531" s="71">
        <v>3299</v>
      </c>
      <c r="AT531" s="71">
        <v>2</v>
      </c>
      <c r="AU531" s="71">
        <v>6</v>
      </c>
      <c r="AV531" s="71">
        <v>0</v>
      </c>
      <c r="AW531" s="71">
        <v>7</v>
      </c>
      <c r="AX531" s="71"/>
      <c r="AY531" s="72"/>
      <c r="AZ531" s="71">
        <v>57720.500000000873</v>
      </c>
      <c r="BA531" s="71">
        <v>279348.90000000061</v>
      </c>
      <c r="BB531" s="71">
        <v>99.5</v>
      </c>
      <c r="BC531" s="71">
        <v>7484.5</v>
      </c>
      <c r="BD531" s="71">
        <v>0</v>
      </c>
      <c r="BE531" s="71">
        <v>240294.82</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340</v>
      </c>
      <c r="C532" s="70">
        <v>20</v>
      </c>
      <c r="D532" s="70">
        <v>20</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12945</v>
      </c>
      <c r="AS532" s="71">
        <v>3330</v>
      </c>
      <c r="AT532" s="71">
        <v>3</v>
      </c>
      <c r="AU532" s="71">
        <v>6</v>
      </c>
      <c r="AV532" s="71">
        <v>0</v>
      </c>
      <c r="AW532" s="71">
        <v>7</v>
      </c>
      <c r="AX532" s="71"/>
      <c r="AY532" s="72"/>
      <c r="AZ532" s="71">
        <v>60698.800000001196</v>
      </c>
      <c r="BA532" s="71">
        <v>281264.90000000061</v>
      </c>
      <c r="BB532" s="71">
        <v>18929.5</v>
      </c>
      <c r="BC532" s="71">
        <v>7484.5</v>
      </c>
      <c r="BD532" s="71">
        <v>0</v>
      </c>
      <c r="BE532" s="71">
        <v>240294.82</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340</v>
      </c>
      <c r="C533" s="70">
        <v>21</v>
      </c>
      <c r="D533" s="70">
        <v>20</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426</v>
      </c>
      <c r="C534" s="70">
        <v>1</v>
      </c>
      <c r="D534" s="70">
        <v>26</v>
      </c>
      <c r="E534" s="70">
        <v>1990</v>
      </c>
      <c r="F534" s="70" t="s">
        <v>787</v>
      </c>
      <c r="G534" s="70" t="s">
        <v>2208</v>
      </c>
      <c r="H534" s="70" t="s">
        <v>2209</v>
      </c>
      <c r="I534" s="148"/>
      <c r="J534" s="71">
        <v>1219.42071285166</v>
      </c>
      <c r="K534" s="71">
        <v>39.842645309191163</v>
      </c>
      <c r="L534" s="71">
        <v>22.045735836818888</v>
      </c>
      <c r="M534" s="71">
        <v>291.93341939721103</v>
      </c>
      <c r="N534" s="71">
        <v>208.68180428719319</v>
      </c>
      <c r="O534" s="71">
        <v>213.69924886003869</v>
      </c>
      <c r="P534" s="71">
        <v>262.90396827390538</v>
      </c>
      <c r="Q534" s="71">
        <v>18.148187087392699</v>
      </c>
      <c r="R534" s="71">
        <v>0</v>
      </c>
      <c r="S534" s="71">
        <v>18.668527855488929</v>
      </c>
      <c r="T534" s="72"/>
      <c r="U534" s="71">
        <v>32228722</v>
      </c>
      <c r="V534" s="71">
        <v>9680</v>
      </c>
      <c r="W534" s="71">
        <v>204</v>
      </c>
      <c r="X534" s="71">
        <v>104759</v>
      </c>
      <c r="Y534" s="71">
        <v>91496</v>
      </c>
      <c r="Z534" s="71">
        <v>87897</v>
      </c>
      <c r="AA534" s="71">
        <v>63836</v>
      </c>
      <c r="AB534" s="71">
        <v>294665</v>
      </c>
      <c r="AC534" s="71">
        <v>0</v>
      </c>
      <c r="AD534" s="71">
        <v>18.668527855488929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427</v>
      </c>
      <c r="C535" s="70">
        <v>2</v>
      </c>
      <c r="D535" s="70">
        <v>26</v>
      </c>
      <c r="E535" s="70">
        <v>2005</v>
      </c>
      <c r="F535" s="70" t="s">
        <v>789</v>
      </c>
      <c r="G535" s="70" t="s">
        <v>2208</v>
      </c>
      <c r="H535" s="70" t="s">
        <v>2209</v>
      </c>
      <c r="I535" s="148"/>
      <c r="J535" s="71">
        <v>649.3048293186514</v>
      </c>
      <c r="K535" s="71">
        <v>20.245032125981389</v>
      </c>
      <c r="L535" s="71">
        <v>35.044783206555948</v>
      </c>
      <c r="M535" s="71">
        <v>451.90983485499112</v>
      </c>
      <c r="N535" s="71">
        <v>318.84837079316031</v>
      </c>
      <c r="O535" s="71">
        <v>323.58610142436049</v>
      </c>
      <c r="P535" s="71">
        <v>251.25214351542181</v>
      </c>
      <c r="Q535" s="71">
        <v>17.968218609359099</v>
      </c>
      <c r="R535" s="71">
        <v>0</v>
      </c>
      <c r="S535" s="71">
        <v>45.693556401979052</v>
      </c>
      <c r="T535" s="72"/>
      <c r="U535" s="71">
        <v>25046098</v>
      </c>
      <c r="V535" s="71">
        <v>9744</v>
      </c>
      <c r="W535" s="71">
        <v>489</v>
      </c>
      <c r="X535" s="71">
        <v>100249</v>
      </c>
      <c r="Y535" s="71">
        <v>115922</v>
      </c>
      <c r="Z535" s="71">
        <v>154016</v>
      </c>
      <c r="AA535" s="71">
        <v>49964</v>
      </c>
      <c r="AB535" s="71">
        <v>304989</v>
      </c>
      <c r="AC535" s="71">
        <v>0</v>
      </c>
      <c r="AD535" s="71">
        <v>45.693556401979052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428</v>
      </c>
      <c r="C536" s="70">
        <v>3</v>
      </c>
      <c r="D536" s="70">
        <v>26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429</v>
      </c>
      <c r="C537" s="70">
        <v>4</v>
      </c>
      <c r="D537" s="70">
        <v>26</v>
      </c>
      <c r="E537" s="70">
        <v>2007</v>
      </c>
      <c r="F537" s="70" t="s">
        <v>791</v>
      </c>
      <c r="G537" s="70" t="s">
        <v>2208</v>
      </c>
      <c r="H537" s="70" t="s">
        <v>2209</v>
      </c>
      <c r="I537" s="148"/>
      <c r="J537" s="71">
        <v>690.63761239503935</v>
      </c>
      <c r="K537" s="71">
        <v>21.11329863854062</v>
      </c>
      <c r="L537" s="71">
        <v>43.874159517402383</v>
      </c>
      <c r="M537" s="71">
        <v>426.31839074097019</v>
      </c>
      <c r="N537" s="71">
        <v>321.27653166643103</v>
      </c>
      <c r="O537" s="71">
        <v>318.3706067417524</v>
      </c>
      <c r="P537" s="71">
        <v>246.3784800483898</v>
      </c>
      <c r="Q537" s="71">
        <v>18.892547381964</v>
      </c>
      <c r="R537" s="71">
        <v>0</v>
      </c>
      <c r="S537" s="71">
        <v>6.1528104518221642</v>
      </c>
      <c r="T537" s="72"/>
      <c r="U537" s="71">
        <v>29506082</v>
      </c>
      <c r="V537" s="71">
        <v>9449</v>
      </c>
      <c r="W537" s="71">
        <v>617</v>
      </c>
      <c r="X537" s="71">
        <v>112655</v>
      </c>
      <c r="Y537" s="71">
        <v>118315</v>
      </c>
      <c r="Z537" s="71">
        <v>157527</v>
      </c>
      <c r="AA537" s="71">
        <v>48248</v>
      </c>
      <c r="AB537" s="71">
        <v>303721</v>
      </c>
      <c r="AC537" s="71">
        <v>0</v>
      </c>
      <c r="AD537" s="71">
        <v>6.1528104518221642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430</v>
      </c>
      <c r="C538" s="70">
        <v>5</v>
      </c>
      <c r="D538" s="70">
        <v>26</v>
      </c>
      <c r="E538" s="70">
        <v>2008</v>
      </c>
      <c r="F538" s="70" t="s">
        <v>792</v>
      </c>
      <c r="G538" s="70" t="s">
        <v>2208</v>
      </c>
      <c r="H538" s="70" t="s">
        <v>2209</v>
      </c>
      <c r="I538" s="148"/>
      <c r="J538" s="71">
        <v>720.2900538500445</v>
      </c>
      <c r="K538" s="71">
        <v>16.489904402104891</v>
      </c>
      <c r="L538" s="71">
        <v>38.095577077897651</v>
      </c>
      <c r="M538" s="71">
        <v>446.13864949305298</v>
      </c>
      <c r="N538" s="71">
        <v>303.35873504215328</v>
      </c>
      <c r="O538" s="71">
        <v>309.40476935965228</v>
      </c>
      <c r="P538" s="71">
        <v>239.9309710096453</v>
      </c>
      <c r="Q538" s="71">
        <v>18.556969439023199</v>
      </c>
      <c r="R538" s="71">
        <v>0</v>
      </c>
      <c r="S538" s="71">
        <v>39.50646914454768</v>
      </c>
      <c r="T538" s="72"/>
      <c r="U538" s="71">
        <v>31786624</v>
      </c>
      <c r="V538" s="71">
        <v>9449</v>
      </c>
      <c r="W538" s="71">
        <v>617</v>
      </c>
      <c r="X538" s="71">
        <v>112655</v>
      </c>
      <c r="Y538" s="71">
        <v>119352</v>
      </c>
      <c r="Z538" s="71">
        <v>158464</v>
      </c>
      <c r="AA538" s="71">
        <v>47039</v>
      </c>
      <c r="AB538" s="71">
        <v>303233</v>
      </c>
      <c r="AC538" s="71">
        <v>0</v>
      </c>
      <c r="AD538" s="71">
        <v>39.50646914454768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431</v>
      </c>
      <c r="C539" s="70">
        <v>6</v>
      </c>
      <c r="D539" s="70">
        <v>26</v>
      </c>
      <c r="E539" s="70">
        <v>2009</v>
      </c>
      <c r="F539" s="70" t="s">
        <v>176</v>
      </c>
      <c r="G539" s="1064" t="s">
        <v>2208</v>
      </c>
      <c r="H539" s="70" t="s">
        <v>2209</v>
      </c>
      <c r="I539" s="148"/>
      <c r="J539" s="71">
        <v>624.19319957377013</v>
      </c>
      <c r="K539" s="71">
        <v>12.804200389168111</v>
      </c>
      <c r="L539" s="71">
        <v>34.531284887049331</v>
      </c>
      <c r="M539" s="71">
        <v>440.6196895390982</v>
      </c>
      <c r="N539" s="71">
        <v>297.84822007926851</v>
      </c>
      <c r="O539" s="71">
        <v>316.45553088484968</v>
      </c>
      <c r="P539" s="71">
        <v>228.83221844750031</v>
      </c>
      <c r="Q539" s="71">
        <v>17.6620008771472</v>
      </c>
      <c r="R539" s="71">
        <v>0</v>
      </c>
      <c r="S539" s="71">
        <v>38.334991348721132</v>
      </c>
      <c r="T539" s="72"/>
      <c r="U539" s="71">
        <v>28189428</v>
      </c>
      <c r="V539" s="71">
        <v>9229</v>
      </c>
      <c r="W539" s="71">
        <v>814</v>
      </c>
      <c r="X539" s="71">
        <v>117325</v>
      </c>
      <c r="Y539" s="71">
        <v>120471</v>
      </c>
      <c r="Z539" s="71">
        <v>159976</v>
      </c>
      <c r="AA539" s="71">
        <v>46057</v>
      </c>
      <c r="AB539" s="71">
        <v>302964</v>
      </c>
      <c r="AC539" s="71">
        <v>0</v>
      </c>
      <c r="AD539" s="71">
        <v>38.334991348721132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9.6300000000000008</v>
      </c>
      <c r="BI539" s="71">
        <v>0</v>
      </c>
      <c r="BJ539" s="71">
        <v>109.11499999999999</v>
      </c>
      <c r="BK539" s="71">
        <v>0</v>
      </c>
      <c r="BL539" s="71">
        <v>55.626999999999995</v>
      </c>
      <c r="BM539" s="71">
        <v>0</v>
      </c>
      <c r="BN539" s="72"/>
      <c r="BO539" s="71">
        <v>1</v>
      </c>
      <c r="BP539" s="71">
        <v>0</v>
      </c>
      <c r="BQ539" s="71">
        <v>8</v>
      </c>
      <c r="BR539" s="71">
        <v>0</v>
      </c>
      <c r="BS539" s="71">
        <v>7</v>
      </c>
      <c r="BT539" s="71">
        <v>0</v>
      </c>
      <c r="BU539"/>
      <c r="BV539" s="70">
        <v>169.10400000000001</v>
      </c>
      <c r="BW539" s="70">
        <v>0</v>
      </c>
      <c r="BX539" s="70">
        <v>0</v>
      </c>
      <c r="BY539" s="70">
        <v>0</v>
      </c>
      <c r="BZ539" s="70">
        <v>0</v>
      </c>
      <c r="CA539" s="70">
        <v>0</v>
      </c>
      <c r="CB539" s="70">
        <v>0</v>
      </c>
      <c r="CC539" s="70">
        <v>5.2679999999999998</v>
      </c>
      <c r="CD539" s="70">
        <v>0</v>
      </c>
    </row>
    <row r="540" spans="1:82">
      <c r="A540" s="70" t="s">
        <v>2215</v>
      </c>
      <c r="B540" s="70">
        <v>432</v>
      </c>
      <c r="C540" s="70">
        <v>7</v>
      </c>
      <c r="D540" s="70">
        <v>26</v>
      </c>
      <c r="E540" s="70">
        <v>2010</v>
      </c>
      <c r="F540" s="70" t="s">
        <v>177</v>
      </c>
      <c r="G540" s="1064" t="s">
        <v>2208</v>
      </c>
      <c r="H540" s="70" t="s">
        <v>2209</v>
      </c>
      <c r="I540" s="148"/>
      <c r="J540" s="71">
        <v>696.50031297626663</v>
      </c>
      <c r="K540" s="71">
        <v>14.34716789924823</v>
      </c>
      <c r="L540" s="71">
        <v>32.628730385071663</v>
      </c>
      <c r="M540" s="71">
        <v>463.45727357616721</v>
      </c>
      <c r="N540" s="71">
        <v>304.65394220837112</v>
      </c>
      <c r="O540" s="71">
        <v>318.15403180454848</v>
      </c>
      <c r="P540" s="71">
        <v>230.8104426352441</v>
      </c>
      <c r="Q540" s="71">
        <v>18.407863486549701</v>
      </c>
      <c r="R540" s="71">
        <v>0</v>
      </c>
      <c r="S540" s="71">
        <v>38.52235543644943</v>
      </c>
      <c r="T540" s="72"/>
      <c r="U540" s="71">
        <v>29037243</v>
      </c>
      <c r="V540" s="71">
        <v>9229</v>
      </c>
      <c r="W540" s="71">
        <v>814</v>
      </c>
      <c r="X540" s="71">
        <v>117325</v>
      </c>
      <c r="Y540" s="71">
        <v>121536</v>
      </c>
      <c r="Z540" s="71">
        <v>161582</v>
      </c>
      <c r="AA540" s="71">
        <v>45295</v>
      </c>
      <c r="AB540" s="71">
        <v>302567</v>
      </c>
      <c r="AC540" s="71">
        <v>0</v>
      </c>
      <c r="AD540" s="71">
        <v>38.52235543644943</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10.1</v>
      </c>
      <c r="BI540" s="71">
        <v>0</v>
      </c>
      <c r="BJ540" s="71">
        <v>112.252</v>
      </c>
      <c r="BK540" s="71">
        <v>0</v>
      </c>
      <c r="BL540" s="71">
        <v>102.70500000000001</v>
      </c>
      <c r="BM540" s="71">
        <v>0</v>
      </c>
      <c r="BN540" s="72"/>
      <c r="BO540" s="71">
        <v>1</v>
      </c>
      <c r="BP540" s="71">
        <v>0</v>
      </c>
      <c r="BQ540" s="71">
        <v>8</v>
      </c>
      <c r="BR540" s="71">
        <v>0</v>
      </c>
      <c r="BS540" s="71">
        <v>9</v>
      </c>
      <c r="BT540" s="71">
        <v>0</v>
      </c>
      <c r="BU540"/>
      <c r="BV540" s="70">
        <v>177.92599999999999</v>
      </c>
      <c r="BW540" s="70">
        <v>0</v>
      </c>
      <c r="BX540" s="70">
        <v>29.846</v>
      </c>
      <c r="BY540" s="70">
        <v>17.285</v>
      </c>
      <c r="BZ540" s="70">
        <v>0</v>
      </c>
      <c r="CA540" s="70">
        <v>0</v>
      </c>
      <c r="CB540" s="70">
        <v>0</v>
      </c>
      <c r="CC540" s="70">
        <v>0</v>
      </c>
      <c r="CD540" s="70">
        <v>0</v>
      </c>
    </row>
    <row r="541" spans="1:82">
      <c r="A541" s="70" t="s">
        <v>2216</v>
      </c>
      <c r="B541" s="70">
        <v>433</v>
      </c>
      <c r="C541" s="70">
        <v>8</v>
      </c>
      <c r="D541" s="70">
        <v>26</v>
      </c>
      <c r="E541" s="70">
        <v>2011</v>
      </c>
      <c r="F541" s="70" t="s">
        <v>178</v>
      </c>
      <c r="G541" s="70" t="s">
        <v>2208</v>
      </c>
      <c r="H541" s="70" t="s">
        <v>2209</v>
      </c>
      <c r="I541" s="148"/>
      <c r="J541" s="71">
        <v>639.3633522960489</v>
      </c>
      <c r="K541" s="71">
        <v>23.257085313378258</v>
      </c>
      <c r="L541" s="71">
        <v>36.693056500605437</v>
      </c>
      <c r="M541" s="71">
        <v>560.83499355526726</v>
      </c>
      <c r="N541" s="71">
        <v>374.88243004178457</v>
      </c>
      <c r="O541" s="71">
        <v>315.43221734189166</v>
      </c>
      <c r="P541" s="71">
        <v>221.29008159426121</v>
      </c>
      <c r="Q541" s="71">
        <v>21.216835579621499</v>
      </c>
      <c r="R541" s="71">
        <v>0</v>
      </c>
      <c r="S541" s="71">
        <v>35.248544485203936</v>
      </c>
      <c r="T541" s="72"/>
      <c r="U541" s="71">
        <v>25169729</v>
      </c>
      <c r="V541" s="71">
        <v>9229</v>
      </c>
      <c r="W541" s="71">
        <v>814</v>
      </c>
      <c r="X541" s="71">
        <v>117325</v>
      </c>
      <c r="Y541" s="71">
        <v>122568</v>
      </c>
      <c r="Z541" s="71">
        <v>163680</v>
      </c>
      <c r="AA541" s="71">
        <v>44719</v>
      </c>
      <c r="AB541" s="71">
        <v>302333</v>
      </c>
      <c r="AC541" s="71">
        <v>0</v>
      </c>
      <c r="AD541" s="71">
        <v>35.248544485203936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10.313000000000001</v>
      </c>
      <c r="BI541" s="71">
        <v>0</v>
      </c>
      <c r="BJ541" s="71">
        <v>116.191</v>
      </c>
      <c r="BK541" s="71">
        <v>0</v>
      </c>
      <c r="BL541" s="71">
        <v>104.41499999999999</v>
      </c>
      <c r="BM541" s="71">
        <v>0</v>
      </c>
      <c r="BN541" s="72"/>
      <c r="BO541" s="71">
        <v>1</v>
      </c>
      <c r="BP541" s="71">
        <v>0</v>
      </c>
      <c r="BQ541" s="71">
        <v>8</v>
      </c>
      <c r="BR541" s="71">
        <v>0</v>
      </c>
      <c r="BS541" s="71">
        <v>10</v>
      </c>
      <c r="BT541" s="71">
        <v>0</v>
      </c>
      <c r="BU541"/>
      <c r="BV541" s="70">
        <v>183.369</v>
      </c>
      <c r="BW541" s="70">
        <v>0</v>
      </c>
      <c r="BX541" s="70">
        <v>30.108000000000001</v>
      </c>
      <c r="BY541" s="70">
        <v>17.442</v>
      </c>
      <c r="BZ541" s="70">
        <v>0</v>
      </c>
      <c r="CA541" s="70">
        <v>0</v>
      </c>
      <c r="CB541" s="70">
        <v>0</v>
      </c>
      <c r="CC541" s="70">
        <v>0</v>
      </c>
      <c r="CD541" s="70">
        <v>0</v>
      </c>
    </row>
    <row r="542" spans="1:82">
      <c r="A542" s="70" t="s">
        <v>2217</v>
      </c>
      <c r="B542" s="70">
        <v>434</v>
      </c>
      <c r="C542" s="70">
        <v>9</v>
      </c>
      <c r="D542" s="70">
        <v>26</v>
      </c>
      <c r="E542" s="70">
        <v>2012</v>
      </c>
      <c r="F542" s="70" t="s">
        <v>179</v>
      </c>
      <c r="G542" s="70" t="s">
        <v>2208</v>
      </c>
      <c r="H542" s="70" t="s">
        <v>2209</v>
      </c>
      <c r="I542" s="148"/>
      <c r="J542" s="71">
        <v>743.29854208797292</v>
      </c>
      <c r="K542" s="71">
        <v>21.72561972642956</v>
      </c>
      <c r="L542" s="71">
        <v>37.557331767592338</v>
      </c>
      <c r="M542" s="71">
        <v>622.18489189278262</v>
      </c>
      <c r="N542" s="71">
        <v>442.98228349878258</v>
      </c>
      <c r="O542" s="71">
        <v>317.77582641949647</v>
      </c>
      <c r="P542" s="71">
        <v>219.40389367359586</v>
      </c>
      <c r="Q542" s="71">
        <v>23.242126700994699</v>
      </c>
      <c r="R542" s="71">
        <v>0</v>
      </c>
      <c r="S542" s="71">
        <v>38.888462926975102</v>
      </c>
      <c r="T542" s="72"/>
      <c r="U542" s="71">
        <v>28149404</v>
      </c>
      <c r="V542" s="71">
        <v>9229</v>
      </c>
      <c r="W542" s="71">
        <v>814</v>
      </c>
      <c r="X542" s="71">
        <v>117325</v>
      </c>
      <c r="Y542" s="71">
        <v>125305</v>
      </c>
      <c r="Z542" s="71">
        <v>166204</v>
      </c>
      <c r="AA542" s="71">
        <v>44087</v>
      </c>
      <c r="AB542" s="71">
        <v>304831</v>
      </c>
      <c r="AC542" s="71">
        <v>0</v>
      </c>
      <c r="AD542" s="71">
        <v>38.888462926975102</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12.295</v>
      </c>
      <c r="BI542" s="71">
        <v>0</v>
      </c>
      <c r="BJ542" s="71">
        <v>134.06</v>
      </c>
      <c r="BK542" s="71">
        <v>0</v>
      </c>
      <c r="BL542" s="71">
        <v>99.882999999999996</v>
      </c>
      <c r="BM542" s="71">
        <v>0</v>
      </c>
      <c r="BN542" s="72"/>
      <c r="BO542" s="71">
        <v>1</v>
      </c>
      <c r="BP542" s="71">
        <v>0</v>
      </c>
      <c r="BQ542" s="71">
        <v>10</v>
      </c>
      <c r="BR542" s="71">
        <v>0</v>
      </c>
      <c r="BS542" s="71">
        <v>9</v>
      </c>
      <c r="BT542" s="71">
        <v>0</v>
      </c>
      <c r="BU542"/>
      <c r="BV542" s="70">
        <v>216.64500000000001</v>
      </c>
      <c r="BW542" s="70">
        <v>0</v>
      </c>
      <c r="BX542" s="70">
        <v>29.593</v>
      </c>
      <c r="BY542" s="70">
        <v>0</v>
      </c>
      <c r="BZ542" s="70">
        <v>0</v>
      </c>
      <c r="CA542" s="70">
        <v>0</v>
      </c>
      <c r="CB542" s="70">
        <v>0</v>
      </c>
      <c r="CC542" s="70">
        <v>0</v>
      </c>
      <c r="CD542" s="70">
        <v>0</v>
      </c>
    </row>
    <row r="543" spans="1:82">
      <c r="A543" s="70" t="s">
        <v>2218</v>
      </c>
      <c r="B543" s="70">
        <v>435</v>
      </c>
      <c r="C543" s="70">
        <v>10</v>
      </c>
      <c r="D543" s="70">
        <v>26</v>
      </c>
      <c r="E543" s="70">
        <v>2013</v>
      </c>
      <c r="F543" s="70" t="s">
        <v>180</v>
      </c>
      <c r="G543" s="70" t="s">
        <v>2208</v>
      </c>
      <c r="H543" s="70" t="s">
        <v>2209</v>
      </c>
      <c r="I543" s="148"/>
      <c r="J543" s="71">
        <v>811.18493965094603</v>
      </c>
      <c r="K543" s="71">
        <v>18.093651190585149</v>
      </c>
      <c r="L543" s="71">
        <v>36.092294920062081</v>
      </c>
      <c r="M543" s="71">
        <v>616.42746497221606</v>
      </c>
      <c r="N543" s="71">
        <v>427.01025065522339</v>
      </c>
      <c r="O543" s="71">
        <v>309.99965827647424</v>
      </c>
      <c r="P543" s="71">
        <v>218.39731057747412</v>
      </c>
      <c r="Q543" s="71">
        <v>23.643987418721899</v>
      </c>
      <c r="R543" s="71">
        <v>0</v>
      </c>
      <c r="S543" s="71">
        <v>38.396804983536242</v>
      </c>
      <c r="T543" s="72"/>
      <c r="U543" s="71">
        <v>30856815</v>
      </c>
      <c r="V543" s="71">
        <v>9229</v>
      </c>
      <c r="W543" s="71">
        <v>814</v>
      </c>
      <c r="X543" s="71">
        <v>117325</v>
      </c>
      <c r="Y543" s="71">
        <v>126751</v>
      </c>
      <c r="Z543" s="71">
        <v>169376</v>
      </c>
      <c r="AA543" s="71">
        <v>43720</v>
      </c>
      <c r="AB543" s="71">
        <v>305656</v>
      </c>
      <c r="AC543" s="71">
        <v>0</v>
      </c>
      <c r="AD543" s="71">
        <v>38.396804983536242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15.901999999999999</v>
      </c>
      <c r="BI543" s="71">
        <v>0</v>
      </c>
      <c r="BJ543" s="71">
        <v>148.345</v>
      </c>
      <c r="BK543" s="71">
        <v>0</v>
      </c>
      <c r="BL543" s="71">
        <v>110.45300000000002</v>
      </c>
      <c r="BM543" s="71">
        <v>0</v>
      </c>
      <c r="BN543" s="72"/>
      <c r="BO543" s="71">
        <v>1</v>
      </c>
      <c r="BP543" s="71">
        <v>0</v>
      </c>
      <c r="BQ543" s="71">
        <v>10</v>
      </c>
      <c r="BR543" s="71">
        <v>0</v>
      </c>
      <c r="BS543" s="71">
        <v>8</v>
      </c>
      <c r="BT543" s="71">
        <v>0</v>
      </c>
      <c r="BU543"/>
      <c r="BV543" s="70">
        <v>244.49</v>
      </c>
      <c r="BW543" s="70">
        <v>0</v>
      </c>
      <c r="BX543" s="70">
        <v>30.21</v>
      </c>
      <c r="BY543" s="70">
        <v>0</v>
      </c>
      <c r="BZ543" s="70">
        <v>0</v>
      </c>
      <c r="CA543" s="70">
        <v>0</v>
      </c>
      <c r="CB543" s="70">
        <v>0</v>
      </c>
      <c r="CC543" s="70">
        <v>0</v>
      </c>
      <c r="CD543" s="70">
        <v>0</v>
      </c>
    </row>
    <row r="544" spans="1:82">
      <c r="A544" s="70" t="s">
        <v>2219</v>
      </c>
      <c r="B544" s="70">
        <v>436</v>
      </c>
      <c r="C544" s="70">
        <v>11</v>
      </c>
      <c r="D544" s="70">
        <v>26</v>
      </c>
      <c r="E544" s="70">
        <v>2014</v>
      </c>
      <c r="F544" s="70" t="s">
        <v>181</v>
      </c>
      <c r="G544" s="70" t="s">
        <v>2208</v>
      </c>
      <c r="H544" s="70" t="s">
        <v>2209</v>
      </c>
      <c r="I544" s="148"/>
      <c r="J544" s="71">
        <v>832.18317608231234</v>
      </c>
      <c r="K544" s="71">
        <v>20.94419227444833</v>
      </c>
      <c r="L544" s="71">
        <v>50.031930418711617</v>
      </c>
      <c r="M544" s="71">
        <v>598.05500907184182</v>
      </c>
      <c r="N544" s="71">
        <v>378.8385071812196</v>
      </c>
      <c r="O544" s="71">
        <v>297.61010312745907</v>
      </c>
      <c r="P544" s="71">
        <v>218.63368854075128</v>
      </c>
      <c r="Q544" s="71">
        <v>22.723368016806901</v>
      </c>
      <c r="R544" s="71">
        <v>0</v>
      </c>
      <c r="S544" s="71">
        <v>39.803318776031702</v>
      </c>
      <c r="T544" s="72"/>
      <c r="U544" s="71">
        <v>32293324</v>
      </c>
      <c r="V544" s="71">
        <v>8193</v>
      </c>
      <c r="W544" s="71">
        <v>1148</v>
      </c>
      <c r="X544" s="71">
        <v>116366</v>
      </c>
      <c r="Y544" s="71">
        <v>128608</v>
      </c>
      <c r="Z544" s="71">
        <v>171261</v>
      </c>
      <c r="AA544" s="71">
        <v>43541</v>
      </c>
      <c r="AB544" s="71">
        <v>306173</v>
      </c>
      <c r="AC544" s="71">
        <v>0</v>
      </c>
      <c r="AD544" s="71">
        <v>39.803318776031702</v>
      </c>
      <c r="AE544" s="72"/>
      <c r="AF544" s="71"/>
      <c r="AG544" s="71"/>
      <c r="AH544" s="71"/>
      <c r="AI544" s="71"/>
      <c r="AJ544" s="71"/>
      <c r="AK544" s="71"/>
      <c r="AL544" s="71"/>
      <c r="AM544" s="71"/>
      <c r="AN544" s="71"/>
      <c r="AO544" s="71"/>
      <c r="AP544" s="71"/>
      <c r="AQ544" s="72"/>
      <c r="AR544" s="71">
        <v>7027</v>
      </c>
      <c r="AS544" s="71">
        <v>1293</v>
      </c>
      <c r="AT544" s="71">
        <v>0</v>
      </c>
      <c r="AU544" s="71">
        <v>0</v>
      </c>
      <c r="AV544" s="71">
        <v>0</v>
      </c>
      <c r="AW544" s="71">
        <v>1</v>
      </c>
      <c r="AX544" s="71"/>
      <c r="AY544" s="72"/>
      <c r="AZ544" s="71">
        <v>31551.701000000001</v>
      </c>
      <c r="BA544" s="71">
        <v>40578.120000000003</v>
      </c>
      <c r="BB544" s="71">
        <v>0</v>
      </c>
      <c r="BC544" s="71">
        <v>0</v>
      </c>
      <c r="BD544" s="71">
        <v>0</v>
      </c>
      <c r="BE544" s="71">
        <v>190</v>
      </c>
      <c r="BF544" s="71"/>
      <c r="BG544" s="72"/>
      <c r="BH544" s="71">
        <v>11.625999999999999</v>
      </c>
      <c r="BI544" s="71">
        <v>0</v>
      </c>
      <c r="BJ544" s="71">
        <v>144.435</v>
      </c>
      <c r="BK544" s="71">
        <v>0</v>
      </c>
      <c r="BL544" s="71">
        <v>107.64200000000001</v>
      </c>
      <c r="BM544" s="71">
        <v>0</v>
      </c>
      <c r="BN544" s="72"/>
      <c r="BO544" s="71">
        <v>1</v>
      </c>
      <c r="BP544" s="71">
        <v>0</v>
      </c>
      <c r="BQ544" s="71">
        <v>10</v>
      </c>
      <c r="BR544" s="71">
        <v>0</v>
      </c>
      <c r="BS544" s="71">
        <v>8</v>
      </c>
      <c r="BT544" s="71">
        <v>0</v>
      </c>
      <c r="BU544"/>
      <c r="BV544" s="70">
        <v>233.46299999999999</v>
      </c>
      <c r="BW544" s="70">
        <v>0</v>
      </c>
      <c r="BX544" s="70">
        <v>30.24</v>
      </c>
      <c r="BY544" s="70">
        <v>0</v>
      </c>
      <c r="BZ544" s="70">
        <v>0</v>
      </c>
      <c r="CA544" s="70">
        <v>0</v>
      </c>
      <c r="CB544" s="70">
        <v>0</v>
      </c>
      <c r="CC544" s="70">
        <v>0</v>
      </c>
      <c r="CD544" s="70">
        <v>0</v>
      </c>
    </row>
    <row r="545" spans="1:82">
      <c r="A545" s="70" t="s">
        <v>2220</v>
      </c>
      <c r="B545" s="70">
        <v>437</v>
      </c>
      <c r="C545" s="70">
        <v>12</v>
      </c>
      <c r="D545" s="70">
        <v>26</v>
      </c>
      <c r="E545" s="70">
        <v>2015</v>
      </c>
      <c r="F545" s="70" t="s">
        <v>182</v>
      </c>
      <c r="G545" s="70" t="s">
        <v>2208</v>
      </c>
      <c r="H545" s="70" t="s">
        <v>2209</v>
      </c>
      <c r="I545" s="148"/>
      <c r="J545" s="71">
        <v>696.75094348288951</v>
      </c>
      <c r="K545" s="71">
        <v>18.805439420597601</v>
      </c>
      <c r="L545" s="71">
        <v>50.043319310606734</v>
      </c>
      <c r="M545" s="71">
        <v>572.34850671131665</v>
      </c>
      <c r="N545" s="71">
        <v>340.08433197913291</v>
      </c>
      <c r="O545" s="71">
        <v>298.33609964756704</v>
      </c>
      <c r="P545" s="71">
        <v>216.67569634117237</v>
      </c>
      <c r="Q545" s="71">
        <v>22.283001485903199</v>
      </c>
      <c r="R545" s="71">
        <v>0</v>
      </c>
      <c r="S545" s="71">
        <v>38.018514956932187</v>
      </c>
      <c r="T545" s="72"/>
      <c r="U545" s="71">
        <v>30863858</v>
      </c>
      <c r="V545" s="71">
        <v>8193</v>
      </c>
      <c r="W545" s="71">
        <v>1148</v>
      </c>
      <c r="X545" s="71">
        <v>116366</v>
      </c>
      <c r="Y545" s="71">
        <v>130252</v>
      </c>
      <c r="Z545" s="71">
        <v>173331</v>
      </c>
      <c r="AA545" s="71">
        <v>43117</v>
      </c>
      <c r="AB545" s="71">
        <v>306700</v>
      </c>
      <c r="AC545" s="71">
        <v>0</v>
      </c>
      <c r="AD545" s="71">
        <v>38.018514956932187</v>
      </c>
      <c r="AE545" s="72"/>
      <c r="AF545" s="71">
        <v>354141294.65518498</v>
      </c>
      <c r="AG545" s="71">
        <v>15081790.182930451</v>
      </c>
      <c r="AH545" s="71">
        <v>9399441.10980184</v>
      </c>
      <c r="AI545" s="71">
        <v>719318429.83206224</v>
      </c>
      <c r="AJ545" s="71">
        <v>542871555.87239039</v>
      </c>
      <c r="AK545" s="71">
        <v>0</v>
      </c>
      <c r="AL545" s="71">
        <v>0</v>
      </c>
      <c r="AM545" s="71">
        <v>42031948.441888377</v>
      </c>
      <c r="AN545" s="71">
        <v>0</v>
      </c>
      <c r="AO545" s="71">
        <v>0</v>
      </c>
      <c r="AP545" s="71">
        <v>1682844460.0942583</v>
      </c>
      <c r="AQ545" s="72"/>
      <c r="AR545" s="71">
        <v>7577</v>
      </c>
      <c r="AS545" s="71">
        <v>1512</v>
      </c>
      <c r="AT545" s="71">
        <v>0</v>
      </c>
      <c r="AU545" s="71">
        <v>0</v>
      </c>
      <c r="AV545" s="71">
        <v>0</v>
      </c>
      <c r="AW545" s="71">
        <v>1</v>
      </c>
      <c r="AX545" s="71"/>
      <c r="AY545" s="72"/>
      <c r="AZ545" s="71">
        <v>34594.521000000001</v>
      </c>
      <c r="BA545" s="71">
        <v>46190.52</v>
      </c>
      <c r="BB545" s="71">
        <v>0</v>
      </c>
      <c r="BC545" s="71">
        <v>0</v>
      </c>
      <c r="BD545" s="71">
        <v>0</v>
      </c>
      <c r="BE545" s="71">
        <v>190</v>
      </c>
      <c r="BF545" s="71"/>
      <c r="BG545" s="72"/>
      <c r="BH545" s="71">
        <v>15.516</v>
      </c>
      <c r="BI545" s="71">
        <v>0</v>
      </c>
      <c r="BJ545" s="71">
        <v>137.345</v>
      </c>
      <c r="BK545" s="71">
        <v>0</v>
      </c>
      <c r="BL545" s="71">
        <v>100.902</v>
      </c>
      <c r="BM545" s="71">
        <v>0</v>
      </c>
      <c r="BN545" s="72"/>
      <c r="BO545" s="71">
        <v>1</v>
      </c>
      <c r="BP545" s="71">
        <v>0</v>
      </c>
      <c r="BQ545" s="71">
        <v>10</v>
      </c>
      <c r="BR545" s="71">
        <v>0</v>
      </c>
      <c r="BS545" s="71">
        <v>7</v>
      </c>
      <c r="BT545" s="71">
        <v>0</v>
      </c>
      <c r="BU545"/>
      <c r="BV545" s="70">
        <v>223.39099999999999</v>
      </c>
      <c r="BW545" s="70">
        <v>0</v>
      </c>
      <c r="BX545" s="70">
        <v>30.372</v>
      </c>
      <c r="BY545" s="70">
        <v>0</v>
      </c>
      <c r="BZ545" s="70">
        <v>0</v>
      </c>
      <c r="CA545" s="70">
        <v>0</v>
      </c>
      <c r="CB545" s="70">
        <v>0</v>
      </c>
      <c r="CC545" s="70">
        <v>0</v>
      </c>
      <c r="CD545" s="70">
        <v>0</v>
      </c>
    </row>
    <row r="546" spans="1:82">
      <c r="A546" s="70" t="s">
        <v>2221</v>
      </c>
      <c r="B546" s="70">
        <v>438</v>
      </c>
      <c r="C546" s="70">
        <v>13</v>
      </c>
      <c r="D546" s="70">
        <v>26</v>
      </c>
      <c r="E546" s="70">
        <v>2016</v>
      </c>
      <c r="F546" s="70" t="s">
        <v>155</v>
      </c>
      <c r="G546" s="70" t="s">
        <v>2208</v>
      </c>
      <c r="H546" s="70" t="s">
        <v>2209</v>
      </c>
      <c r="I546" s="148"/>
      <c r="J546" s="71">
        <v>669.58347255418425</v>
      </c>
      <c r="K546" s="71">
        <v>18.292400245893131</v>
      </c>
      <c r="L546" s="71">
        <v>47.243133810073658</v>
      </c>
      <c r="M546" s="71">
        <v>465.44835056313883</v>
      </c>
      <c r="N546" s="71">
        <v>342.50433454304198</v>
      </c>
      <c r="O546" s="71">
        <v>297.71937657407591</v>
      </c>
      <c r="P546" s="71">
        <v>209.39148047028073</v>
      </c>
      <c r="Q546" s="71">
        <v>21.669906144780704</v>
      </c>
      <c r="R546" s="71">
        <v>0</v>
      </c>
      <c r="S546" s="71">
        <v>39.770054912011837</v>
      </c>
      <c r="T546" s="72"/>
      <c r="U546" s="71">
        <v>31372325</v>
      </c>
      <c r="V546" s="71">
        <v>8193</v>
      </c>
      <c r="W546" s="71">
        <v>1148</v>
      </c>
      <c r="X546" s="71">
        <v>116366</v>
      </c>
      <c r="Y546" s="71">
        <v>131921</v>
      </c>
      <c r="Z546" s="71">
        <v>175099</v>
      </c>
      <c r="AA546" s="71">
        <v>43096</v>
      </c>
      <c r="AB546" s="71">
        <v>306800</v>
      </c>
      <c r="AC546" s="71">
        <v>0</v>
      </c>
      <c r="AD546" s="71">
        <v>39.770054912011837</v>
      </c>
      <c r="AE546" s="72"/>
      <c r="AF546" s="71">
        <v>350712412.95937538</v>
      </c>
      <c r="AG546" s="71">
        <v>15197078.85677918</v>
      </c>
      <c r="AH546" s="71">
        <v>6971436.8635533703</v>
      </c>
      <c r="AI546" s="71">
        <v>747899007.25064635</v>
      </c>
      <c r="AJ546" s="71">
        <v>573175626.65954375</v>
      </c>
      <c r="AK546" s="71">
        <v>0</v>
      </c>
      <c r="AL546" s="71">
        <v>0</v>
      </c>
      <c r="AM546" s="71">
        <v>42078318.369320057</v>
      </c>
      <c r="AN546" s="71">
        <v>0</v>
      </c>
      <c r="AO546" s="71">
        <v>0</v>
      </c>
      <c r="AP546" s="71">
        <v>1736033880.9592183</v>
      </c>
      <c r="AQ546" s="72"/>
      <c r="AR546" s="71">
        <v>8109</v>
      </c>
      <c r="AS546" s="71">
        <v>1632</v>
      </c>
      <c r="AT546" s="71">
        <v>0</v>
      </c>
      <c r="AU546" s="71">
        <v>0</v>
      </c>
      <c r="AV546" s="71">
        <v>0</v>
      </c>
      <c r="AW546" s="71">
        <v>2</v>
      </c>
      <c r="AX546" s="71"/>
      <c r="AY546" s="72"/>
      <c r="AZ546" s="71">
        <v>37326.421000000002</v>
      </c>
      <c r="BA546" s="71">
        <v>49300.22</v>
      </c>
      <c r="BB546" s="71">
        <v>0</v>
      </c>
      <c r="BC546" s="71">
        <v>0</v>
      </c>
      <c r="BD546" s="71">
        <v>0</v>
      </c>
      <c r="BE546" s="71">
        <v>1875</v>
      </c>
      <c r="BF546" s="71"/>
      <c r="BG546" s="72"/>
      <c r="BH546" s="71">
        <v>14.568</v>
      </c>
      <c r="BI546" s="71">
        <v>0</v>
      </c>
      <c r="BJ546" s="71">
        <v>137.44999999999999</v>
      </c>
      <c r="BK546" s="71">
        <v>0</v>
      </c>
      <c r="BL546" s="71">
        <v>67.972999999999999</v>
      </c>
      <c r="BM546" s="71">
        <v>0</v>
      </c>
      <c r="BN546" s="72"/>
      <c r="BO546" s="71">
        <v>1</v>
      </c>
      <c r="BP546" s="71">
        <v>0</v>
      </c>
      <c r="BQ546" s="71">
        <v>12</v>
      </c>
      <c r="BR546" s="71">
        <v>0</v>
      </c>
      <c r="BS546" s="71">
        <v>7</v>
      </c>
      <c r="BT546" s="71">
        <v>0</v>
      </c>
      <c r="BU546"/>
      <c r="BV546" s="70">
        <v>219.99100000000001</v>
      </c>
      <c r="BW546" s="70">
        <v>0</v>
      </c>
      <c r="BX546" s="70">
        <v>0</v>
      </c>
      <c r="BY546" s="70">
        <v>0</v>
      </c>
      <c r="BZ546" s="70">
        <v>0</v>
      </c>
      <c r="CA546" s="70">
        <v>0</v>
      </c>
      <c r="CB546" s="70">
        <v>0</v>
      </c>
      <c r="CC546" s="70">
        <v>0</v>
      </c>
      <c r="CD546" s="70">
        <v>0</v>
      </c>
    </row>
    <row r="547" spans="1:82">
      <c r="A547" s="70" t="s">
        <v>2222</v>
      </c>
      <c r="B547" s="70">
        <v>439</v>
      </c>
      <c r="C547" s="70">
        <v>14</v>
      </c>
      <c r="D547" s="70">
        <v>26</v>
      </c>
      <c r="E547" s="70">
        <v>2017</v>
      </c>
      <c r="F547" s="70" t="s">
        <v>156</v>
      </c>
      <c r="G547" s="70" t="s">
        <v>2208</v>
      </c>
      <c r="H547" s="70" t="s">
        <v>2209</v>
      </c>
      <c r="I547" s="148"/>
      <c r="J547" s="71">
        <v>636.96456671116346</v>
      </c>
      <c r="K547" s="71">
        <v>18.794058505547692</v>
      </c>
      <c r="L547" s="71">
        <v>46.861614437089067</v>
      </c>
      <c r="M547" s="71">
        <v>433.36262209455617</v>
      </c>
      <c r="N547" s="71">
        <v>320.67648723829728</v>
      </c>
      <c r="O547" s="71">
        <v>295.64275138494776</v>
      </c>
      <c r="P547" s="71">
        <v>207.7995233108893</v>
      </c>
      <c r="Q547" s="71">
        <v>20.9321269624315</v>
      </c>
      <c r="R547" s="71">
        <v>0</v>
      </c>
      <c r="S547" s="71">
        <v>34.171235841514644</v>
      </c>
      <c r="T547" s="72"/>
      <c r="U547" s="71">
        <v>32097476</v>
      </c>
      <c r="V547" s="71">
        <v>8193</v>
      </c>
      <c r="W547" s="71">
        <v>1148</v>
      </c>
      <c r="X547" s="71">
        <v>116366</v>
      </c>
      <c r="Y547" s="71">
        <v>133451</v>
      </c>
      <c r="Z547" s="71">
        <v>176762</v>
      </c>
      <c r="AA547" s="71">
        <v>43041</v>
      </c>
      <c r="AB547" s="71">
        <v>306461</v>
      </c>
      <c r="AC547" s="71">
        <v>0</v>
      </c>
      <c r="AD547" s="71">
        <v>34.171235841514637</v>
      </c>
      <c r="AE547" s="72"/>
      <c r="AF547" s="71">
        <v>341708921.14577579</v>
      </c>
      <c r="AG547" s="71">
        <v>15384648.84190084</v>
      </c>
      <c r="AH547" s="71">
        <v>9355055.6926043816</v>
      </c>
      <c r="AI547" s="71">
        <v>710613018.76146126</v>
      </c>
      <c r="AJ547" s="71">
        <v>591304994.91614401</v>
      </c>
      <c r="AK547" s="71">
        <v>0</v>
      </c>
      <c r="AL547" s="71">
        <v>0</v>
      </c>
      <c r="AM547" s="71">
        <v>42097592.078364171</v>
      </c>
      <c r="AN547" s="71">
        <v>0</v>
      </c>
      <c r="AO547" s="71">
        <v>0</v>
      </c>
      <c r="AP547" s="71">
        <v>1710464231.4362504</v>
      </c>
      <c r="AQ547" s="72"/>
      <c r="AR547" s="71">
        <v>8596</v>
      </c>
      <c r="AS547" s="71">
        <v>1739</v>
      </c>
      <c r="AT547" s="71">
        <v>0</v>
      </c>
      <c r="AU547" s="71">
        <v>0</v>
      </c>
      <c r="AV547" s="71">
        <v>0</v>
      </c>
      <c r="AW547" s="71">
        <v>2</v>
      </c>
      <c r="AX547" s="71"/>
      <c r="AY547" s="72"/>
      <c r="AZ547" s="71">
        <v>39828.500999999997</v>
      </c>
      <c r="BA547" s="71">
        <v>53525.62</v>
      </c>
      <c r="BB547" s="71">
        <v>0</v>
      </c>
      <c r="BC547" s="71">
        <v>0</v>
      </c>
      <c r="BD547" s="71">
        <v>0</v>
      </c>
      <c r="BE547" s="71">
        <v>1874.95</v>
      </c>
      <c r="BF547" s="71"/>
      <c r="BG547" s="72"/>
      <c r="BH547" s="71">
        <v>13.638999999999999</v>
      </c>
      <c r="BI547" s="71">
        <v>0</v>
      </c>
      <c r="BJ547" s="71">
        <v>132.91</v>
      </c>
      <c r="BK547" s="71">
        <v>0</v>
      </c>
      <c r="BL547" s="71">
        <v>61.695</v>
      </c>
      <c r="BM547" s="71">
        <v>0</v>
      </c>
      <c r="BN547" s="72"/>
      <c r="BO547" s="71">
        <v>1</v>
      </c>
      <c r="BP547" s="71">
        <v>0</v>
      </c>
      <c r="BQ547" s="71">
        <v>12</v>
      </c>
      <c r="BR547" s="71">
        <v>0</v>
      </c>
      <c r="BS547" s="71">
        <v>7</v>
      </c>
      <c r="BT547" s="71">
        <v>0</v>
      </c>
      <c r="BU547"/>
      <c r="BV547" s="70">
        <v>208.244</v>
      </c>
      <c r="BW547" s="70">
        <v>0</v>
      </c>
      <c r="BX547" s="70">
        <v>0</v>
      </c>
      <c r="BY547" s="70">
        <v>0</v>
      </c>
      <c r="BZ547" s="70">
        <v>0</v>
      </c>
      <c r="CA547" s="70">
        <v>0</v>
      </c>
      <c r="CB547" s="70">
        <v>0</v>
      </c>
      <c r="CC547" s="70">
        <v>0</v>
      </c>
      <c r="CD547" s="70">
        <v>0</v>
      </c>
    </row>
    <row r="548" spans="1:82">
      <c r="A548" s="70" t="s">
        <v>2223</v>
      </c>
      <c r="B548" s="70">
        <v>440</v>
      </c>
      <c r="C548" s="70">
        <v>15</v>
      </c>
      <c r="D548" s="70">
        <v>26</v>
      </c>
      <c r="E548" s="70">
        <v>2018</v>
      </c>
      <c r="F548" s="70" t="s">
        <v>183</v>
      </c>
      <c r="G548" s="70" t="s">
        <v>2208</v>
      </c>
      <c r="H548" s="70" t="s">
        <v>2209</v>
      </c>
      <c r="I548" s="148"/>
      <c r="J548" s="71">
        <v>593.52011137279783</v>
      </c>
      <c r="K548" s="71">
        <v>15.8602959338973</v>
      </c>
      <c r="L548" s="71">
        <v>42.321319024359255</v>
      </c>
      <c r="M548" s="71">
        <v>395.39551604255928</v>
      </c>
      <c r="N548" s="71">
        <v>223.90138565336227</v>
      </c>
      <c r="O548" s="71">
        <v>292.78791744148577</v>
      </c>
      <c r="P548" s="71">
        <v>205.4920432747825</v>
      </c>
      <c r="Q548" s="71">
        <v>19.401633667679501</v>
      </c>
      <c r="R548" s="71">
        <v>0</v>
      </c>
      <c r="S548" s="71">
        <v>43.205056157363721</v>
      </c>
      <c r="T548" s="72"/>
      <c r="U548" s="71">
        <v>33005468</v>
      </c>
      <c r="V548" s="71">
        <v>8193</v>
      </c>
      <c r="W548" s="71">
        <v>1148</v>
      </c>
      <c r="X548" s="71">
        <v>116366</v>
      </c>
      <c r="Y548" s="71">
        <v>134793</v>
      </c>
      <c r="Z548" s="71">
        <v>178407</v>
      </c>
      <c r="AA548" s="71">
        <v>42991</v>
      </c>
      <c r="AB548" s="71">
        <v>306112</v>
      </c>
      <c r="AC548" s="71">
        <v>0</v>
      </c>
      <c r="AD548" s="71">
        <v>43.205056157363721</v>
      </c>
      <c r="AE548" s="72"/>
      <c r="AF548" s="71">
        <v>322441537.68918967</v>
      </c>
      <c r="AG548" s="71">
        <v>13917264.37081846</v>
      </c>
      <c r="AH548" s="71">
        <v>8884874.494003851</v>
      </c>
      <c r="AI548" s="71">
        <v>682522630.53638077</v>
      </c>
      <c r="AJ548" s="71">
        <v>501792999.98129982</v>
      </c>
      <c r="AK548" s="71">
        <v>0</v>
      </c>
      <c r="AL548" s="71">
        <v>0</v>
      </c>
      <c r="AM548" s="71">
        <v>42136656.802164257</v>
      </c>
      <c r="AN548" s="71">
        <v>0</v>
      </c>
      <c r="AO548" s="71">
        <v>0</v>
      </c>
      <c r="AP548" s="71">
        <v>1571695963.873857</v>
      </c>
      <c r="AQ548" s="72"/>
      <c r="AR548" s="71">
        <v>9167</v>
      </c>
      <c r="AS548" s="71">
        <v>1829</v>
      </c>
      <c r="AT548" s="71">
        <v>0</v>
      </c>
      <c r="AU548" s="71">
        <v>0</v>
      </c>
      <c r="AV548" s="71">
        <v>0</v>
      </c>
      <c r="AW548" s="71">
        <v>2</v>
      </c>
      <c r="AX548" s="71"/>
      <c r="AY548" s="72"/>
      <c r="AZ548" s="71">
        <v>42868.091000000015</v>
      </c>
      <c r="BA548" s="71">
        <v>55637.22</v>
      </c>
      <c r="BB548" s="71">
        <v>0</v>
      </c>
      <c r="BC548" s="71">
        <v>0</v>
      </c>
      <c r="BD548" s="71">
        <v>0</v>
      </c>
      <c r="BE548" s="71">
        <v>1875</v>
      </c>
      <c r="BF548" s="71"/>
      <c r="BG548" s="72"/>
      <c r="BH548" s="71">
        <v>12.734</v>
      </c>
      <c r="BI548" s="71">
        <v>0</v>
      </c>
      <c r="BJ548" s="71">
        <v>118.834</v>
      </c>
      <c r="BK548" s="71">
        <v>0</v>
      </c>
      <c r="BL548" s="71">
        <v>59.985999999999997</v>
      </c>
      <c r="BM548" s="71">
        <v>0</v>
      </c>
      <c r="BN548" s="72"/>
      <c r="BO548" s="71">
        <v>1</v>
      </c>
      <c r="BP548" s="71">
        <v>0</v>
      </c>
      <c r="BQ548" s="71">
        <v>11</v>
      </c>
      <c r="BR548" s="71">
        <v>0</v>
      </c>
      <c r="BS548" s="71">
        <v>7</v>
      </c>
      <c r="BT548" s="71">
        <v>0</v>
      </c>
      <c r="BU548"/>
      <c r="BV548" s="70">
        <v>191.554</v>
      </c>
      <c r="BW548" s="70">
        <v>0</v>
      </c>
      <c r="BX548" s="70">
        <v>0</v>
      </c>
      <c r="BY548" s="70">
        <v>0</v>
      </c>
      <c r="BZ548" s="70">
        <v>0</v>
      </c>
      <c r="CA548" s="70">
        <v>0</v>
      </c>
      <c r="CB548" s="70">
        <v>0</v>
      </c>
      <c r="CC548" s="70">
        <v>0</v>
      </c>
      <c r="CD548" s="70">
        <v>0</v>
      </c>
    </row>
    <row r="549" spans="1:82">
      <c r="A549" s="70" t="s">
        <v>2224</v>
      </c>
      <c r="B549" s="70">
        <v>441</v>
      </c>
      <c r="C549" s="70">
        <v>16</v>
      </c>
      <c r="D549" s="70">
        <v>26</v>
      </c>
      <c r="E549" s="70">
        <v>2019</v>
      </c>
      <c r="F549" s="70" t="s">
        <v>158</v>
      </c>
      <c r="G549" s="70" t="s">
        <v>2208</v>
      </c>
      <c r="H549" s="70" t="s">
        <v>2209</v>
      </c>
      <c r="I549" s="148"/>
      <c r="J549" s="71">
        <v>584.59914143963647</v>
      </c>
      <c r="K549" s="71">
        <v>15.070143410955733</v>
      </c>
      <c r="L549" s="71">
        <v>43.037503158711338</v>
      </c>
      <c r="M549" s="71">
        <v>415.22619529528771</v>
      </c>
      <c r="N549" s="71">
        <v>222.09641370070952</v>
      </c>
      <c r="O549" s="71">
        <v>285.86396643971807</v>
      </c>
      <c r="P549" s="71">
        <v>204.89385938685183</v>
      </c>
      <c r="Q549" s="71">
        <v>18.840808839190299</v>
      </c>
      <c r="R549" s="71">
        <v>0</v>
      </c>
      <c r="S549" s="71">
        <v>50.790760067119862</v>
      </c>
      <c r="T549" s="72"/>
      <c r="U549" s="71">
        <v>32441308</v>
      </c>
      <c r="V549" s="71">
        <v>8193</v>
      </c>
      <c r="W549" s="71">
        <v>1148</v>
      </c>
      <c r="X549" s="71">
        <v>116366</v>
      </c>
      <c r="Y549" s="71">
        <v>136232</v>
      </c>
      <c r="Z549" s="71">
        <v>178970</v>
      </c>
      <c r="AA549" s="71">
        <v>42545</v>
      </c>
      <c r="AB549" s="71">
        <v>305311</v>
      </c>
      <c r="AC549" s="71">
        <v>0</v>
      </c>
      <c r="AD549" s="71">
        <v>50.790760067119862</v>
      </c>
      <c r="AE549" s="72"/>
      <c r="AF549" s="71">
        <v>324399152.53372312</v>
      </c>
      <c r="AG549" s="71">
        <v>13487502.06787258</v>
      </c>
      <c r="AH549" s="71">
        <v>9441888.7861432079</v>
      </c>
      <c r="AI549" s="71">
        <v>697823531.96405602</v>
      </c>
      <c r="AJ549" s="71">
        <v>457511092.09258711</v>
      </c>
      <c r="AK549" s="71">
        <v>0</v>
      </c>
      <c r="AL549" s="71">
        <v>0</v>
      </c>
      <c r="AM549" s="71">
        <v>41581059.820022546</v>
      </c>
      <c r="AN549" s="71">
        <v>0</v>
      </c>
      <c r="AO549" s="71">
        <v>0</v>
      </c>
      <c r="AP549" s="71">
        <v>1544244227.2644048</v>
      </c>
      <c r="AQ549" s="72"/>
      <c r="AR549" s="71">
        <v>9766</v>
      </c>
      <c r="AS549" s="71">
        <v>1911</v>
      </c>
      <c r="AT549" s="71">
        <v>0</v>
      </c>
      <c r="AU549" s="71">
        <v>0</v>
      </c>
      <c r="AV549" s="71">
        <v>0</v>
      </c>
      <c r="AW549" s="71">
        <v>2</v>
      </c>
      <c r="AX549" s="71"/>
      <c r="AY549" s="72"/>
      <c r="AZ549" s="71">
        <v>46142.866000000038</v>
      </c>
      <c r="BA549" s="71">
        <v>57975.920000000078</v>
      </c>
      <c r="BB549" s="71">
        <v>0</v>
      </c>
      <c r="BC549" s="71">
        <v>0</v>
      </c>
      <c r="BD549" s="71">
        <v>0</v>
      </c>
      <c r="BE549" s="71">
        <v>1874.95</v>
      </c>
      <c r="BF549" s="71"/>
      <c r="BG549" s="72"/>
      <c r="BH549" s="71">
        <v>10.692</v>
      </c>
      <c r="BI549" s="71">
        <v>0</v>
      </c>
      <c r="BJ549" s="71">
        <v>98.850999999999999</v>
      </c>
      <c r="BK549" s="71">
        <v>0</v>
      </c>
      <c r="BL549" s="71">
        <v>43.856000000000002</v>
      </c>
      <c r="BM549" s="71">
        <v>0</v>
      </c>
      <c r="BN549" s="72"/>
      <c r="BO549" s="71">
        <v>1</v>
      </c>
      <c r="BP549" s="71">
        <v>0</v>
      </c>
      <c r="BQ549" s="71">
        <v>12</v>
      </c>
      <c r="BR549" s="71">
        <v>0</v>
      </c>
      <c r="BS549" s="71">
        <v>7</v>
      </c>
      <c r="BT549" s="71">
        <v>0</v>
      </c>
      <c r="BU549"/>
      <c r="BV549" s="70">
        <v>153.399</v>
      </c>
      <c r="BW549" s="70">
        <v>0</v>
      </c>
      <c r="BX549" s="70">
        <v>0</v>
      </c>
      <c r="BY549" s="70">
        <v>0</v>
      </c>
      <c r="BZ549" s="70">
        <v>0</v>
      </c>
      <c r="CA549" s="70">
        <v>0</v>
      </c>
      <c r="CB549" s="70">
        <v>0</v>
      </c>
      <c r="CC549" s="70">
        <v>0</v>
      </c>
      <c r="CD549" s="70">
        <v>0</v>
      </c>
    </row>
    <row r="550" spans="1:82">
      <c r="A550" s="70" t="s">
        <v>2225</v>
      </c>
      <c r="B550" s="70">
        <v>442</v>
      </c>
      <c r="C550" s="70">
        <v>17</v>
      </c>
      <c r="D550" s="70">
        <v>26</v>
      </c>
      <c r="E550" s="70">
        <v>2020</v>
      </c>
      <c r="F550" s="70" t="s">
        <v>159</v>
      </c>
      <c r="G550" s="70" t="s">
        <v>2208</v>
      </c>
      <c r="H550" s="70" t="s">
        <v>2209</v>
      </c>
      <c r="I550" s="148"/>
      <c r="J550" s="71">
        <v>526.74880300658742</v>
      </c>
      <c r="K550" s="71">
        <v>15.041577363040677</v>
      </c>
      <c r="L550" s="71">
        <v>46.948755173820032</v>
      </c>
      <c r="M550" s="71">
        <v>397.1286386774085</v>
      </c>
      <c r="N550" s="71">
        <v>260.07937589662544</v>
      </c>
      <c r="O550" s="71">
        <v>252.04701140433005</v>
      </c>
      <c r="P550" s="71">
        <v>193.50822090697389</v>
      </c>
      <c r="Q550" s="71">
        <v>17.9633277550553</v>
      </c>
      <c r="R550" s="71">
        <v>0</v>
      </c>
      <c r="S550" s="71">
        <v>45.68610646514167</v>
      </c>
      <c r="T550" s="72"/>
      <c r="U550" s="71">
        <v>29735781</v>
      </c>
      <c r="V550" s="71">
        <v>8082</v>
      </c>
      <c r="W550" s="71">
        <v>1656</v>
      </c>
      <c r="X550" s="71">
        <v>117195</v>
      </c>
      <c r="Y550" s="71">
        <v>137532</v>
      </c>
      <c r="Z550" s="71">
        <v>180106</v>
      </c>
      <c r="AA550" s="71">
        <v>42708</v>
      </c>
      <c r="AB550" s="71">
        <v>304666</v>
      </c>
      <c r="AC550" s="71">
        <v>0</v>
      </c>
      <c r="AD550" s="71">
        <v>45.68610646514167</v>
      </c>
      <c r="AE550" s="72"/>
      <c r="AF550" s="71">
        <v>302357533.80681717</v>
      </c>
      <c r="AG550" s="71">
        <v>12146039.069564678</v>
      </c>
      <c r="AH550" s="71">
        <v>10683304.668565286</v>
      </c>
      <c r="AI550" s="71">
        <v>661348998.88263428</v>
      </c>
      <c r="AJ550" s="71">
        <v>542839773.26698649</v>
      </c>
      <c r="AK550" s="71"/>
      <c r="AL550" s="71"/>
      <c r="AM550" s="71">
        <v>39762297.909859218</v>
      </c>
      <c r="AN550" s="71"/>
      <c r="AO550" s="71"/>
      <c r="AP550" s="71">
        <v>1569137947.6044271</v>
      </c>
      <c r="AQ550" s="72"/>
      <c r="AR550" s="71">
        <v>10303</v>
      </c>
      <c r="AS550" s="71">
        <v>1938</v>
      </c>
      <c r="AT550" s="71">
        <v>0</v>
      </c>
      <c r="AU550" s="71">
        <v>0</v>
      </c>
      <c r="AV550" s="71">
        <v>0</v>
      </c>
      <c r="AW550" s="71">
        <v>3</v>
      </c>
      <c r="AX550" s="71"/>
      <c r="AY550" s="72"/>
      <c r="AZ550" s="71">
        <v>49127.466000000197</v>
      </c>
      <c r="BA550" s="71">
        <v>59740.820000000058</v>
      </c>
      <c r="BB550" s="71">
        <v>0</v>
      </c>
      <c r="BC550" s="71">
        <v>0</v>
      </c>
      <c r="BD550" s="71">
        <v>0</v>
      </c>
      <c r="BE550" s="71">
        <v>2244.9499999999998</v>
      </c>
      <c r="BF550" s="71"/>
      <c r="BG550" s="72"/>
      <c r="BH550" s="71">
        <v>10.712999999999999</v>
      </c>
      <c r="BI550" s="71">
        <v>0</v>
      </c>
      <c r="BJ550" s="71">
        <v>87.453000000000003</v>
      </c>
      <c r="BK550" s="71">
        <v>0</v>
      </c>
      <c r="BL550" s="71">
        <v>47.478000000000002</v>
      </c>
      <c r="BM550" s="71">
        <v>0</v>
      </c>
      <c r="BN550" s="72"/>
      <c r="BO550" s="71">
        <v>1</v>
      </c>
      <c r="BP550" s="71">
        <v>0</v>
      </c>
      <c r="BQ550" s="71">
        <v>13</v>
      </c>
      <c r="BR550" s="71">
        <v>0</v>
      </c>
      <c r="BS550" s="71">
        <v>7</v>
      </c>
      <c r="BT550" s="71">
        <v>0</v>
      </c>
      <c r="BU550"/>
      <c r="BV550" s="70">
        <v>145.64400000000001</v>
      </c>
      <c r="BW550" s="70">
        <v>0</v>
      </c>
      <c r="BX550" s="70">
        <v>0</v>
      </c>
      <c r="BY550" s="70">
        <v>0</v>
      </c>
      <c r="BZ550" s="70">
        <v>0</v>
      </c>
      <c r="CA550" s="70">
        <v>0</v>
      </c>
      <c r="CB550" s="70">
        <v>0</v>
      </c>
      <c r="CC550" s="70">
        <v>0</v>
      </c>
      <c r="CD550" s="70">
        <v>0</v>
      </c>
    </row>
    <row r="551" spans="1:82">
      <c r="A551" s="70" t="s">
        <v>2226</v>
      </c>
      <c r="B551" s="70">
        <v>442</v>
      </c>
      <c r="C551" s="70">
        <v>18</v>
      </c>
      <c r="D551" s="70">
        <v>26</v>
      </c>
      <c r="E551" s="70">
        <v>2021</v>
      </c>
      <c r="F551" s="70" t="s">
        <v>160</v>
      </c>
      <c r="G551" s="70" t="s">
        <v>2208</v>
      </c>
      <c r="H551" s="70" t="s">
        <v>2209</v>
      </c>
      <c r="I551" s="148"/>
      <c r="J551" s="71">
        <v>546.36760205334099</v>
      </c>
      <c r="K551" s="71">
        <v>16.257664125566947</v>
      </c>
      <c r="L551" s="71">
        <v>42.660503280305917</v>
      </c>
      <c r="M551" s="71">
        <v>365.43191800277549</v>
      </c>
      <c r="N551" s="71">
        <v>250.58170628984962</v>
      </c>
      <c r="O551" s="71">
        <v>245.99811922915529</v>
      </c>
      <c r="P551" s="71">
        <v>199.81351898980495</v>
      </c>
      <c r="Q551" s="71">
        <v>17.694329671007701</v>
      </c>
      <c r="R551" s="71">
        <v>0</v>
      </c>
      <c r="S551" s="71">
        <v>27.459404257694249</v>
      </c>
      <c r="T551" s="72"/>
      <c r="U551" s="71">
        <v>33625899</v>
      </c>
      <c r="V551" s="71">
        <v>8082</v>
      </c>
      <c r="W551" s="71">
        <v>1656</v>
      </c>
      <c r="X551" s="71">
        <v>117195</v>
      </c>
      <c r="Y551" s="71">
        <v>138383</v>
      </c>
      <c r="Z551" s="71">
        <v>180996</v>
      </c>
      <c r="AA551" s="71">
        <v>43002</v>
      </c>
      <c r="AB551" s="71">
        <v>303052</v>
      </c>
      <c r="AC551" s="71">
        <v>0</v>
      </c>
      <c r="AD551" s="71">
        <v>27.459404257694249</v>
      </c>
      <c r="AE551" s="72"/>
      <c r="AF551" s="71">
        <v>326121447.5893718</v>
      </c>
      <c r="AG551" s="71">
        <v>13543236.77887916</v>
      </c>
      <c r="AH551" s="71">
        <v>9561604.6470968295</v>
      </c>
      <c r="AI551" s="71">
        <v>703408726.69354296</v>
      </c>
      <c r="AJ551" s="71">
        <v>575350831.52452219</v>
      </c>
      <c r="AK551" s="71">
        <v>0</v>
      </c>
      <c r="AL551" s="71">
        <v>0</v>
      </c>
      <c r="AM551" s="71">
        <v>39779783.727930292</v>
      </c>
      <c r="AN551" s="71">
        <v>0</v>
      </c>
      <c r="AO551" s="71">
        <v>0</v>
      </c>
      <c r="AP551" s="71">
        <v>1667765630.9613431</v>
      </c>
      <c r="AQ551" s="72"/>
      <c r="AR551" s="71">
        <v>10837</v>
      </c>
      <c r="AS551" s="71">
        <v>1951</v>
      </c>
      <c r="AT551" s="71">
        <v>0</v>
      </c>
      <c r="AU551" s="71">
        <v>0</v>
      </c>
      <c r="AV551" s="71">
        <v>0</v>
      </c>
      <c r="AW551" s="71">
        <v>3</v>
      </c>
      <c r="AX551" s="71"/>
      <c r="AY551" s="72"/>
      <c r="AZ551" s="71">
        <v>52165.441000000254</v>
      </c>
      <c r="BA551" s="71">
        <v>60239.120000000054</v>
      </c>
      <c r="BB551" s="71">
        <v>0</v>
      </c>
      <c r="BC551" s="71">
        <v>0</v>
      </c>
      <c r="BD551" s="71">
        <v>0</v>
      </c>
      <c r="BE551" s="71">
        <v>2244.9499999999998</v>
      </c>
      <c r="BF551" s="71"/>
      <c r="BG551" s="72"/>
      <c r="BH551" s="71">
        <v>10.94</v>
      </c>
      <c r="BI551" s="71">
        <v>0</v>
      </c>
      <c r="BJ551" s="71">
        <v>101.884</v>
      </c>
      <c r="BK551" s="71">
        <v>0</v>
      </c>
      <c r="BL551" s="71">
        <v>48.107000000000006</v>
      </c>
      <c r="BM551" s="71">
        <v>0</v>
      </c>
      <c r="BN551" s="72"/>
      <c r="BO551" s="71">
        <v>1</v>
      </c>
      <c r="BP551" s="71">
        <v>0</v>
      </c>
      <c r="BQ551" s="71">
        <v>13</v>
      </c>
      <c r="BR551" s="71">
        <v>0</v>
      </c>
      <c r="BS551" s="71">
        <v>6</v>
      </c>
      <c r="BT551" s="71">
        <v>0</v>
      </c>
      <c r="BU551"/>
      <c r="BV551" s="70">
        <v>160.93100000000001</v>
      </c>
      <c r="BW551" s="70">
        <v>0</v>
      </c>
      <c r="BX551" s="70">
        <v>0</v>
      </c>
      <c r="BY551" s="70">
        <v>0</v>
      </c>
      <c r="BZ551" s="70">
        <v>0</v>
      </c>
      <c r="CA551" s="70">
        <v>0</v>
      </c>
      <c r="CB551" s="70">
        <v>0</v>
      </c>
      <c r="CC551" s="70">
        <v>0</v>
      </c>
      <c r="CD551" s="70">
        <v>0</v>
      </c>
    </row>
    <row r="552" spans="1:82">
      <c r="A552" s="70" t="s">
        <v>2227</v>
      </c>
      <c r="B552" s="70">
        <v>442</v>
      </c>
      <c r="C552" s="70">
        <v>19</v>
      </c>
      <c r="D552" s="70">
        <v>26</v>
      </c>
      <c r="E552" s="70">
        <v>2022</v>
      </c>
      <c r="F552" s="70" t="s">
        <v>161</v>
      </c>
      <c r="G552" s="70" t="s">
        <v>2208</v>
      </c>
      <c r="H552" s="70" t="s">
        <v>2209</v>
      </c>
      <c r="I552" s="148"/>
      <c r="J552" s="71">
        <v>581.54711453984362</v>
      </c>
      <c r="K552" s="71">
        <v>16.17531036291037</v>
      </c>
      <c r="L552" s="71">
        <v>36.205934056375213</v>
      </c>
      <c r="M552" s="71">
        <v>413.59017524813714</v>
      </c>
      <c r="N552" s="71">
        <v>321.54251378143232</v>
      </c>
      <c r="O552" s="71">
        <v>260.01605136772423</v>
      </c>
      <c r="P552" s="71">
        <v>198.02150083131227</v>
      </c>
      <c r="Q552" s="71">
        <v>17.801239586819662</v>
      </c>
      <c r="R552" s="71">
        <v>0</v>
      </c>
      <c r="S552" s="71">
        <v>42.595587448125151</v>
      </c>
      <c r="T552" s="72"/>
      <c r="U552" s="71">
        <v>38458035</v>
      </c>
      <c r="V552" s="71">
        <v>8082</v>
      </c>
      <c r="W552" s="71">
        <v>1656</v>
      </c>
      <c r="X552" s="71">
        <v>117195</v>
      </c>
      <c r="Y552" s="71">
        <v>140229</v>
      </c>
      <c r="Z552" s="71">
        <v>181765</v>
      </c>
      <c r="AA552" s="71">
        <v>43266</v>
      </c>
      <c r="AB552" s="71">
        <v>302383</v>
      </c>
      <c r="AC552" s="71">
        <v>0</v>
      </c>
      <c r="AD552" s="71">
        <v>42.595587448125151</v>
      </c>
      <c r="AE552" s="72"/>
      <c r="AF552" s="71">
        <v>346545368.6251992</v>
      </c>
      <c r="AG552" s="71">
        <v>13531089.579293702</v>
      </c>
      <c r="AH552" s="71">
        <v>9463167.3663315009</v>
      </c>
      <c r="AI552" s="71">
        <v>704444248.53393638</v>
      </c>
      <c r="AJ552" s="71">
        <v>615249987.46061981</v>
      </c>
      <c r="AK552" s="71">
        <v>0</v>
      </c>
      <c r="AL552" s="71">
        <v>0</v>
      </c>
      <c r="AM552" s="71">
        <v>39045898.664706826</v>
      </c>
      <c r="AN552" s="71">
        <v>0</v>
      </c>
      <c r="AO552" s="71">
        <v>0</v>
      </c>
      <c r="AP552" s="71">
        <v>1728279760.2300873</v>
      </c>
      <c r="AQ552" s="72"/>
      <c r="AR552" s="71">
        <v>11514</v>
      </c>
      <c r="AS552" s="71">
        <v>1968</v>
      </c>
      <c r="AT552" s="71">
        <v>0</v>
      </c>
      <c r="AU552" s="71">
        <v>0</v>
      </c>
      <c r="AV552" s="71">
        <v>0</v>
      </c>
      <c r="AW552" s="71">
        <v>3</v>
      </c>
      <c r="AX552" s="71"/>
      <c r="AY552" s="72"/>
      <c r="AZ552" s="71">
        <v>56250.941000000486</v>
      </c>
      <c r="BA552" s="71">
        <v>61517.820000000043</v>
      </c>
      <c r="BB552" s="71">
        <v>0</v>
      </c>
      <c r="BC552" s="71">
        <v>0</v>
      </c>
      <c r="BD552" s="71">
        <v>0</v>
      </c>
      <c r="BE552" s="71">
        <v>2244.9499999999998</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442</v>
      </c>
      <c r="C553" s="70">
        <v>20</v>
      </c>
      <c r="D553" s="70">
        <v>26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12153</v>
      </c>
      <c r="AS553" s="71">
        <v>1972</v>
      </c>
      <c r="AT553" s="71">
        <v>0</v>
      </c>
      <c r="AU553" s="71">
        <v>0</v>
      </c>
      <c r="AV553" s="71">
        <v>0</v>
      </c>
      <c r="AW553" s="71">
        <v>3</v>
      </c>
      <c r="AX553" s="71"/>
      <c r="AY553" s="72"/>
      <c r="AZ553" s="71">
        <v>59690.14300000076</v>
      </c>
      <c r="BA553" s="71">
        <v>61989.220000000052</v>
      </c>
      <c r="BB553" s="71">
        <v>0</v>
      </c>
      <c r="BC553" s="71">
        <v>0</v>
      </c>
      <c r="BD553" s="71">
        <v>0</v>
      </c>
      <c r="BE553" s="71">
        <v>2244.9499999999998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442</v>
      </c>
      <c r="C554" s="70">
        <v>21</v>
      </c>
      <c r="D554" s="70">
        <v>26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409</v>
      </c>
      <c r="C555" s="70">
        <v>1</v>
      </c>
      <c r="D555" s="70">
        <v>25</v>
      </c>
      <c r="E555" s="70">
        <v>1990</v>
      </c>
      <c r="F555" s="70" t="s">
        <v>787</v>
      </c>
      <c r="G555" s="70" t="s">
        <v>2231</v>
      </c>
      <c r="H555" s="70" t="s">
        <v>2232</v>
      </c>
      <c r="I555" s="148"/>
      <c r="J555" s="71">
        <v>489.65796489542612</v>
      </c>
      <c r="K555" s="71">
        <v>60.598708947420448</v>
      </c>
      <c r="L555" s="71">
        <v>46.173435247944887</v>
      </c>
      <c r="M555" s="71">
        <v>320.94939782196752</v>
      </c>
      <c r="N555" s="71">
        <v>474.05283703021257</v>
      </c>
      <c r="O555" s="71">
        <v>237.54491177025471</v>
      </c>
      <c r="P555" s="71">
        <v>239.1076914287612</v>
      </c>
      <c r="Q555" s="71">
        <v>19.8747176513242</v>
      </c>
      <c r="R555" s="71">
        <v>14.96553731855634</v>
      </c>
      <c r="S555" s="71">
        <v>21.41332964178584</v>
      </c>
      <c r="T555" s="72"/>
      <c r="U555" s="71">
        <v>36682356</v>
      </c>
      <c r="V555" s="71">
        <v>14732</v>
      </c>
      <c r="W555" s="71">
        <v>853</v>
      </c>
      <c r="X555" s="71">
        <v>127528</v>
      </c>
      <c r="Y555" s="71">
        <v>109736</v>
      </c>
      <c r="Z555" s="71">
        <v>97705</v>
      </c>
      <c r="AA555" s="71">
        <v>58058</v>
      </c>
      <c r="AB555" s="71">
        <v>322698</v>
      </c>
      <c r="AC555" s="71">
        <v>2592058</v>
      </c>
      <c r="AD555" s="71">
        <v>21.41332964178584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410</v>
      </c>
      <c r="C556" s="70">
        <v>2</v>
      </c>
      <c r="D556" s="70">
        <v>25</v>
      </c>
      <c r="E556" s="70">
        <v>2005</v>
      </c>
      <c r="F556" s="70" t="s">
        <v>789</v>
      </c>
      <c r="G556" s="70" t="s">
        <v>2231</v>
      </c>
      <c r="H556" s="70" t="s">
        <v>2232</v>
      </c>
      <c r="I556" s="148"/>
      <c r="J556" s="71">
        <v>579.95411344944887</v>
      </c>
      <c r="K556" s="71">
        <v>53.364648111611871</v>
      </c>
      <c r="L556" s="71">
        <v>20.54545981707367</v>
      </c>
      <c r="M556" s="71">
        <v>695.33301170152777</v>
      </c>
      <c r="N556" s="71">
        <v>784.25616202169601</v>
      </c>
      <c r="O556" s="71">
        <v>367.04718400061438</v>
      </c>
      <c r="P556" s="71">
        <v>218.66640398336011</v>
      </c>
      <c r="Q556" s="71">
        <v>19.476660780303</v>
      </c>
      <c r="R556" s="71">
        <v>75.717737081110243</v>
      </c>
      <c r="S556" s="71">
        <v>56.731692004000003</v>
      </c>
      <c r="T556" s="72"/>
      <c r="U556" s="71">
        <v>33038329</v>
      </c>
      <c r="V556" s="71">
        <v>13349</v>
      </c>
      <c r="W556" s="71">
        <v>217</v>
      </c>
      <c r="X556" s="71">
        <v>113778</v>
      </c>
      <c r="Y556" s="71">
        <v>135697</v>
      </c>
      <c r="Z556" s="71">
        <v>174702</v>
      </c>
      <c r="AA556" s="71">
        <v>43484</v>
      </c>
      <c r="AB556" s="71">
        <v>330593</v>
      </c>
      <c r="AC556" s="71">
        <v>13389114</v>
      </c>
      <c r="AD556" s="71">
        <v>56.731692004000003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411</v>
      </c>
      <c r="C557" s="70">
        <v>3</v>
      </c>
      <c r="D557" s="70">
        <v>25</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412</v>
      </c>
      <c r="C558" s="70">
        <v>4</v>
      </c>
      <c r="D558" s="70">
        <v>25</v>
      </c>
      <c r="E558" s="70">
        <v>2007</v>
      </c>
      <c r="F558" s="70" t="s">
        <v>791</v>
      </c>
      <c r="G558" s="1064" t="s">
        <v>2231</v>
      </c>
      <c r="H558" s="70" t="s">
        <v>2232</v>
      </c>
      <c r="I558" s="148"/>
      <c r="J558" s="71">
        <v>441.09602979805862</v>
      </c>
      <c r="K558" s="71">
        <v>36.389023780449733</v>
      </c>
      <c r="L558" s="71">
        <v>42.519371534084698</v>
      </c>
      <c r="M558" s="71">
        <v>651.30377157928547</v>
      </c>
      <c r="N558" s="71">
        <v>794.29845791758271</v>
      </c>
      <c r="O558" s="71">
        <v>355.87328868643459</v>
      </c>
      <c r="P558" s="71">
        <v>213.85006606421959</v>
      </c>
      <c r="Q558" s="71">
        <v>20.297602877842799</v>
      </c>
      <c r="R558" s="71">
        <v>72.230080539705114</v>
      </c>
      <c r="S558" s="71">
        <v>61.494331481688</v>
      </c>
      <c r="T558" s="72"/>
      <c r="U558" s="71">
        <v>34884687</v>
      </c>
      <c r="V558" s="71">
        <v>12153</v>
      </c>
      <c r="W558" s="71">
        <v>492</v>
      </c>
      <c r="X558" s="71">
        <v>136249</v>
      </c>
      <c r="Y558" s="71">
        <v>136430</v>
      </c>
      <c r="Z558" s="71">
        <v>176083</v>
      </c>
      <c r="AA558" s="71">
        <v>41878</v>
      </c>
      <c r="AB558" s="71">
        <v>326309</v>
      </c>
      <c r="AC558" s="71">
        <v>13138867</v>
      </c>
      <c r="AD558" s="71">
        <v>61.494331481688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413</v>
      </c>
      <c r="C559" s="70">
        <v>5</v>
      </c>
      <c r="D559" s="70">
        <v>25</v>
      </c>
      <c r="E559" s="70">
        <v>2008</v>
      </c>
      <c r="F559" s="70" t="s">
        <v>792</v>
      </c>
      <c r="G559" s="1064" t="s">
        <v>2231</v>
      </c>
      <c r="H559" s="70" t="s">
        <v>2232</v>
      </c>
      <c r="I559" s="148"/>
      <c r="J559" s="71">
        <v>400.86708579789928</v>
      </c>
      <c r="K559" s="71">
        <v>27.52722655532946</v>
      </c>
      <c r="L559" s="71">
        <v>38.312606110435517</v>
      </c>
      <c r="M559" s="71">
        <v>680.83361670199065</v>
      </c>
      <c r="N559" s="71">
        <v>654.45022929506672</v>
      </c>
      <c r="O559" s="71">
        <v>342.71482946968138</v>
      </c>
      <c r="P559" s="71">
        <v>208.95453046155589</v>
      </c>
      <c r="Q559" s="71">
        <v>19.859181773079701</v>
      </c>
      <c r="R559" s="71">
        <v>67.756105135200741</v>
      </c>
      <c r="S559" s="71">
        <v>65.343144543039998</v>
      </c>
      <c r="T559" s="72"/>
      <c r="U559" s="71">
        <v>32701664</v>
      </c>
      <c r="V559" s="71">
        <v>12153</v>
      </c>
      <c r="W559" s="71">
        <v>492</v>
      </c>
      <c r="X559" s="71">
        <v>136249</v>
      </c>
      <c r="Y559" s="71">
        <v>137034</v>
      </c>
      <c r="Z559" s="71">
        <v>175524</v>
      </c>
      <c r="AA559" s="71">
        <v>40966</v>
      </c>
      <c r="AB559" s="71">
        <v>324512</v>
      </c>
      <c r="AC559" s="71">
        <v>12798196</v>
      </c>
      <c r="AD559" s="71">
        <v>65.343144543039998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414</v>
      </c>
      <c r="C560" s="70">
        <v>6</v>
      </c>
      <c r="D560" s="70">
        <v>25</v>
      </c>
      <c r="E560" s="70">
        <v>2009</v>
      </c>
      <c r="F560" s="70" t="s">
        <v>176</v>
      </c>
      <c r="G560" s="70" t="s">
        <v>2231</v>
      </c>
      <c r="H560" s="70" t="s">
        <v>2232</v>
      </c>
      <c r="I560" s="148"/>
      <c r="J560" s="71">
        <v>457.79831479259889</v>
      </c>
      <c r="K560" s="71">
        <v>31.098321285813569</v>
      </c>
      <c r="L560" s="71">
        <v>44.856327060854163</v>
      </c>
      <c r="M560" s="71">
        <v>741.77546054012839</v>
      </c>
      <c r="N560" s="71">
        <v>652.9965651137851</v>
      </c>
      <c r="O560" s="71">
        <v>348.9880836485907</v>
      </c>
      <c r="P560" s="71">
        <v>198.26627173171289</v>
      </c>
      <c r="Q560" s="71">
        <v>18.854823126481499</v>
      </c>
      <c r="R560" s="71">
        <v>68.11857669212948</v>
      </c>
      <c r="S560" s="71">
        <v>54.388107916499997</v>
      </c>
      <c r="T560" s="72"/>
      <c r="U560" s="71">
        <v>27478964</v>
      </c>
      <c r="V560" s="71">
        <v>11931</v>
      </c>
      <c r="W560" s="71">
        <v>956</v>
      </c>
      <c r="X560" s="71">
        <v>142275</v>
      </c>
      <c r="Y560" s="71">
        <v>137989</v>
      </c>
      <c r="Z560" s="71">
        <v>176422</v>
      </c>
      <c r="AA560" s="71">
        <v>39905</v>
      </c>
      <c r="AB560" s="71">
        <v>323425</v>
      </c>
      <c r="AC560" s="71">
        <v>12552460</v>
      </c>
      <c r="AD560" s="71">
        <v>54.388107916499997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985.005</v>
      </c>
      <c r="BK560" s="71">
        <v>99.614000000000004</v>
      </c>
      <c r="BL560" s="71">
        <v>166.52</v>
      </c>
      <c r="BM560" s="71">
        <v>0</v>
      </c>
      <c r="BN560" s="72"/>
      <c r="BO560" s="71">
        <v>0</v>
      </c>
      <c r="BP560" s="71">
        <v>0</v>
      </c>
      <c r="BQ560" s="71">
        <v>21</v>
      </c>
      <c r="BR560" s="71">
        <v>2</v>
      </c>
      <c r="BS560" s="71">
        <v>19</v>
      </c>
      <c r="BT560" s="71">
        <v>0</v>
      </c>
      <c r="BU560"/>
      <c r="BV560" s="70">
        <v>1055.5940000000001</v>
      </c>
      <c r="BW560" s="70">
        <v>2.5720000000000001</v>
      </c>
      <c r="BX560" s="70">
        <v>111.821</v>
      </c>
      <c r="BY560" s="70">
        <v>0</v>
      </c>
      <c r="BZ560" s="70">
        <v>78.119</v>
      </c>
      <c r="CA560" s="70">
        <v>0</v>
      </c>
      <c r="CB560" s="70">
        <v>0</v>
      </c>
      <c r="CC560" s="70">
        <v>3.0329999999999999</v>
      </c>
      <c r="CD560" s="70">
        <v>0</v>
      </c>
    </row>
    <row r="561" spans="1:82">
      <c r="A561" s="70" t="s">
        <v>2238</v>
      </c>
      <c r="B561" s="70">
        <v>415</v>
      </c>
      <c r="C561" s="70">
        <v>7</v>
      </c>
      <c r="D561" s="70">
        <v>25</v>
      </c>
      <c r="E561" s="70">
        <v>2010</v>
      </c>
      <c r="F561" s="70" t="s">
        <v>177</v>
      </c>
      <c r="G561" s="70" t="s">
        <v>2231</v>
      </c>
      <c r="H561" s="70" t="s">
        <v>2232</v>
      </c>
      <c r="I561" s="148"/>
      <c r="J561" s="71">
        <v>425.86207451168718</v>
      </c>
      <c r="K561" s="71">
        <v>30.825914604370549</v>
      </c>
      <c r="L561" s="71">
        <v>43.212246605552423</v>
      </c>
      <c r="M561" s="71">
        <v>696.69605411898658</v>
      </c>
      <c r="N561" s="71">
        <v>767.57136010959539</v>
      </c>
      <c r="O561" s="71">
        <v>348.81914853366459</v>
      </c>
      <c r="P561" s="71">
        <v>200.02212837534469</v>
      </c>
      <c r="Q561" s="71">
        <v>19.595744301625</v>
      </c>
      <c r="R561" s="71">
        <v>72.97946893670813</v>
      </c>
      <c r="S561" s="71">
        <v>75.309171641600017</v>
      </c>
      <c r="T561" s="72"/>
      <c r="U561" s="71">
        <v>29900124</v>
      </c>
      <c r="V561" s="71">
        <v>11931</v>
      </c>
      <c r="W561" s="71">
        <v>956</v>
      </c>
      <c r="X561" s="71">
        <v>142275</v>
      </c>
      <c r="Y561" s="71">
        <v>138648</v>
      </c>
      <c r="Z561" s="71">
        <v>177156</v>
      </c>
      <c r="AA561" s="71">
        <v>39253</v>
      </c>
      <c r="AB561" s="71">
        <v>322092</v>
      </c>
      <c r="AC561" s="71">
        <v>12744300</v>
      </c>
      <c r="AD561" s="71">
        <v>75.309171641600017</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1060.6120000000001</v>
      </c>
      <c r="BK561" s="71">
        <v>94.679000000000002</v>
      </c>
      <c r="BL561" s="71">
        <v>182.25899999999996</v>
      </c>
      <c r="BM561" s="71">
        <v>0</v>
      </c>
      <c r="BN561" s="72"/>
      <c r="BO561" s="71">
        <v>0</v>
      </c>
      <c r="BP561" s="71">
        <v>0</v>
      </c>
      <c r="BQ561" s="71">
        <v>21</v>
      </c>
      <c r="BR561" s="71">
        <v>2</v>
      </c>
      <c r="BS561" s="71">
        <v>19</v>
      </c>
      <c r="BT561" s="71">
        <v>0</v>
      </c>
      <c r="BU561"/>
      <c r="BV561" s="70">
        <v>1108.751</v>
      </c>
      <c r="BW561" s="70">
        <v>2.2320000000000002</v>
      </c>
      <c r="BX561" s="70">
        <v>131.29499999999999</v>
      </c>
      <c r="BY561" s="70">
        <v>0</v>
      </c>
      <c r="BZ561" s="70">
        <v>84.317999999999998</v>
      </c>
      <c r="CA561" s="70">
        <v>0</v>
      </c>
      <c r="CB561" s="70">
        <v>0</v>
      </c>
      <c r="CC561" s="70">
        <v>10.954000000000001</v>
      </c>
      <c r="CD561" s="70">
        <v>0</v>
      </c>
    </row>
    <row r="562" spans="1:82">
      <c r="A562" s="70" t="s">
        <v>2239</v>
      </c>
      <c r="B562" s="70">
        <v>416</v>
      </c>
      <c r="C562" s="70">
        <v>8</v>
      </c>
      <c r="D562" s="70">
        <v>25</v>
      </c>
      <c r="E562" s="70">
        <v>2011</v>
      </c>
      <c r="F562" s="70" t="s">
        <v>178</v>
      </c>
      <c r="G562" s="70" t="s">
        <v>2231</v>
      </c>
      <c r="H562" s="70" t="s">
        <v>2232</v>
      </c>
      <c r="I562" s="148"/>
      <c r="J562" s="71">
        <v>433.16737171220308</v>
      </c>
      <c r="K562" s="71">
        <v>41.873941439200493</v>
      </c>
      <c r="L562" s="71">
        <v>36.88247054590672</v>
      </c>
      <c r="M562" s="71">
        <v>804.53855308150276</v>
      </c>
      <c r="N562" s="71">
        <v>719.96801790405914</v>
      </c>
      <c r="O562" s="71">
        <v>345.32581799809537</v>
      </c>
      <c r="P562" s="71">
        <v>194.43974990682494</v>
      </c>
      <c r="Q562" s="71">
        <v>22.520093422957</v>
      </c>
      <c r="R562" s="71">
        <v>89.695166056906629</v>
      </c>
      <c r="S562" s="71">
        <v>71.881749389340015</v>
      </c>
      <c r="T562" s="72"/>
      <c r="U562" s="71">
        <v>23476002</v>
      </c>
      <c r="V562" s="71">
        <v>11931</v>
      </c>
      <c r="W562" s="71">
        <v>956</v>
      </c>
      <c r="X562" s="71">
        <v>142275</v>
      </c>
      <c r="Y562" s="71">
        <v>139453</v>
      </c>
      <c r="Z562" s="71">
        <v>179192</v>
      </c>
      <c r="AA562" s="71">
        <v>39293</v>
      </c>
      <c r="AB562" s="71">
        <v>320904</v>
      </c>
      <c r="AC562" s="71">
        <v>15637433</v>
      </c>
      <c r="AD562" s="71">
        <v>71.881749389340015</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1074.0519999999999</v>
      </c>
      <c r="BK562" s="71">
        <v>178.755</v>
      </c>
      <c r="BL562" s="71">
        <v>174.03300000000002</v>
      </c>
      <c r="BM562" s="71">
        <v>0</v>
      </c>
      <c r="BN562" s="72"/>
      <c r="BO562" s="71">
        <v>0</v>
      </c>
      <c r="BP562" s="71">
        <v>0</v>
      </c>
      <c r="BQ562" s="71">
        <v>24</v>
      </c>
      <c r="BR562" s="71">
        <v>2</v>
      </c>
      <c r="BS562" s="71">
        <v>19</v>
      </c>
      <c r="BT562" s="71">
        <v>0</v>
      </c>
      <c r="BU562"/>
      <c r="BV562" s="70">
        <v>1178.039</v>
      </c>
      <c r="BW562" s="70">
        <v>3.9460000000000002</v>
      </c>
      <c r="BX562" s="70">
        <v>142.22499999999999</v>
      </c>
      <c r="BY562" s="70">
        <v>0</v>
      </c>
      <c r="BZ562" s="70">
        <v>89.775999999999996</v>
      </c>
      <c r="CA562" s="70">
        <v>0</v>
      </c>
      <c r="CB562" s="70">
        <v>0</v>
      </c>
      <c r="CC562" s="70">
        <v>12.853999999999999</v>
      </c>
      <c r="CD562" s="70">
        <v>0</v>
      </c>
    </row>
    <row r="563" spans="1:82">
      <c r="A563" s="70" t="s">
        <v>2240</v>
      </c>
      <c r="B563" s="70">
        <v>417</v>
      </c>
      <c r="C563" s="70">
        <v>9</v>
      </c>
      <c r="D563" s="70">
        <v>25</v>
      </c>
      <c r="E563" s="70">
        <v>2012</v>
      </c>
      <c r="F563" s="70" t="s">
        <v>179</v>
      </c>
      <c r="G563" s="70" t="s">
        <v>2231</v>
      </c>
      <c r="H563" s="70" t="s">
        <v>2232</v>
      </c>
      <c r="I563" s="148"/>
      <c r="J563" s="71">
        <v>420.4827701062332</v>
      </c>
      <c r="K563" s="71">
        <v>38.928775057459141</v>
      </c>
      <c r="L563" s="71">
        <v>36.41959832886571</v>
      </c>
      <c r="M563" s="71">
        <v>800.48426913949243</v>
      </c>
      <c r="N563" s="71">
        <v>777.80907698823671</v>
      </c>
      <c r="O563" s="71">
        <v>346.40746585435937</v>
      </c>
      <c r="P563" s="71">
        <v>196.31739056039217</v>
      </c>
      <c r="Q563" s="71">
        <v>24.450624879364899</v>
      </c>
      <c r="R563" s="71">
        <v>89.583221856566283</v>
      </c>
      <c r="S563" s="71">
        <v>54.287715750399997</v>
      </c>
      <c r="T563" s="72"/>
      <c r="U563" s="71">
        <v>26467266</v>
      </c>
      <c r="V563" s="71">
        <v>11931</v>
      </c>
      <c r="W563" s="71">
        <v>956</v>
      </c>
      <c r="X563" s="71">
        <v>142275</v>
      </c>
      <c r="Y563" s="71">
        <v>141000</v>
      </c>
      <c r="Z563" s="71">
        <v>181179</v>
      </c>
      <c r="AA563" s="71">
        <v>39448</v>
      </c>
      <c r="AB563" s="71">
        <v>320681</v>
      </c>
      <c r="AC563" s="71">
        <v>15213400</v>
      </c>
      <c r="AD563" s="71">
        <v>54.287715750399997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787.971</v>
      </c>
      <c r="BK563" s="71">
        <v>160.36699999999999</v>
      </c>
      <c r="BL563" s="71">
        <v>180.33500000000001</v>
      </c>
      <c r="BM563" s="71">
        <v>0</v>
      </c>
      <c r="BN563" s="72"/>
      <c r="BO563" s="71">
        <v>0</v>
      </c>
      <c r="BP563" s="71">
        <v>0</v>
      </c>
      <c r="BQ563" s="71">
        <v>25</v>
      </c>
      <c r="BR563" s="71">
        <v>2</v>
      </c>
      <c r="BS563" s="71">
        <v>19</v>
      </c>
      <c r="BT563" s="71">
        <v>0</v>
      </c>
      <c r="BU563"/>
      <c r="BV563" s="70">
        <v>996.12199999999996</v>
      </c>
      <c r="BW563" s="70">
        <v>34.616</v>
      </c>
      <c r="BX563" s="70">
        <v>44.003999999999998</v>
      </c>
      <c r="BY563" s="70">
        <v>0</v>
      </c>
      <c r="BZ563" s="70">
        <v>45.460999999999999</v>
      </c>
      <c r="CA563" s="70">
        <v>0</v>
      </c>
      <c r="CB563" s="70">
        <v>0</v>
      </c>
      <c r="CC563" s="70">
        <v>8.4700000000000006</v>
      </c>
      <c r="CD563" s="70">
        <v>0</v>
      </c>
    </row>
    <row r="564" spans="1:82">
      <c r="A564" s="70" t="s">
        <v>2241</v>
      </c>
      <c r="B564" s="70">
        <v>418</v>
      </c>
      <c r="C564" s="70">
        <v>10</v>
      </c>
      <c r="D564" s="70">
        <v>25</v>
      </c>
      <c r="E564" s="70">
        <v>2013</v>
      </c>
      <c r="F564" s="70" t="s">
        <v>180</v>
      </c>
      <c r="G564" s="70" t="s">
        <v>2231</v>
      </c>
      <c r="H564" s="70" t="s">
        <v>2232</v>
      </c>
      <c r="I564" s="148"/>
      <c r="J564" s="71">
        <v>437.69527655199721</v>
      </c>
      <c r="K564" s="71">
        <v>35.326428125022723</v>
      </c>
      <c r="L564" s="71">
        <v>28.842887051836151</v>
      </c>
      <c r="M564" s="71">
        <v>789.84955664939355</v>
      </c>
      <c r="N564" s="71">
        <v>893.93329018978864</v>
      </c>
      <c r="O564" s="71">
        <v>336.19962231050346</v>
      </c>
      <c r="P564" s="71">
        <v>197.35683774690867</v>
      </c>
      <c r="Q564" s="71">
        <v>24.809261538895001</v>
      </c>
      <c r="R564" s="71">
        <v>90.191704033226216</v>
      </c>
      <c r="S564" s="71">
        <v>57.288694116920013</v>
      </c>
      <c r="T564" s="72"/>
      <c r="U564" s="71">
        <v>26218883</v>
      </c>
      <c r="V564" s="71">
        <v>11931</v>
      </c>
      <c r="W564" s="71">
        <v>956</v>
      </c>
      <c r="X564" s="71">
        <v>142275</v>
      </c>
      <c r="Y564" s="71">
        <v>142076</v>
      </c>
      <c r="Z564" s="71">
        <v>183691</v>
      </c>
      <c r="AA564" s="71">
        <v>39508</v>
      </c>
      <c r="AB564" s="71">
        <v>320720</v>
      </c>
      <c r="AC564" s="71">
        <v>14951242</v>
      </c>
      <c r="AD564" s="71">
        <v>57.288694116920013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1339.6949999999999</v>
      </c>
      <c r="BK564" s="71">
        <v>145.595</v>
      </c>
      <c r="BL564" s="71">
        <v>193.18199999999999</v>
      </c>
      <c r="BM564" s="71">
        <v>0</v>
      </c>
      <c r="BN564" s="72"/>
      <c r="BO564" s="71">
        <v>0</v>
      </c>
      <c r="BP564" s="71">
        <v>0</v>
      </c>
      <c r="BQ564" s="71">
        <v>25</v>
      </c>
      <c r="BR564" s="71">
        <v>2</v>
      </c>
      <c r="BS564" s="71">
        <v>20</v>
      </c>
      <c r="BT564" s="71">
        <v>0</v>
      </c>
      <c r="BU564"/>
      <c r="BV564" s="70">
        <v>1463.8389999999999</v>
      </c>
      <c r="BW564" s="70">
        <v>86.668000000000006</v>
      </c>
      <c r="BX564" s="70">
        <v>44.234999999999999</v>
      </c>
      <c r="BY564" s="70">
        <v>0</v>
      </c>
      <c r="BZ564" s="70">
        <v>77.147999999999996</v>
      </c>
      <c r="CA564" s="70">
        <v>0</v>
      </c>
      <c r="CB564" s="70">
        <v>0</v>
      </c>
      <c r="CC564" s="70">
        <v>6.5819999999999999</v>
      </c>
      <c r="CD564" s="70">
        <v>0</v>
      </c>
    </row>
    <row r="565" spans="1:82">
      <c r="A565" s="70" t="s">
        <v>2242</v>
      </c>
      <c r="B565" s="70">
        <v>419</v>
      </c>
      <c r="C565" s="70">
        <v>11</v>
      </c>
      <c r="D565" s="70">
        <v>25</v>
      </c>
      <c r="E565" s="70">
        <v>2014</v>
      </c>
      <c r="F565" s="70" t="s">
        <v>181</v>
      </c>
      <c r="G565" s="70" t="s">
        <v>2231</v>
      </c>
      <c r="H565" s="70" t="s">
        <v>2232</v>
      </c>
      <c r="I565" s="148"/>
      <c r="J565" s="71">
        <v>370.31664334832402</v>
      </c>
      <c r="K565" s="71">
        <v>34.688453704701253</v>
      </c>
      <c r="L565" s="71">
        <v>36.253535483990888</v>
      </c>
      <c r="M565" s="71">
        <v>761.45682169912482</v>
      </c>
      <c r="N565" s="71">
        <v>728.26449227459727</v>
      </c>
      <c r="O565" s="71">
        <v>321.03681323811634</v>
      </c>
      <c r="P565" s="71">
        <v>197.1223148536844</v>
      </c>
      <c r="Q565" s="71">
        <v>23.681589037161402</v>
      </c>
      <c r="R565" s="71">
        <v>90.734978005118933</v>
      </c>
      <c r="S565" s="71">
        <v>34.882373728300003</v>
      </c>
      <c r="T565" s="72"/>
      <c r="U565" s="71">
        <v>29199831</v>
      </c>
      <c r="V565" s="71">
        <v>10970</v>
      </c>
      <c r="W565" s="71">
        <v>743</v>
      </c>
      <c r="X565" s="71">
        <v>140439</v>
      </c>
      <c r="Y565" s="71">
        <v>142896</v>
      </c>
      <c r="Z565" s="71">
        <v>184742</v>
      </c>
      <c r="AA565" s="71">
        <v>39257</v>
      </c>
      <c r="AB565" s="71">
        <v>319084</v>
      </c>
      <c r="AC565" s="71">
        <v>15088597</v>
      </c>
      <c r="AD565" s="71">
        <v>34.882373728300003</v>
      </c>
      <c r="AE565" s="72"/>
      <c r="AF565" s="71"/>
      <c r="AG565" s="71"/>
      <c r="AH565" s="71"/>
      <c r="AI565" s="71"/>
      <c r="AJ565" s="71"/>
      <c r="AK565" s="71"/>
      <c r="AL565" s="71"/>
      <c r="AM565" s="71"/>
      <c r="AN565" s="71"/>
      <c r="AO565" s="71"/>
      <c r="AP565" s="71"/>
      <c r="AQ565" s="72"/>
      <c r="AR565" s="71">
        <v>1650</v>
      </c>
      <c r="AS565" s="71">
        <v>114</v>
      </c>
      <c r="AT565" s="71">
        <v>12</v>
      </c>
      <c r="AU565" s="71">
        <v>0</v>
      </c>
      <c r="AV565" s="71">
        <v>0</v>
      </c>
      <c r="AW565" s="71">
        <v>2</v>
      </c>
      <c r="AX565" s="71"/>
      <c r="AY565" s="72"/>
      <c r="AZ565" s="71">
        <v>6588.1</v>
      </c>
      <c r="BA565" s="71">
        <v>14070.6</v>
      </c>
      <c r="BB565" s="71">
        <v>53450</v>
      </c>
      <c r="BC565" s="71">
        <v>0</v>
      </c>
      <c r="BD565" s="71">
        <v>0</v>
      </c>
      <c r="BE565" s="71">
        <v>4575</v>
      </c>
      <c r="BF565" s="71"/>
      <c r="BG565" s="72"/>
      <c r="BH565" s="71">
        <v>0</v>
      </c>
      <c r="BI565" s="71">
        <v>0</v>
      </c>
      <c r="BJ565" s="71">
        <v>1204.5160000000001</v>
      </c>
      <c r="BK565" s="71">
        <v>131.57</v>
      </c>
      <c r="BL565" s="71">
        <v>184.72299999999998</v>
      </c>
      <c r="BM565" s="71">
        <v>0</v>
      </c>
      <c r="BN565" s="72"/>
      <c r="BO565" s="71">
        <v>0</v>
      </c>
      <c r="BP565" s="71">
        <v>0</v>
      </c>
      <c r="BQ565" s="71">
        <v>24</v>
      </c>
      <c r="BR565" s="71">
        <v>2</v>
      </c>
      <c r="BS565" s="71">
        <v>20</v>
      </c>
      <c r="BT565" s="71">
        <v>0</v>
      </c>
      <c r="BU565"/>
      <c r="BV565" s="70">
        <v>1383.748</v>
      </c>
      <c r="BW565" s="70">
        <v>6.36</v>
      </c>
      <c r="BX565" s="70">
        <v>39.646000000000001</v>
      </c>
      <c r="BY565" s="70">
        <v>0.25700000000000001</v>
      </c>
      <c r="BZ565" s="70">
        <v>84.706000000000003</v>
      </c>
      <c r="CA565" s="70">
        <v>0</v>
      </c>
      <c r="CB565" s="70">
        <v>0</v>
      </c>
      <c r="CC565" s="70">
        <v>6.0919999999999996</v>
      </c>
      <c r="CD565" s="70">
        <v>0</v>
      </c>
    </row>
    <row r="566" spans="1:82">
      <c r="A566" s="70" t="s">
        <v>2243</v>
      </c>
      <c r="B566" s="70">
        <v>420</v>
      </c>
      <c r="C566" s="70">
        <v>12</v>
      </c>
      <c r="D566" s="70">
        <v>25</v>
      </c>
      <c r="E566" s="70">
        <v>2015</v>
      </c>
      <c r="F566" s="70" t="s">
        <v>182</v>
      </c>
      <c r="G566" s="70" t="s">
        <v>2231</v>
      </c>
      <c r="H566" s="70" t="s">
        <v>2232</v>
      </c>
      <c r="I566" s="148"/>
      <c r="J566" s="71">
        <v>396.26311987744509</v>
      </c>
      <c r="K566" s="71">
        <v>32.71524729854476</v>
      </c>
      <c r="L566" s="71">
        <v>38.812681936589563</v>
      </c>
      <c r="M566" s="71">
        <v>723.15226995587545</v>
      </c>
      <c r="N566" s="71">
        <v>707.90752303500574</v>
      </c>
      <c r="O566" s="71">
        <v>319.44653149286535</v>
      </c>
      <c r="P566" s="71">
        <v>196.42877794335749</v>
      </c>
      <c r="Q566" s="71">
        <v>23.038894369696301</v>
      </c>
      <c r="R566" s="71">
        <v>86.10675631132645</v>
      </c>
      <c r="S566" s="71">
        <v>62.220128197528012</v>
      </c>
      <c r="T566" s="72"/>
      <c r="U566" s="71">
        <v>30751871</v>
      </c>
      <c r="V566" s="71">
        <v>10970</v>
      </c>
      <c r="W566" s="71">
        <v>743</v>
      </c>
      <c r="X566" s="71">
        <v>140439</v>
      </c>
      <c r="Y566" s="71">
        <v>143507</v>
      </c>
      <c r="Z566" s="71">
        <v>185596</v>
      </c>
      <c r="AA566" s="71">
        <v>39088</v>
      </c>
      <c r="AB566" s="71">
        <v>317104</v>
      </c>
      <c r="AC566" s="71">
        <v>14718545</v>
      </c>
      <c r="AD566" s="71">
        <v>62.220128197528012</v>
      </c>
      <c r="AE566" s="72"/>
      <c r="AF566" s="71">
        <v>431402580.29723692</v>
      </c>
      <c r="AG566" s="71">
        <v>23007028.26177812</v>
      </c>
      <c r="AH566" s="71">
        <v>9808140.6437321808</v>
      </c>
      <c r="AI566" s="71">
        <v>897446875.42493105</v>
      </c>
      <c r="AJ566" s="71">
        <v>767396228.13187325</v>
      </c>
      <c r="AK566" s="71">
        <v>0</v>
      </c>
      <c r="AL566" s="71">
        <v>0</v>
      </c>
      <c r="AM566" s="71">
        <v>43457772.998749822</v>
      </c>
      <c r="AN566" s="71">
        <v>0</v>
      </c>
      <c r="AO566" s="71">
        <v>0</v>
      </c>
      <c r="AP566" s="71">
        <v>2172518625.7583013</v>
      </c>
      <c r="AQ566" s="72"/>
      <c r="AR566" s="71">
        <v>1827</v>
      </c>
      <c r="AS566" s="71">
        <v>165</v>
      </c>
      <c r="AT566" s="71">
        <v>16</v>
      </c>
      <c r="AU566" s="71">
        <v>0</v>
      </c>
      <c r="AV566" s="71">
        <v>0</v>
      </c>
      <c r="AW566" s="71">
        <v>2</v>
      </c>
      <c r="AX566" s="71"/>
      <c r="AY566" s="72"/>
      <c r="AZ566" s="71">
        <v>7492.5</v>
      </c>
      <c r="BA566" s="71">
        <v>20365.599999999999</v>
      </c>
      <c r="BB566" s="71">
        <v>66908</v>
      </c>
      <c r="BC566" s="71">
        <v>0</v>
      </c>
      <c r="BD566" s="71">
        <v>0</v>
      </c>
      <c r="BE566" s="71">
        <v>4575</v>
      </c>
      <c r="BF566" s="71"/>
      <c r="BG566" s="72"/>
      <c r="BH566" s="71">
        <v>0</v>
      </c>
      <c r="BI566" s="71">
        <v>0</v>
      </c>
      <c r="BJ566" s="71">
        <v>1291.2439999999999</v>
      </c>
      <c r="BK566" s="71">
        <v>130.25899999999999</v>
      </c>
      <c r="BL566" s="71">
        <v>180.28399999999999</v>
      </c>
      <c r="BM566" s="71">
        <v>0</v>
      </c>
      <c r="BN566" s="72"/>
      <c r="BO566" s="71">
        <v>0</v>
      </c>
      <c r="BP566" s="71">
        <v>0</v>
      </c>
      <c r="BQ566" s="71">
        <v>24</v>
      </c>
      <c r="BR566" s="71">
        <v>2</v>
      </c>
      <c r="BS566" s="71">
        <v>18</v>
      </c>
      <c r="BT566" s="71">
        <v>0</v>
      </c>
      <c r="BU566"/>
      <c r="BV566" s="70">
        <v>1364.903</v>
      </c>
      <c r="BW566" s="70">
        <v>93.11</v>
      </c>
      <c r="BX566" s="70">
        <v>48.185000000000002</v>
      </c>
      <c r="BY566" s="70">
        <v>2.7959999999999998</v>
      </c>
      <c r="BZ566" s="70">
        <v>83.650999999999996</v>
      </c>
      <c r="CA566" s="70">
        <v>0</v>
      </c>
      <c r="CB566" s="70">
        <v>0</v>
      </c>
      <c r="CC566" s="70">
        <v>6.0049999999999999</v>
      </c>
      <c r="CD566" s="70">
        <v>3.137</v>
      </c>
    </row>
    <row r="567" spans="1:82">
      <c r="A567" s="70" t="s">
        <v>2244</v>
      </c>
      <c r="B567" s="70">
        <v>421</v>
      </c>
      <c r="C567" s="70">
        <v>13</v>
      </c>
      <c r="D567" s="70">
        <v>25</v>
      </c>
      <c r="E567" s="70">
        <v>2016</v>
      </c>
      <c r="F567" s="70" t="s">
        <v>155</v>
      </c>
      <c r="G567" s="70" t="s">
        <v>2231</v>
      </c>
      <c r="H567" s="70" t="s">
        <v>2232</v>
      </c>
      <c r="I567" s="148"/>
      <c r="J567" s="71">
        <v>457.37912795630257</v>
      </c>
      <c r="K567" s="71">
        <v>34.774811161090916</v>
      </c>
      <c r="L567" s="71">
        <v>36.77755793624786</v>
      </c>
      <c r="M567" s="71">
        <v>628.57958252094249</v>
      </c>
      <c r="N567" s="71">
        <v>721.94623242153546</v>
      </c>
      <c r="O567" s="71">
        <v>317.95624840078335</v>
      </c>
      <c r="P567" s="71">
        <v>196.20490914123994</v>
      </c>
      <c r="Q567" s="71">
        <v>22.239835977512893</v>
      </c>
      <c r="R567" s="71">
        <v>91.048117604590104</v>
      </c>
      <c r="S567" s="71">
        <v>57.313627638399993</v>
      </c>
      <c r="T567" s="72"/>
      <c r="U567" s="71">
        <v>27998193</v>
      </c>
      <c r="V567" s="71">
        <v>10970</v>
      </c>
      <c r="W567" s="71">
        <v>743</v>
      </c>
      <c r="X567" s="71">
        <v>140439</v>
      </c>
      <c r="Y567" s="71">
        <v>143831</v>
      </c>
      <c r="Z567" s="71">
        <v>187001</v>
      </c>
      <c r="AA567" s="71">
        <v>40382</v>
      </c>
      <c r="AB567" s="71">
        <v>314869</v>
      </c>
      <c r="AC567" s="71">
        <v>15550122.25653499</v>
      </c>
      <c r="AD567" s="71">
        <v>57.313627638399993</v>
      </c>
      <c r="AE567" s="72"/>
      <c r="AF567" s="71">
        <v>573165775.29701316</v>
      </c>
      <c r="AG567" s="71">
        <v>24195207.364312269</v>
      </c>
      <c r="AH567" s="71">
        <v>6620156.0151057569</v>
      </c>
      <c r="AI567" s="71">
        <v>868291359.34429538</v>
      </c>
      <c r="AJ567" s="71">
        <v>784688004.06055319</v>
      </c>
      <c r="AK567" s="71">
        <v>0</v>
      </c>
      <c r="AL567" s="71">
        <v>0</v>
      </c>
      <c r="AM567" s="71">
        <v>43185000.086797386</v>
      </c>
      <c r="AN567" s="71">
        <v>0</v>
      </c>
      <c r="AO567" s="71">
        <v>0</v>
      </c>
      <c r="AP567" s="71">
        <v>2300145502.168077</v>
      </c>
      <c r="AQ567" s="72"/>
      <c r="AR567" s="71">
        <v>2002</v>
      </c>
      <c r="AS567" s="71">
        <v>178</v>
      </c>
      <c r="AT567" s="71">
        <v>18</v>
      </c>
      <c r="AU567" s="71">
        <v>0</v>
      </c>
      <c r="AV567" s="71">
        <v>0</v>
      </c>
      <c r="AW567" s="71">
        <v>3</v>
      </c>
      <c r="AX567" s="71"/>
      <c r="AY567" s="72"/>
      <c r="AZ567" s="71">
        <v>8421.5</v>
      </c>
      <c r="BA567" s="71">
        <v>21947.3</v>
      </c>
      <c r="BB567" s="71">
        <v>76383</v>
      </c>
      <c r="BC567" s="71">
        <v>0</v>
      </c>
      <c r="BD567" s="71">
        <v>0</v>
      </c>
      <c r="BE567" s="71">
        <v>25075.200000000001</v>
      </c>
      <c r="BF567" s="71"/>
      <c r="BG567" s="72"/>
      <c r="BH567" s="71">
        <v>0</v>
      </c>
      <c r="BI567" s="71">
        <v>0</v>
      </c>
      <c r="BJ567" s="71">
        <v>1280.3340000000001</v>
      </c>
      <c r="BK567" s="71">
        <v>133.602</v>
      </c>
      <c r="BL567" s="71">
        <v>176.67400000000001</v>
      </c>
      <c r="BM567" s="71">
        <v>0</v>
      </c>
      <c r="BN567" s="72"/>
      <c r="BO567" s="71">
        <v>0</v>
      </c>
      <c r="BP567" s="71">
        <v>0</v>
      </c>
      <c r="BQ567" s="71">
        <v>26</v>
      </c>
      <c r="BR567" s="71">
        <v>1</v>
      </c>
      <c r="BS567" s="71">
        <v>19</v>
      </c>
      <c r="BT567" s="71">
        <v>0</v>
      </c>
      <c r="BU567"/>
      <c r="BV567" s="70">
        <v>1353.962</v>
      </c>
      <c r="BW567" s="70">
        <v>98.465999999999994</v>
      </c>
      <c r="BX567" s="70">
        <v>46.646000000000001</v>
      </c>
      <c r="BY567" s="70">
        <v>2.746</v>
      </c>
      <c r="BZ567" s="70">
        <v>83.320999999999998</v>
      </c>
      <c r="CA567" s="70">
        <v>0</v>
      </c>
      <c r="CB567" s="70">
        <v>0</v>
      </c>
      <c r="CC567" s="70">
        <v>5.4690000000000003</v>
      </c>
      <c r="CD567" s="70">
        <v>0</v>
      </c>
    </row>
    <row r="568" spans="1:82">
      <c r="A568" s="70" t="s">
        <v>2245</v>
      </c>
      <c r="B568" s="70">
        <v>422</v>
      </c>
      <c r="C568" s="70">
        <v>14</v>
      </c>
      <c r="D568" s="70">
        <v>25</v>
      </c>
      <c r="E568" s="70">
        <v>2017</v>
      </c>
      <c r="F568" s="70" t="s">
        <v>156</v>
      </c>
      <c r="G568" s="70" t="s">
        <v>2231</v>
      </c>
      <c r="H568" s="70" t="s">
        <v>2232</v>
      </c>
      <c r="I568" s="148"/>
      <c r="J568" s="71">
        <v>384.35243524889034</v>
      </c>
      <c r="K568" s="71">
        <v>33.741285619573581</v>
      </c>
      <c r="L568" s="71">
        <v>35.521970650889273</v>
      </c>
      <c r="M568" s="71">
        <v>565.42959454814763</v>
      </c>
      <c r="N568" s="71">
        <v>778.09074870722372</v>
      </c>
      <c r="O568" s="71">
        <v>314.76330859652444</v>
      </c>
      <c r="P568" s="71">
        <v>192.52873749661123</v>
      </c>
      <c r="Q568" s="71">
        <v>21.3360010825605</v>
      </c>
      <c r="R568" s="71">
        <v>82.014048280732069</v>
      </c>
      <c r="S568" s="71">
        <v>46.726404496540006</v>
      </c>
      <c r="T568" s="72"/>
      <c r="U568" s="71">
        <v>29146386</v>
      </c>
      <c r="V568" s="71">
        <v>10970</v>
      </c>
      <c r="W568" s="71">
        <v>743</v>
      </c>
      <c r="X568" s="71">
        <v>140439</v>
      </c>
      <c r="Y568" s="71">
        <v>144184</v>
      </c>
      <c r="Z568" s="71">
        <v>188194</v>
      </c>
      <c r="AA568" s="71">
        <v>39878</v>
      </c>
      <c r="AB568" s="71">
        <v>312374</v>
      </c>
      <c r="AC568" s="71">
        <v>14285124</v>
      </c>
      <c r="AD568" s="71">
        <v>46.726404496540013</v>
      </c>
      <c r="AE568" s="72"/>
      <c r="AF568" s="71">
        <v>491884544.18067533</v>
      </c>
      <c r="AG568" s="71">
        <v>23165650.83095907</v>
      </c>
      <c r="AH568" s="71">
        <v>7681704.6185524845</v>
      </c>
      <c r="AI568" s="71">
        <v>827472163.41753674</v>
      </c>
      <c r="AJ568" s="71">
        <v>808409343.36180663</v>
      </c>
      <c r="AK568" s="71">
        <v>0</v>
      </c>
      <c r="AL568" s="71">
        <v>0</v>
      </c>
      <c r="AM568" s="71">
        <v>42909842.452667482</v>
      </c>
      <c r="AN568" s="71">
        <v>0</v>
      </c>
      <c r="AO568" s="71">
        <v>0</v>
      </c>
      <c r="AP568" s="71">
        <v>2201523248.8621979</v>
      </c>
      <c r="AQ568" s="72"/>
      <c r="AR568" s="71">
        <v>2137</v>
      </c>
      <c r="AS568" s="71">
        <v>195</v>
      </c>
      <c r="AT568" s="71">
        <v>19</v>
      </c>
      <c r="AU568" s="71">
        <v>0</v>
      </c>
      <c r="AV568" s="71">
        <v>0</v>
      </c>
      <c r="AW568" s="71">
        <v>4</v>
      </c>
      <c r="AX568" s="71"/>
      <c r="AY568" s="72"/>
      <c r="AZ568" s="71">
        <v>9177.4</v>
      </c>
      <c r="BA568" s="71">
        <v>25605.5</v>
      </c>
      <c r="BB568" s="71">
        <v>83868</v>
      </c>
      <c r="BC568" s="71">
        <v>0</v>
      </c>
      <c r="BD568" s="71">
        <v>0</v>
      </c>
      <c r="BE568" s="71">
        <v>25805.200000000001</v>
      </c>
      <c r="BF568" s="71"/>
      <c r="BG568" s="72"/>
      <c r="BH568" s="71">
        <v>0</v>
      </c>
      <c r="BI568" s="71">
        <v>0</v>
      </c>
      <c r="BJ568" s="71">
        <v>1273.326</v>
      </c>
      <c r="BK568" s="71">
        <v>126.45</v>
      </c>
      <c r="BL568" s="71">
        <v>167.92099999999999</v>
      </c>
      <c r="BM568" s="71">
        <v>0</v>
      </c>
      <c r="BN568" s="72"/>
      <c r="BO568" s="71">
        <v>0</v>
      </c>
      <c r="BP568" s="71">
        <v>0</v>
      </c>
      <c r="BQ568" s="71">
        <v>26</v>
      </c>
      <c r="BR568" s="71">
        <v>1</v>
      </c>
      <c r="BS568" s="71">
        <v>19</v>
      </c>
      <c r="BT568" s="71">
        <v>0</v>
      </c>
      <c r="BU568"/>
      <c r="BV568" s="70">
        <v>1340.798</v>
      </c>
      <c r="BW568" s="70">
        <v>99.927999999999997</v>
      </c>
      <c r="BX568" s="70">
        <v>37.542999999999999</v>
      </c>
      <c r="BY568" s="70">
        <v>2.6419999999999999</v>
      </c>
      <c r="BZ568" s="70">
        <v>80.024000000000001</v>
      </c>
      <c r="CA568" s="70">
        <v>0</v>
      </c>
      <c r="CB568" s="70">
        <v>0</v>
      </c>
      <c r="CC568" s="70">
        <v>3.6560000000000001</v>
      </c>
      <c r="CD568" s="70">
        <v>3.1059999999999999</v>
      </c>
    </row>
    <row r="569" spans="1:82">
      <c r="A569" s="70" t="s">
        <v>2246</v>
      </c>
      <c r="B569" s="70">
        <v>423</v>
      </c>
      <c r="C569" s="70">
        <v>15</v>
      </c>
      <c r="D569" s="70">
        <v>25</v>
      </c>
      <c r="E569" s="70">
        <v>2018</v>
      </c>
      <c r="F569" s="70" t="s">
        <v>183</v>
      </c>
      <c r="G569" s="70" t="s">
        <v>2231</v>
      </c>
      <c r="H569" s="70" t="s">
        <v>2232</v>
      </c>
      <c r="I569" s="148"/>
      <c r="J569" s="71">
        <v>441.55333449230568</v>
      </c>
      <c r="K569" s="71">
        <v>31.905992164946792</v>
      </c>
      <c r="L569" s="71">
        <v>32.555236934671143</v>
      </c>
      <c r="M569" s="71">
        <v>592.44776479733025</v>
      </c>
      <c r="N569" s="71">
        <v>664.15708274362589</v>
      </c>
      <c r="O569" s="71">
        <v>308.759331189492</v>
      </c>
      <c r="P569" s="71">
        <v>190.62182051588297</v>
      </c>
      <c r="Q569" s="71">
        <v>19.626128579512201</v>
      </c>
      <c r="R569" s="71">
        <v>75.480852797981129</v>
      </c>
      <c r="S569" s="71">
        <v>50.217404655222005</v>
      </c>
      <c r="T569" s="72"/>
      <c r="U569" s="71">
        <v>30175235</v>
      </c>
      <c r="V569" s="71">
        <v>10970</v>
      </c>
      <c r="W569" s="71">
        <v>743</v>
      </c>
      <c r="X569" s="71">
        <v>140439</v>
      </c>
      <c r="Y569" s="71">
        <v>144427</v>
      </c>
      <c r="Z569" s="71">
        <v>188139</v>
      </c>
      <c r="AA569" s="71">
        <v>39880</v>
      </c>
      <c r="AB569" s="71">
        <v>309654</v>
      </c>
      <c r="AC569" s="71">
        <v>13095653</v>
      </c>
      <c r="AD569" s="71">
        <v>50.217404655221998</v>
      </c>
      <c r="AE569" s="72"/>
      <c r="AF569" s="71">
        <v>556046586.25722611</v>
      </c>
      <c r="AG569" s="71">
        <v>21675384.304008242</v>
      </c>
      <c r="AH569" s="71">
        <v>7402632.0058449265</v>
      </c>
      <c r="AI569" s="71">
        <v>835663402.98966742</v>
      </c>
      <c r="AJ569" s="71">
        <v>728799780.0460943</v>
      </c>
      <c r="AK569" s="71">
        <v>0</v>
      </c>
      <c r="AL569" s="71">
        <v>0</v>
      </c>
      <c r="AM569" s="71">
        <v>42624217.036304913</v>
      </c>
      <c r="AN569" s="71">
        <v>0</v>
      </c>
      <c r="AO569" s="71">
        <v>0</v>
      </c>
      <c r="AP569" s="71">
        <v>2192212002.6391459</v>
      </c>
      <c r="AQ569" s="72"/>
      <c r="AR569" s="71">
        <v>2318</v>
      </c>
      <c r="AS569" s="71">
        <v>234</v>
      </c>
      <c r="AT569" s="71">
        <v>19</v>
      </c>
      <c r="AU569" s="71">
        <v>0</v>
      </c>
      <c r="AV569" s="71">
        <v>0</v>
      </c>
      <c r="AW569" s="71">
        <v>4</v>
      </c>
      <c r="AX569" s="71"/>
      <c r="AY569" s="72"/>
      <c r="AZ569" s="71">
        <v>10170.599999999999</v>
      </c>
      <c r="BA569" s="71">
        <v>30892</v>
      </c>
      <c r="BB569" s="71">
        <v>83868</v>
      </c>
      <c r="BC569" s="71">
        <v>0</v>
      </c>
      <c r="BD569" s="71">
        <v>0</v>
      </c>
      <c r="BE569" s="71">
        <v>25805</v>
      </c>
      <c r="BF569" s="71"/>
      <c r="BG569" s="72"/>
      <c r="BH569" s="71">
        <v>0</v>
      </c>
      <c r="BI569" s="71">
        <v>0</v>
      </c>
      <c r="BJ569" s="71">
        <v>1219.248</v>
      </c>
      <c r="BK569" s="71">
        <v>104.622</v>
      </c>
      <c r="BL569" s="71">
        <v>153.13800000000001</v>
      </c>
      <c r="BM569" s="71">
        <v>0</v>
      </c>
      <c r="BN569" s="72"/>
      <c r="BO569" s="71">
        <v>0</v>
      </c>
      <c r="BP569" s="71">
        <v>0</v>
      </c>
      <c r="BQ569" s="71">
        <v>27</v>
      </c>
      <c r="BR569" s="71">
        <v>1</v>
      </c>
      <c r="BS569" s="71">
        <v>19</v>
      </c>
      <c r="BT569" s="71">
        <v>0</v>
      </c>
      <c r="BU569"/>
      <c r="BV569" s="70">
        <v>1273.7270000000001</v>
      </c>
      <c r="BW569" s="70">
        <v>86.745000000000005</v>
      </c>
      <c r="BX569" s="70">
        <v>33.442</v>
      </c>
      <c r="BY569" s="70">
        <v>2.411</v>
      </c>
      <c r="BZ569" s="70">
        <v>71.722999999999999</v>
      </c>
      <c r="CA569" s="70">
        <v>0</v>
      </c>
      <c r="CB569" s="70">
        <v>0</v>
      </c>
      <c r="CC569" s="70">
        <v>5.343</v>
      </c>
      <c r="CD569" s="70">
        <v>3.617</v>
      </c>
    </row>
    <row r="570" spans="1:82">
      <c r="A570" s="70" t="s">
        <v>2247</v>
      </c>
      <c r="B570" s="70">
        <v>424</v>
      </c>
      <c r="C570" s="70">
        <v>16</v>
      </c>
      <c r="D570" s="70">
        <v>25</v>
      </c>
      <c r="E570" s="70">
        <v>2019</v>
      </c>
      <c r="F570" s="70" t="s">
        <v>158</v>
      </c>
      <c r="G570" s="70" t="s">
        <v>2231</v>
      </c>
      <c r="H570" s="70" t="s">
        <v>2232</v>
      </c>
      <c r="I570" s="148"/>
      <c r="J570" s="71">
        <v>393.02869453610367</v>
      </c>
      <c r="K570" s="71">
        <v>29.900659486558364</v>
      </c>
      <c r="L570" s="71">
        <v>32.856698822159778</v>
      </c>
      <c r="M570" s="71">
        <v>559.89668093745922</v>
      </c>
      <c r="N570" s="71">
        <v>626.82512065024093</v>
      </c>
      <c r="O570" s="71">
        <v>300.47741801795451</v>
      </c>
      <c r="P570" s="71">
        <v>183.00062904785477</v>
      </c>
      <c r="Q570" s="71">
        <v>18.969906618476301</v>
      </c>
      <c r="R570" s="71">
        <v>68.076714056771834</v>
      </c>
      <c r="S570" s="71">
        <v>36.756690463675</v>
      </c>
      <c r="T570" s="72"/>
      <c r="U570" s="71">
        <v>28328051</v>
      </c>
      <c r="V570" s="71">
        <v>10970</v>
      </c>
      <c r="W570" s="71">
        <v>743</v>
      </c>
      <c r="X570" s="71">
        <v>140439</v>
      </c>
      <c r="Y570" s="71">
        <v>144816</v>
      </c>
      <c r="Z570" s="71">
        <v>188119</v>
      </c>
      <c r="AA570" s="71">
        <v>37999</v>
      </c>
      <c r="AB570" s="71">
        <v>307403</v>
      </c>
      <c r="AC570" s="71">
        <v>12004513</v>
      </c>
      <c r="AD570" s="71">
        <v>36.756690463675</v>
      </c>
      <c r="AE570" s="72"/>
      <c r="AF570" s="71">
        <v>528488979.36015302</v>
      </c>
      <c r="AG570" s="71">
        <v>20854519.43460374</v>
      </c>
      <c r="AH570" s="71">
        <v>7708180.8428734159</v>
      </c>
      <c r="AI570" s="71">
        <v>808643118.85218871</v>
      </c>
      <c r="AJ570" s="71">
        <v>698066071.25206935</v>
      </c>
      <c r="AK570" s="71">
        <v>0</v>
      </c>
      <c r="AL570" s="71">
        <v>0</v>
      </c>
      <c r="AM570" s="71">
        <v>41865974.471454978</v>
      </c>
      <c r="AN570" s="71">
        <v>0</v>
      </c>
      <c r="AO570" s="71">
        <v>0</v>
      </c>
      <c r="AP570" s="71">
        <v>2105626844.2133436</v>
      </c>
      <c r="AQ570" s="72"/>
      <c r="AR570" s="71">
        <v>2506</v>
      </c>
      <c r="AS570" s="71">
        <v>254</v>
      </c>
      <c r="AT570" s="71">
        <v>26</v>
      </c>
      <c r="AU570" s="71">
        <v>0</v>
      </c>
      <c r="AV570" s="71">
        <v>0</v>
      </c>
      <c r="AW570" s="71">
        <v>4</v>
      </c>
      <c r="AX570" s="71"/>
      <c r="AY570" s="72"/>
      <c r="AZ570" s="71">
        <v>11253.4</v>
      </c>
      <c r="BA570" s="71">
        <v>31715.5</v>
      </c>
      <c r="BB570" s="71">
        <v>84006.6</v>
      </c>
      <c r="BC570" s="71">
        <v>0</v>
      </c>
      <c r="BD570" s="71">
        <v>0</v>
      </c>
      <c r="BE570" s="71">
        <v>25805.200000000001</v>
      </c>
      <c r="BF570" s="71"/>
      <c r="BG570" s="72"/>
      <c r="BH570" s="71">
        <v>0</v>
      </c>
      <c r="BI570" s="71">
        <v>0</v>
      </c>
      <c r="BJ570" s="71">
        <v>1120.04</v>
      </c>
      <c r="BK570" s="71">
        <v>79.016999999999996</v>
      </c>
      <c r="BL570" s="71">
        <v>145.05000000000001</v>
      </c>
      <c r="BM570" s="71">
        <v>0</v>
      </c>
      <c r="BN570" s="72"/>
      <c r="BO570" s="71">
        <v>0</v>
      </c>
      <c r="BP570" s="71">
        <v>0</v>
      </c>
      <c r="BQ570" s="71">
        <v>26</v>
      </c>
      <c r="BR570" s="71">
        <v>1</v>
      </c>
      <c r="BS570" s="71">
        <v>16</v>
      </c>
      <c r="BT570" s="71">
        <v>0</v>
      </c>
      <c r="BU570"/>
      <c r="BV570" s="70">
        <v>1158.6410000000001</v>
      </c>
      <c r="BW570" s="70">
        <v>90.314999999999998</v>
      </c>
      <c r="BX570" s="70">
        <v>28.864000000000001</v>
      </c>
      <c r="BY570" s="70">
        <v>0</v>
      </c>
      <c r="BZ570" s="70">
        <v>66.287000000000006</v>
      </c>
      <c r="CA570" s="70">
        <v>0</v>
      </c>
      <c r="CB570" s="70">
        <v>0</v>
      </c>
      <c r="CC570" s="70">
        <v>0</v>
      </c>
      <c r="CD570" s="70">
        <v>0</v>
      </c>
    </row>
    <row r="571" spans="1:82">
      <c r="A571" s="70" t="s">
        <v>2248</v>
      </c>
      <c r="B571" s="70">
        <v>425</v>
      </c>
      <c r="C571" s="70">
        <v>17</v>
      </c>
      <c r="D571" s="70">
        <v>25</v>
      </c>
      <c r="E571" s="70">
        <v>2020</v>
      </c>
      <c r="F571" s="70" t="s">
        <v>159</v>
      </c>
      <c r="G571" s="70" t="s">
        <v>2231</v>
      </c>
      <c r="H571" s="70" t="s">
        <v>2232</v>
      </c>
      <c r="I571" s="148"/>
      <c r="J571" s="71">
        <v>347.38756567686249</v>
      </c>
      <c r="K571" s="71">
        <v>33.873322343312175</v>
      </c>
      <c r="L571" s="71">
        <v>32.459704337263148</v>
      </c>
      <c r="M571" s="71">
        <v>497.21992399294857</v>
      </c>
      <c r="N571" s="71">
        <v>592.0008268593399</v>
      </c>
      <c r="O571" s="71">
        <v>263.3880493509875</v>
      </c>
      <c r="P571" s="71">
        <v>171.03466148722603</v>
      </c>
      <c r="Q571" s="71">
        <v>18.006015318796099</v>
      </c>
      <c r="R571" s="71">
        <v>65.490287611686412</v>
      </c>
      <c r="S571" s="71">
        <v>42.591425773237013</v>
      </c>
      <c r="T571" s="72"/>
      <c r="U571" s="71">
        <v>26366615</v>
      </c>
      <c r="V571" s="71">
        <v>10699</v>
      </c>
      <c r="W571" s="71">
        <v>879</v>
      </c>
      <c r="X571" s="71">
        <v>132989</v>
      </c>
      <c r="Y571" s="71">
        <v>145388</v>
      </c>
      <c r="Z571" s="71">
        <v>188210</v>
      </c>
      <c r="AA571" s="71">
        <v>37748</v>
      </c>
      <c r="AB571" s="71">
        <v>305390</v>
      </c>
      <c r="AC571" s="71">
        <v>11609447.999999998</v>
      </c>
      <c r="AD571" s="71">
        <v>42.591425773237013</v>
      </c>
      <c r="AE571" s="72"/>
      <c r="AF571" s="71">
        <v>464112114.35576087</v>
      </c>
      <c r="AG571" s="71">
        <v>24093875.884311419</v>
      </c>
      <c r="AH571" s="71">
        <v>7870123.646505014</v>
      </c>
      <c r="AI571" s="71">
        <v>764725146.06527054</v>
      </c>
      <c r="AJ571" s="71">
        <v>702555377.80330813</v>
      </c>
      <c r="AK571" s="71"/>
      <c r="AL571" s="71"/>
      <c r="AM571" s="71">
        <v>39856787.953666992</v>
      </c>
      <c r="AN571" s="71"/>
      <c r="AO571" s="71"/>
      <c r="AP571" s="71">
        <v>2003213425.708823</v>
      </c>
      <c r="AQ571" s="72"/>
      <c r="AR571" s="71">
        <v>2723</v>
      </c>
      <c r="AS571" s="71">
        <v>302</v>
      </c>
      <c r="AT571" s="71">
        <v>27</v>
      </c>
      <c r="AU571" s="71">
        <v>0</v>
      </c>
      <c r="AV571" s="71">
        <v>0</v>
      </c>
      <c r="AW571" s="71">
        <v>4</v>
      </c>
      <c r="AX571" s="71"/>
      <c r="AY571" s="72"/>
      <c r="AZ571" s="71">
        <v>12509.299999999979</v>
      </c>
      <c r="BA571" s="71">
        <v>45822.3</v>
      </c>
      <c r="BB571" s="71">
        <v>149996.6</v>
      </c>
      <c r="BC571" s="71">
        <v>0</v>
      </c>
      <c r="BD571" s="71">
        <v>0</v>
      </c>
      <c r="BE571" s="71">
        <v>26155.74</v>
      </c>
      <c r="BF571" s="71"/>
      <c r="BG571" s="72"/>
      <c r="BH571" s="71">
        <v>0</v>
      </c>
      <c r="BI571" s="71">
        <v>0</v>
      </c>
      <c r="BJ571" s="71">
        <v>1131.2819999999999</v>
      </c>
      <c r="BK571" s="71">
        <v>68.28</v>
      </c>
      <c r="BL571" s="71">
        <v>146.45599999999999</v>
      </c>
      <c r="BM571" s="71">
        <v>0</v>
      </c>
      <c r="BN571" s="72"/>
      <c r="BO571" s="71">
        <v>0</v>
      </c>
      <c r="BP571" s="71">
        <v>0</v>
      </c>
      <c r="BQ571" s="71">
        <v>23</v>
      </c>
      <c r="BR571" s="71">
        <v>1</v>
      </c>
      <c r="BS571" s="71">
        <v>15</v>
      </c>
      <c r="BT571" s="71">
        <v>0</v>
      </c>
      <c r="BU571"/>
      <c r="BV571" s="70">
        <v>1145.1659999999999</v>
      </c>
      <c r="BW571" s="70">
        <v>90.054000000000002</v>
      </c>
      <c r="BX571" s="70">
        <v>36.372999999999998</v>
      </c>
      <c r="BY571" s="70">
        <v>0</v>
      </c>
      <c r="BZ571" s="70">
        <v>74.424999999999997</v>
      </c>
      <c r="CA571" s="70">
        <v>0</v>
      </c>
      <c r="CB571" s="70">
        <v>0</v>
      </c>
      <c r="CC571" s="70">
        <v>0</v>
      </c>
      <c r="CD571" s="70">
        <v>0</v>
      </c>
    </row>
    <row r="572" spans="1:82">
      <c r="A572" s="70" t="s">
        <v>2249</v>
      </c>
      <c r="B572" s="70">
        <v>425</v>
      </c>
      <c r="C572" s="70">
        <v>18</v>
      </c>
      <c r="D572" s="70">
        <v>25</v>
      </c>
      <c r="E572" s="70">
        <v>2021</v>
      </c>
      <c r="F572" s="70" t="s">
        <v>160</v>
      </c>
      <c r="G572" s="70" t="s">
        <v>2231</v>
      </c>
      <c r="H572" s="70" t="s">
        <v>2232</v>
      </c>
      <c r="I572" s="148"/>
      <c r="J572" s="71">
        <v>361.85922135640436</v>
      </c>
      <c r="K572" s="71">
        <v>33.140638804416376</v>
      </c>
      <c r="L572" s="71">
        <v>33.945094756019749</v>
      </c>
      <c r="M572" s="71">
        <v>577.79125204319098</v>
      </c>
      <c r="N572" s="71">
        <v>644.20587090354888</v>
      </c>
      <c r="O572" s="71">
        <v>255.59769444692537</v>
      </c>
      <c r="P572" s="71">
        <v>175.60932801222498</v>
      </c>
      <c r="Q572" s="71">
        <v>17.6984167685256</v>
      </c>
      <c r="R572" s="71">
        <v>65.279514418409107</v>
      </c>
      <c r="S572" s="71">
        <v>36.985400651751043</v>
      </c>
      <c r="T572" s="72"/>
      <c r="U572" s="71">
        <v>28509024</v>
      </c>
      <c r="V572" s="71">
        <v>10699</v>
      </c>
      <c r="W572" s="71">
        <v>879</v>
      </c>
      <c r="X572" s="71">
        <v>132989</v>
      </c>
      <c r="Y572" s="71">
        <v>146180</v>
      </c>
      <c r="Z572" s="71">
        <v>188059</v>
      </c>
      <c r="AA572" s="71">
        <v>37793</v>
      </c>
      <c r="AB572" s="71">
        <v>303122</v>
      </c>
      <c r="AC572" s="71">
        <v>11226278.999999998</v>
      </c>
      <c r="AD572" s="71">
        <v>36.985400651751043</v>
      </c>
      <c r="AE572" s="72"/>
      <c r="AF572" s="71">
        <v>491887576.70813972</v>
      </c>
      <c r="AG572" s="71">
        <v>22622438.507662617</v>
      </c>
      <c r="AH572" s="71">
        <v>7215768.9177544648</v>
      </c>
      <c r="AI572" s="71">
        <v>870694182.73499691</v>
      </c>
      <c r="AJ572" s="71">
        <v>767800578.83250725</v>
      </c>
      <c r="AK572" s="71">
        <v>0</v>
      </c>
      <c r="AL572" s="71">
        <v>0</v>
      </c>
      <c r="AM572" s="71">
        <v>39788972.200076833</v>
      </c>
      <c r="AN572" s="71">
        <v>0</v>
      </c>
      <c r="AO572" s="71">
        <v>0</v>
      </c>
      <c r="AP572" s="71">
        <v>2200009517.9011378</v>
      </c>
      <c r="AQ572" s="72"/>
      <c r="AR572" s="71">
        <v>2941</v>
      </c>
      <c r="AS572" s="71">
        <v>323</v>
      </c>
      <c r="AT572" s="71">
        <v>27</v>
      </c>
      <c r="AU572" s="71">
        <v>0</v>
      </c>
      <c r="AV572" s="71">
        <v>0</v>
      </c>
      <c r="AW572" s="71">
        <v>4</v>
      </c>
      <c r="AX572" s="71"/>
      <c r="AY572" s="72"/>
      <c r="AZ572" s="71">
        <v>13850.399999999971</v>
      </c>
      <c r="BA572" s="71">
        <v>48129.399999999987</v>
      </c>
      <c r="BB572" s="71">
        <v>149996.6</v>
      </c>
      <c r="BC572" s="71">
        <v>0</v>
      </c>
      <c r="BD572" s="71">
        <v>0</v>
      </c>
      <c r="BE572" s="71">
        <v>26155.74</v>
      </c>
      <c r="BF572" s="71"/>
      <c r="BG572" s="72"/>
      <c r="BH572" s="71">
        <v>0</v>
      </c>
      <c r="BI572" s="71">
        <v>0</v>
      </c>
      <c r="BJ572" s="71">
        <v>1079.9590000000001</v>
      </c>
      <c r="BK572" s="71">
        <v>61.55</v>
      </c>
      <c r="BL572" s="71">
        <v>134.833</v>
      </c>
      <c r="BM572" s="71">
        <v>0</v>
      </c>
      <c r="BN572" s="72"/>
      <c r="BO572" s="71">
        <v>0</v>
      </c>
      <c r="BP572" s="71">
        <v>0</v>
      </c>
      <c r="BQ572" s="71">
        <v>21</v>
      </c>
      <c r="BR572" s="71">
        <v>1</v>
      </c>
      <c r="BS572" s="71">
        <v>14</v>
      </c>
      <c r="BT572" s="71">
        <v>0</v>
      </c>
      <c r="BU572"/>
      <c r="BV572" s="70">
        <v>1085.854</v>
      </c>
      <c r="BW572" s="70">
        <v>87.796000000000006</v>
      </c>
      <c r="BX572" s="70">
        <v>31.699000000000002</v>
      </c>
      <c r="BY572" s="70">
        <v>0</v>
      </c>
      <c r="BZ572" s="70">
        <v>67.986000000000004</v>
      </c>
      <c r="CA572" s="70">
        <v>0</v>
      </c>
      <c r="CB572" s="70">
        <v>0</v>
      </c>
      <c r="CC572" s="70">
        <v>3.0070000000000001</v>
      </c>
      <c r="CD572" s="70">
        <v>0</v>
      </c>
    </row>
    <row r="573" spans="1:82">
      <c r="A573" s="70" t="s">
        <v>2250</v>
      </c>
      <c r="B573" s="70">
        <v>425</v>
      </c>
      <c r="C573" s="70">
        <v>19</v>
      </c>
      <c r="D573" s="70">
        <v>25</v>
      </c>
      <c r="E573" s="70">
        <v>2022</v>
      </c>
      <c r="F573" s="70" t="s">
        <v>161</v>
      </c>
      <c r="G573" s="70" t="s">
        <v>2231</v>
      </c>
      <c r="H573" s="70" t="s">
        <v>2232</v>
      </c>
      <c r="I573" s="148"/>
      <c r="J573" s="71">
        <v>310.86667004201655</v>
      </c>
      <c r="K573" s="71">
        <v>30.37498275109176</v>
      </c>
      <c r="L573" s="71">
        <v>27.460066320369215</v>
      </c>
      <c r="M573" s="71">
        <v>565.78118181019624</v>
      </c>
      <c r="N573" s="71">
        <v>615.07800223990944</v>
      </c>
      <c r="O573" s="71">
        <v>269.67912416495682</v>
      </c>
      <c r="P573" s="71">
        <v>174.47366600079638</v>
      </c>
      <c r="Q573" s="71">
        <v>17.688621578103611</v>
      </c>
      <c r="R573" s="71">
        <v>65.105182469612615</v>
      </c>
      <c r="S573" s="71">
        <v>35.829086883256302</v>
      </c>
      <c r="T573" s="72"/>
      <c r="U573" s="71">
        <v>32360733</v>
      </c>
      <c r="V573" s="71">
        <v>10699</v>
      </c>
      <c r="W573" s="71">
        <v>879</v>
      </c>
      <c r="X573" s="71">
        <v>132989</v>
      </c>
      <c r="Y573" s="71">
        <v>146859</v>
      </c>
      <c r="Z573" s="71">
        <v>188520</v>
      </c>
      <c r="AA573" s="71">
        <v>38121</v>
      </c>
      <c r="AB573" s="71">
        <v>300470</v>
      </c>
      <c r="AC573" s="71">
        <v>11336917.999999998</v>
      </c>
      <c r="AD573" s="71">
        <v>35.829086883256302</v>
      </c>
      <c r="AE573" s="72"/>
      <c r="AF573" s="71">
        <v>440804254.60325921</v>
      </c>
      <c r="AG573" s="71">
        <v>21143380.57625635</v>
      </c>
      <c r="AH573" s="71">
        <v>7702636.1406832552</v>
      </c>
      <c r="AI573" s="71">
        <v>848732443.80691147</v>
      </c>
      <c r="AJ573" s="71">
        <v>774694103.38408422</v>
      </c>
      <c r="AK573" s="71">
        <v>0</v>
      </c>
      <c r="AL573" s="71">
        <v>0</v>
      </c>
      <c r="AM573" s="71">
        <v>38798878.150506012</v>
      </c>
      <c r="AN573" s="71">
        <v>0</v>
      </c>
      <c r="AO573" s="71">
        <v>0</v>
      </c>
      <c r="AP573" s="71">
        <v>2131875696.6617005</v>
      </c>
      <c r="AQ573" s="72"/>
      <c r="AR573" s="71">
        <v>3214</v>
      </c>
      <c r="AS573" s="71">
        <v>330</v>
      </c>
      <c r="AT573" s="71">
        <v>34</v>
      </c>
      <c r="AU573" s="71">
        <v>0</v>
      </c>
      <c r="AV573" s="71">
        <v>0</v>
      </c>
      <c r="AW573" s="71">
        <v>4</v>
      </c>
      <c r="AX573" s="71"/>
      <c r="AY573" s="72"/>
      <c r="AZ573" s="71">
        <v>15574.299999999936</v>
      </c>
      <c r="BA573" s="71">
        <v>49186.799999999988</v>
      </c>
      <c r="BB573" s="71">
        <v>156911.79999999999</v>
      </c>
      <c r="BC573" s="71">
        <v>0</v>
      </c>
      <c r="BD573" s="71">
        <v>0</v>
      </c>
      <c r="BE573" s="71">
        <v>26155.74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425</v>
      </c>
      <c r="C574" s="70">
        <v>20</v>
      </c>
      <c r="D574" s="70">
        <v>25</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3513</v>
      </c>
      <c r="AS574" s="71">
        <v>333</v>
      </c>
      <c r="AT574" s="71">
        <v>36</v>
      </c>
      <c r="AU574" s="71">
        <v>0</v>
      </c>
      <c r="AV574" s="71">
        <v>0</v>
      </c>
      <c r="AW574" s="71">
        <v>4</v>
      </c>
      <c r="AX574" s="71"/>
      <c r="AY574" s="72"/>
      <c r="AZ574" s="71">
        <v>17354.399999999892</v>
      </c>
      <c r="BA574" s="71">
        <v>49269.299999999988</v>
      </c>
      <c r="BB574" s="71">
        <v>156951.4</v>
      </c>
      <c r="BC574" s="71">
        <v>0</v>
      </c>
      <c r="BD574" s="71">
        <v>0</v>
      </c>
      <c r="BE574" s="71">
        <v>26155.74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425</v>
      </c>
      <c r="C575" s="70">
        <v>21</v>
      </c>
      <c r="D575" s="70">
        <v>25</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477</v>
      </c>
      <c r="C576" s="70">
        <v>1</v>
      </c>
      <c r="D576" s="70">
        <v>29</v>
      </c>
      <c r="E576" s="70">
        <v>1990</v>
      </c>
      <c r="F576" s="70" t="s">
        <v>787</v>
      </c>
      <c r="G576" s="70" t="s">
        <v>2254</v>
      </c>
      <c r="H576" s="70" t="s">
        <v>2255</v>
      </c>
      <c r="I576" s="148"/>
      <c r="J576" s="71">
        <v>83.575515814495887</v>
      </c>
      <c r="K576" s="71">
        <v>45.221711103776258</v>
      </c>
      <c r="L576" s="71">
        <v>1.861034253427593</v>
      </c>
      <c r="M576" s="71">
        <v>566.16093269911516</v>
      </c>
      <c r="N576" s="71">
        <v>291.49953031175647</v>
      </c>
      <c r="O576" s="71">
        <v>110.3250908992438</v>
      </c>
      <c r="P576" s="71">
        <v>91.190232243887678</v>
      </c>
      <c r="Q576" s="71">
        <v>16.1283686646718</v>
      </c>
      <c r="R576" s="71">
        <v>0</v>
      </c>
      <c r="S576" s="71">
        <v>20.282206464349269</v>
      </c>
      <c r="T576" s="72"/>
      <c r="U576" s="71">
        <v>20847547</v>
      </c>
      <c r="V576" s="71">
        <v>17363</v>
      </c>
      <c r="W576" s="71">
        <v>17</v>
      </c>
      <c r="X576" s="71">
        <v>236156</v>
      </c>
      <c r="Y576" s="71">
        <v>127607</v>
      </c>
      <c r="Z576" s="71">
        <v>45378</v>
      </c>
      <c r="AA576" s="71">
        <v>22142</v>
      </c>
      <c r="AB576" s="71">
        <v>261870</v>
      </c>
      <c r="AC576" s="71">
        <v>0</v>
      </c>
      <c r="AD576" s="71">
        <v>20.282206464349269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478</v>
      </c>
      <c r="C577" s="70">
        <v>2</v>
      </c>
      <c r="D577" s="70">
        <v>29</v>
      </c>
      <c r="E577" s="70">
        <v>2005</v>
      </c>
      <c r="F577" s="70" t="s">
        <v>789</v>
      </c>
      <c r="G577" s="1064" t="s">
        <v>2254</v>
      </c>
      <c r="H577" s="70" t="s">
        <v>2255</v>
      </c>
      <c r="I577" s="148"/>
      <c r="J577" s="71">
        <v>62.073286512820779</v>
      </c>
      <c r="K577" s="71">
        <v>26.52390137035632</v>
      </c>
      <c r="L577" s="71">
        <v>1.6650494602386881</v>
      </c>
      <c r="M577" s="71">
        <v>835.08440142750612</v>
      </c>
      <c r="N577" s="71">
        <v>363.24459717162051</v>
      </c>
      <c r="O577" s="71">
        <v>94.496234701352208</v>
      </c>
      <c r="P577" s="71">
        <v>63.904255860098878</v>
      </c>
      <c r="Q577" s="71">
        <v>14.0665001413421</v>
      </c>
      <c r="R577" s="71">
        <v>0</v>
      </c>
      <c r="S577" s="71">
        <v>15.42042815615225</v>
      </c>
      <c r="T577" s="72"/>
      <c r="U577" s="71">
        <v>7888056</v>
      </c>
      <c r="V577" s="71">
        <v>12430</v>
      </c>
      <c r="W577" s="71">
        <v>20</v>
      </c>
      <c r="X577" s="71">
        <v>198875</v>
      </c>
      <c r="Y577" s="71">
        <v>137241</v>
      </c>
      <c r="Z577" s="71">
        <v>44977</v>
      </c>
      <c r="AA577" s="71">
        <v>12708</v>
      </c>
      <c r="AB577" s="71">
        <v>238762</v>
      </c>
      <c r="AC577" s="71">
        <v>0</v>
      </c>
      <c r="AD577" s="71">
        <v>15.42042815615225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479</v>
      </c>
      <c r="C578" s="70">
        <v>3</v>
      </c>
      <c r="D578" s="70">
        <v>29</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480</v>
      </c>
      <c r="C579" s="70">
        <v>4</v>
      </c>
      <c r="D579" s="70">
        <v>29</v>
      </c>
      <c r="E579" s="70">
        <v>2007</v>
      </c>
      <c r="F579" s="70" t="s">
        <v>791</v>
      </c>
      <c r="G579" s="70" t="s">
        <v>2254</v>
      </c>
      <c r="H579" s="70" t="s">
        <v>2255</v>
      </c>
      <c r="I579" s="148"/>
      <c r="J579" s="71">
        <v>63.576141493252123</v>
      </c>
      <c r="K579" s="71">
        <v>29.020418477179931</v>
      </c>
      <c r="L579" s="71">
        <v>1.8975202633921979</v>
      </c>
      <c r="M579" s="71">
        <v>855.79292753151981</v>
      </c>
      <c r="N579" s="71">
        <v>393.81387981916259</v>
      </c>
      <c r="O579" s="71">
        <v>90.029880896088287</v>
      </c>
      <c r="P579" s="71">
        <v>62.141015663008957</v>
      </c>
      <c r="Q579" s="71">
        <v>15.0894799141699</v>
      </c>
      <c r="R579" s="71">
        <v>0</v>
      </c>
      <c r="S579" s="71">
        <v>19.78370107703913</v>
      </c>
      <c r="T579" s="72"/>
      <c r="U579" s="71">
        <v>6992620</v>
      </c>
      <c r="V579" s="71">
        <v>12244</v>
      </c>
      <c r="W579" s="71">
        <v>17</v>
      </c>
      <c r="X579" s="71">
        <v>218306</v>
      </c>
      <c r="Y579" s="71">
        <v>141760</v>
      </c>
      <c r="Z579" s="71">
        <v>44546</v>
      </c>
      <c r="AA579" s="71">
        <v>12169</v>
      </c>
      <c r="AB579" s="71">
        <v>242582</v>
      </c>
      <c r="AC579" s="71">
        <v>0</v>
      </c>
      <c r="AD579" s="71">
        <v>19.78370107703913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481</v>
      </c>
      <c r="C580" s="70">
        <v>5</v>
      </c>
      <c r="D580" s="70">
        <v>29</v>
      </c>
      <c r="E580" s="70">
        <v>2008</v>
      </c>
      <c r="F580" s="70" t="s">
        <v>792</v>
      </c>
      <c r="G580" s="70" t="s">
        <v>2254</v>
      </c>
      <c r="H580" s="70" t="s">
        <v>2255</v>
      </c>
      <c r="I580" s="148"/>
      <c r="J580" s="71">
        <v>47.952506184894013</v>
      </c>
      <c r="K580" s="71">
        <v>23.020749720893999</v>
      </c>
      <c r="L580" s="71">
        <v>1.698041008509801</v>
      </c>
      <c r="M580" s="71">
        <v>853.99342853335736</v>
      </c>
      <c r="N580" s="71">
        <v>391.9990329274591</v>
      </c>
      <c r="O580" s="71">
        <v>85.428784290393168</v>
      </c>
      <c r="P580" s="71">
        <v>59.672876333294496</v>
      </c>
      <c r="Q580" s="71">
        <v>14.9488517171546</v>
      </c>
      <c r="R580" s="71">
        <v>0</v>
      </c>
      <c r="S580" s="71">
        <v>23.803785775502789</v>
      </c>
      <c r="T580" s="72"/>
      <c r="U580" s="71">
        <v>6726004</v>
      </c>
      <c r="V580" s="71">
        <v>12244</v>
      </c>
      <c r="W580" s="71">
        <v>17</v>
      </c>
      <c r="X580" s="71">
        <v>218306</v>
      </c>
      <c r="Y580" s="71">
        <v>143529</v>
      </c>
      <c r="Z580" s="71">
        <v>43753</v>
      </c>
      <c r="AA580" s="71">
        <v>11699</v>
      </c>
      <c r="AB580" s="71">
        <v>244274</v>
      </c>
      <c r="AC580" s="71">
        <v>0</v>
      </c>
      <c r="AD580" s="71">
        <v>23.803785775502789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482</v>
      </c>
      <c r="C581" s="70">
        <v>6</v>
      </c>
      <c r="D581" s="70">
        <v>29</v>
      </c>
      <c r="E581" s="70">
        <v>2009</v>
      </c>
      <c r="F581" s="70" t="s">
        <v>176</v>
      </c>
      <c r="G581" s="70" t="s">
        <v>2254</v>
      </c>
      <c r="H581" s="70" t="s">
        <v>2255</v>
      </c>
      <c r="I581" s="148"/>
      <c r="J581" s="71">
        <v>44.525963783281</v>
      </c>
      <c r="K581" s="71">
        <v>20.384548304976551</v>
      </c>
      <c r="L581" s="71">
        <v>3.6288815665788028</v>
      </c>
      <c r="M581" s="71">
        <v>865.47621797951615</v>
      </c>
      <c r="N581" s="71">
        <v>360.60012229018508</v>
      </c>
      <c r="O581" s="71">
        <v>85.637800939309102</v>
      </c>
      <c r="P581" s="71">
        <v>56.769588292358137</v>
      </c>
      <c r="Q581" s="71">
        <v>14.3036066569405</v>
      </c>
      <c r="R581" s="71">
        <v>0</v>
      </c>
      <c r="S581" s="71">
        <v>26.54496901079629</v>
      </c>
      <c r="T581" s="72"/>
      <c r="U581" s="71">
        <v>5500446</v>
      </c>
      <c r="V581" s="71">
        <v>12500</v>
      </c>
      <c r="W581" s="71">
        <v>35</v>
      </c>
      <c r="X581" s="71">
        <v>252802</v>
      </c>
      <c r="Y581" s="71">
        <v>144681</v>
      </c>
      <c r="Z581" s="71">
        <v>43292</v>
      </c>
      <c r="AA581" s="71">
        <v>11426</v>
      </c>
      <c r="AB581" s="71">
        <v>245356</v>
      </c>
      <c r="AC581" s="71">
        <v>0</v>
      </c>
      <c r="AD581" s="71">
        <v>26.54496901079629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4.16</v>
      </c>
      <c r="BK581" s="71">
        <v>14.54</v>
      </c>
      <c r="BL581" s="71">
        <v>237.33199999999999</v>
      </c>
      <c r="BM581" s="71">
        <v>0</v>
      </c>
      <c r="BN581" s="72"/>
      <c r="BO581" s="71">
        <v>0</v>
      </c>
      <c r="BP581" s="71">
        <v>0</v>
      </c>
      <c r="BQ581" s="71">
        <v>1</v>
      </c>
      <c r="BR581" s="71">
        <v>2</v>
      </c>
      <c r="BS581" s="71">
        <v>21</v>
      </c>
      <c r="BT581" s="71">
        <v>0</v>
      </c>
      <c r="BU581"/>
      <c r="BV581" s="70">
        <v>216.732</v>
      </c>
      <c r="BW581" s="70">
        <v>0</v>
      </c>
      <c r="BX581" s="70">
        <v>39.299999999999997</v>
      </c>
      <c r="BY581" s="70">
        <v>0</v>
      </c>
      <c r="BZ581" s="70">
        <v>0</v>
      </c>
      <c r="CA581" s="70">
        <v>0</v>
      </c>
      <c r="CB581" s="70">
        <v>0</v>
      </c>
      <c r="CC581" s="70">
        <v>0</v>
      </c>
      <c r="CD581" s="70">
        <v>0</v>
      </c>
    </row>
    <row r="582" spans="1:82">
      <c r="A582" s="70" t="s">
        <v>2261</v>
      </c>
      <c r="B582" s="70">
        <v>483</v>
      </c>
      <c r="C582" s="70">
        <v>7</v>
      </c>
      <c r="D582" s="70">
        <v>29</v>
      </c>
      <c r="E582" s="70">
        <v>2010</v>
      </c>
      <c r="F582" s="70" t="s">
        <v>177</v>
      </c>
      <c r="G582" s="70" t="s">
        <v>2254</v>
      </c>
      <c r="H582" s="70" t="s">
        <v>2255</v>
      </c>
      <c r="I582" s="148"/>
      <c r="J582" s="71">
        <v>40.540738800272628</v>
      </c>
      <c r="K582" s="71">
        <v>18.273949964817088</v>
      </c>
      <c r="L582" s="71">
        <v>3.3895670812579879</v>
      </c>
      <c r="M582" s="71">
        <v>875.54406219516318</v>
      </c>
      <c r="N582" s="71">
        <v>368.45246601768292</v>
      </c>
      <c r="O582" s="71">
        <v>84.507264986319115</v>
      </c>
      <c r="P582" s="71">
        <v>57.036345831025223</v>
      </c>
      <c r="Q582" s="71">
        <v>15.015056858416299</v>
      </c>
      <c r="R582" s="71">
        <v>0</v>
      </c>
      <c r="S582" s="71">
        <v>32.879941674764673</v>
      </c>
      <c r="T582" s="72"/>
      <c r="U582" s="71">
        <v>5353251</v>
      </c>
      <c r="V582" s="71">
        <v>12500</v>
      </c>
      <c r="W582" s="71">
        <v>35</v>
      </c>
      <c r="X582" s="71">
        <v>252802</v>
      </c>
      <c r="Y582" s="71">
        <v>145822</v>
      </c>
      <c r="Z582" s="71">
        <v>42919</v>
      </c>
      <c r="AA582" s="71">
        <v>11193</v>
      </c>
      <c r="AB582" s="71">
        <v>246800</v>
      </c>
      <c r="AC582" s="71">
        <v>0</v>
      </c>
      <c r="AD582" s="71">
        <v>32.879941674764673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v>
      </c>
      <c r="BK582" s="71">
        <v>2.8759999999999999</v>
      </c>
      <c r="BL582" s="71">
        <v>247.54700000000003</v>
      </c>
      <c r="BM582" s="71">
        <v>0</v>
      </c>
      <c r="BN582" s="72"/>
      <c r="BO582" s="71">
        <v>0</v>
      </c>
      <c r="BP582" s="71">
        <v>0</v>
      </c>
      <c r="BQ582" s="71">
        <v>1</v>
      </c>
      <c r="BR582" s="71">
        <v>2</v>
      </c>
      <c r="BS582" s="71">
        <v>22</v>
      </c>
      <c r="BT582" s="71">
        <v>0</v>
      </c>
      <c r="BU582"/>
      <c r="BV582" s="70">
        <v>209.78299999999999</v>
      </c>
      <c r="BW582" s="70">
        <v>0</v>
      </c>
      <c r="BX582" s="70">
        <v>44.3</v>
      </c>
      <c r="BY582" s="70">
        <v>0</v>
      </c>
      <c r="BZ582" s="70">
        <v>0</v>
      </c>
      <c r="CA582" s="70">
        <v>0</v>
      </c>
      <c r="CB582" s="70">
        <v>0</v>
      </c>
      <c r="CC582" s="70">
        <v>0</v>
      </c>
      <c r="CD582" s="70">
        <v>0</v>
      </c>
    </row>
    <row r="583" spans="1:82">
      <c r="A583" s="70" t="s">
        <v>2262</v>
      </c>
      <c r="B583" s="70">
        <v>484</v>
      </c>
      <c r="C583" s="70">
        <v>8</v>
      </c>
      <c r="D583" s="70">
        <v>29</v>
      </c>
      <c r="E583" s="70">
        <v>2011</v>
      </c>
      <c r="F583" s="70" t="s">
        <v>178</v>
      </c>
      <c r="G583" s="70" t="s">
        <v>2254</v>
      </c>
      <c r="H583" s="70" t="s">
        <v>2255</v>
      </c>
      <c r="I583" s="148"/>
      <c r="J583" s="71">
        <v>59.355114382987367</v>
      </c>
      <c r="K583" s="71">
        <v>27.587292267557981</v>
      </c>
      <c r="L583" s="71">
        <v>1.4945566300829389</v>
      </c>
      <c r="M583" s="71">
        <v>1113.360253853657</v>
      </c>
      <c r="N583" s="71">
        <v>429.89038931370459</v>
      </c>
      <c r="O583" s="71">
        <v>82.236308715973493</v>
      </c>
      <c r="P583" s="71">
        <v>54.710148753463898</v>
      </c>
      <c r="Q583" s="71">
        <v>17.4529601195247</v>
      </c>
      <c r="R583" s="71">
        <v>0</v>
      </c>
      <c r="S583" s="71">
        <v>31.66578836386249</v>
      </c>
      <c r="T583" s="72"/>
      <c r="U583" s="71">
        <v>7363937</v>
      </c>
      <c r="V583" s="71">
        <v>12500</v>
      </c>
      <c r="W583" s="71">
        <v>35</v>
      </c>
      <c r="X583" s="71">
        <v>252802</v>
      </c>
      <c r="Y583" s="71">
        <v>147293</v>
      </c>
      <c r="Z583" s="71">
        <v>42673</v>
      </c>
      <c r="AA583" s="71">
        <v>11056</v>
      </c>
      <c r="AB583" s="71">
        <v>248699</v>
      </c>
      <c r="AC583" s="71">
        <v>0</v>
      </c>
      <c r="AD583" s="71">
        <v>31.66578836386249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2.911</v>
      </c>
      <c r="BK583" s="71">
        <v>3.15</v>
      </c>
      <c r="BL583" s="71">
        <v>168.61199999999997</v>
      </c>
      <c r="BM583" s="71">
        <v>0</v>
      </c>
      <c r="BN583" s="72"/>
      <c r="BO583" s="71">
        <v>0</v>
      </c>
      <c r="BP583" s="71">
        <v>0</v>
      </c>
      <c r="BQ583" s="71">
        <v>1</v>
      </c>
      <c r="BR583" s="71">
        <v>2</v>
      </c>
      <c r="BS583" s="71">
        <v>21</v>
      </c>
      <c r="BT583" s="71">
        <v>0</v>
      </c>
      <c r="BU583"/>
      <c r="BV583" s="70">
        <v>174.673</v>
      </c>
      <c r="BW583" s="70">
        <v>0</v>
      </c>
      <c r="BX583" s="70">
        <v>0</v>
      </c>
      <c r="BY583" s="70">
        <v>0</v>
      </c>
      <c r="BZ583" s="70">
        <v>0</v>
      </c>
      <c r="CA583" s="70">
        <v>0</v>
      </c>
      <c r="CB583" s="70">
        <v>0</v>
      </c>
      <c r="CC583" s="70">
        <v>0</v>
      </c>
      <c r="CD583" s="70">
        <v>0</v>
      </c>
    </row>
    <row r="584" spans="1:82">
      <c r="A584" s="70" t="s">
        <v>2263</v>
      </c>
      <c r="B584" s="70">
        <v>485</v>
      </c>
      <c r="C584" s="70">
        <v>9</v>
      </c>
      <c r="D584" s="70">
        <v>29</v>
      </c>
      <c r="E584" s="70">
        <v>2012</v>
      </c>
      <c r="F584" s="70" t="s">
        <v>179</v>
      </c>
      <c r="G584" s="70" t="s">
        <v>2254</v>
      </c>
      <c r="H584" s="70" t="s">
        <v>2255</v>
      </c>
      <c r="I584" s="148"/>
      <c r="J584" s="71">
        <v>54.215699048343353</v>
      </c>
      <c r="K584" s="71">
        <v>27.21291730666006</v>
      </c>
      <c r="L584" s="71">
        <v>1.47968972656941</v>
      </c>
      <c r="M584" s="71">
        <v>1172.2725347721639</v>
      </c>
      <c r="N584" s="71">
        <v>498.30317095146933</v>
      </c>
      <c r="O584" s="71">
        <v>82.086288871917901</v>
      </c>
      <c r="P584" s="71">
        <v>53.622994404994564</v>
      </c>
      <c r="Q584" s="71">
        <v>20.5454602295375</v>
      </c>
      <c r="R584" s="71">
        <v>0</v>
      </c>
      <c r="S584" s="71">
        <v>31.7089214932187</v>
      </c>
      <c r="T584" s="72"/>
      <c r="U584" s="71">
        <v>7253039</v>
      </c>
      <c r="V584" s="71">
        <v>12500</v>
      </c>
      <c r="W584" s="71">
        <v>35</v>
      </c>
      <c r="X584" s="71">
        <v>252802</v>
      </c>
      <c r="Y584" s="71">
        <v>161713</v>
      </c>
      <c r="Z584" s="71">
        <v>42933</v>
      </c>
      <c r="AA584" s="71">
        <v>10775</v>
      </c>
      <c r="AB584" s="71">
        <v>269463</v>
      </c>
      <c r="AC584" s="71">
        <v>0</v>
      </c>
      <c r="AD584" s="71">
        <v>31.7089214932187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3.0449999999999999</v>
      </c>
      <c r="BK584" s="71">
        <v>2.8410000000000002</v>
      </c>
      <c r="BL584" s="71">
        <v>217.15400000000002</v>
      </c>
      <c r="BM584" s="71">
        <v>0</v>
      </c>
      <c r="BN584" s="72"/>
      <c r="BO584" s="71">
        <v>0</v>
      </c>
      <c r="BP584" s="71">
        <v>0</v>
      </c>
      <c r="BQ584" s="71">
        <v>1</v>
      </c>
      <c r="BR584" s="71">
        <v>2</v>
      </c>
      <c r="BS584" s="71">
        <v>25</v>
      </c>
      <c r="BT584" s="71">
        <v>0</v>
      </c>
      <c r="BU584"/>
      <c r="BV584" s="70">
        <v>223.04</v>
      </c>
      <c r="BW584" s="70">
        <v>0</v>
      </c>
      <c r="BX584" s="70">
        <v>0</v>
      </c>
      <c r="BY584" s="70">
        <v>0</v>
      </c>
      <c r="BZ584" s="70">
        <v>0</v>
      </c>
      <c r="CA584" s="70">
        <v>0</v>
      </c>
      <c r="CB584" s="70">
        <v>0</v>
      </c>
      <c r="CC584" s="70">
        <v>0</v>
      </c>
      <c r="CD584" s="70">
        <v>0</v>
      </c>
    </row>
    <row r="585" spans="1:82">
      <c r="A585" s="70" t="s">
        <v>2264</v>
      </c>
      <c r="B585" s="70">
        <v>486</v>
      </c>
      <c r="C585" s="70">
        <v>10</v>
      </c>
      <c r="D585" s="70">
        <v>29</v>
      </c>
      <c r="E585" s="70">
        <v>2013</v>
      </c>
      <c r="F585" s="70" t="s">
        <v>180</v>
      </c>
      <c r="G585" s="70" t="s">
        <v>2254</v>
      </c>
      <c r="H585" s="70" t="s">
        <v>2255</v>
      </c>
      <c r="I585" s="148"/>
      <c r="J585" s="71">
        <v>40.46072581640702</v>
      </c>
      <c r="K585" s="71">
        <v>23.466468016851511</v>
      </c>
      <c r="L585" s="71">
        <v>1.356172476530823</v>
      </c>
      <c r="M585" s="71">
        <v>1247.320707331131</v>
      </c>
      <c r="N585" s="71">
        <v>484.30108439111171</v>
      </c>
      <c r="O585" s="71">
        <v>77.880605628781723</v>
      </c>
      <c r="P585" s="71">
        <v>53.020792645684132</v>
      </c>
      <c r="Q585" s="71">
        <v>21.0129154159705</v>
      </c>
      <c r="R585" s="71">
        <v>0</v>
      </c>
      <c r="S585" s="71">
        <v>34.388459239602021</v>
      </c>
      <c r="T585" s="72"/>
      <c r="U585" s="71">
        <v>5237601</v>
      </c>
      <c r="V585" s="71">
        <v>12500</v>
      </c>
      <c r="W585" s="71">
        <v>35</v>
      </c>
      <c r="X585" s="71">
        <v>252802</v>
      </c>
      <c r="Y585" s="71">
        <v>163481</v>
      </c>
      <c r="Z585" s="71">
        <v>42552</v>
      </c>
      <c r="AA585" s="71">
        <v>10614</v>
      </c>
      <c r="AB585" s="71">
        <v>271643</v>
      </c>
      <c r="AC585" s="71">
        <v>0</v>
      </c>
      <c r="AD585" s="71">
        <v>34.388459239602021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3.0070000000000001</v>
      </c>
      <c r="BL585" s="71">
        <v>282.52600000000001</v>
      </c>
      <c r="BM585" s="71">
        <v>0</v>
      </c>
      <c r="BN585" s="72"/>
      <c r="BO585" s="71">
        <v>0</v>
      </c>
      <c r="BP585" s="71">
        <v>0</v>
      </c>
      <c r="BQ585" s="71">
        <v>0</v>
      </c>
      <c r="BR585" s="71">
        <v>2</v>
      </c>
      <c r="BS585" s="71">
        <v>24</v>
      </c>
      <c r="BT585" s="71">
        <v>0</v>
      </c>
      <c r="BU585"/>
      <c r="BV585" s="70">
        <v>231.732</v>
      </c>
      <c r="BW585" s="70">
        <v>0</v>
      </c>
      <c r="BX585" s="70">
        <v>53.801000000000002</v>
      </c>
      <c r="BY585" s="70">
        <v>0</v>
      </c>
      <c r="BZ585" s="70">
        <v>0</v>
      </c>
      <c r="CA585" s="70">
        <v>0</v>
      </c>
      <c r="CB585" s="70">
        <v>0</v>
      </c>
      <c r="CC585" s="70">
        <v>0</v>
      </c>
      <c r="CD585" s="70">
        <v>0</v>
      </c>
    </row>
    <row r="586" spans="1:82">
      <c r="A586" s="70" t="s">
        <v>2265</v>
      </c>
      <c r="B586" s="70">
        <v>487</v>
      </c>
      <c r="C586" s="70">
        <v>11</v>
      </c>
      <c r="D586" s="70">
        <v>29</v>
      </c>
      <c r="E586" s="70">
        <v>2014</v>
      </c>
      <c r="F586" s="70" t="s">
        <v>181</v>
      </c>
      <c r="G586" s="70" t="s">
        <v>2254</v>
      </c>
      <c r="H586" s="70" t="s">
        <v>2255</v>
      </c>
      <c r="I586" s="148"/>
      <c r="J586" s="71">
        <v>38.526465153281613</v>
      </c>
      <c r="K586" s="71">
        <v>25.950266425178111</v>
      </c>
      <c r="L586" s="71">
        <v>1.327399691760158</v>
      </c>
      <c r="M586" s="71">
        <v>1132.9680522891981</v>
      </c>
      <c r="N586" s="71">
        <v>443.26046728638948</v>
      </c>
      <c r="O586" s="71">
        <v>74.374287220979213</v>
      </c>
      <c r="P586" s="71">
        <v>52.362419423140352</v>
      </c>
      <c r="Q586" s="71">
        <v>20.447416827108899</v>
      </c>
      <c r="R586" s="71">
        <v>0</v>
      </c>
      <c r="S586" s="71">
        <v>31.622543167137909</v>
      </c>
      <c r="T586" s="72"/>
      <c r="U586" s="71">
        <v>5720484</v>
      </c>
      <c r="V586" s="71">
        <v>13217</v>
      </c>
      <c r="W586" s="71">
        <v>15</v>
      </c>
      <c r="X586" s="71">
        <v>253585</v>
      </c>
      <c r="Y586" s="71">
        <v>166782</v>
      </c>
      <c r="Z586" s="71">
        <v>42799</v>
      </c>
      <c r="AA586" s="71">
        <v>10428</v>
      </c>
      <c r="AB586" s="71">
        <v>275507</v>
      </c>
      <c r="AC586" s="71">
        <v>0</v>
      </c>
      <c r="AD586" s="71">
        <v>31.622543167137909</v>
      </c>
      <c r="AE586" s="72"/>
      <c r="AF586" s="71"/>
      <c r="AG586" s="71"/>
      <c r="AH586" s="71"/>
      <c r="AI586" s="71"/>
      <c r="AJ586" s="71"/>
      <c r="AK586" s="71"/>
      <c r="AL586" s="71"/>
      <c r="AM586" s="71"/>
      <c r="AN586" s="71"/>
      <c r="AO586" s="71"/>
      <c r="AP586" s="71"/>
      <c r="AQ586" s="72"/>
      <c r="AR586" s="71">
        <v>1006</v>
      </c>
      <c r="AS586" s="71">
        <v>52</v>
      </c>
      <c r="AT586" s="71">
        <v>0</v>
      </c>
      <c r="AU586" s="71">
        <v>0</v>
      </c>
      <c r="AV586" s="71">
        <v>0</v>
      </c>
      <c r="AW586" s="71">
        <v>1</v>
      </c>
      <c r="AX586" s="71"/>
      <c r="AY586" s="72"/>
      <c r="AZ586" s="71">
        <v>3702.5</v>
      </c>
      <c r="BA586" s="71">
        <v>706.2</v>
      </c>
      <c r="BB586" s="71">
        <v>0</v>
      </c>
      <c r="BC586" s="71">
        <v>0</v>
      </c>
      <c r="BD586" s="71">
        <v>0</v>
      </c>
      <c r="BE586" s="71">
        <v>4134</v>
      </c>
      <c r="BF586" s="71"/>
      <c r="BG586" s="72"/>
      <c r="BH586" s="71">
        <v>0</v>
      </c>
      <c r="BI586" s="71">
        <v>0</v>
      </c>
      <c r="BJ586" s="71">
        <v>0</v>
      </c>
      <c r="BK586" s="71">
        <v>2.7559999999999998</v>
      </c>
      <c r="BL586" s="71">
        <v>265.50099999999998</v>
      </c>
      <c r="BM586" s="71">
        <v>0</v>
      </c>
      <c r="BN586" s="72"/>
      <c r="BO586" s="71">
        <v>0</v>
      </c>
      <c r="BP586" s="71">
        <v>0</v>
      </c>
      <c r="BQ586" s="71">
        <v>0</v>
      </c>
      <c r="BR586" s="71">
        <v>2</v>
      </c>
      <c r="BS586" s="71">
        <v>23</v>
      </c>
      <c r="BT586" s="71">
        <v>0</v>
      </c>
      <c r="BU586"/>
      <c r="BV586" s="70">
        <v>220.435</v>
      </c>
      <c r="BW586" s="70">
        <v>0</v>
      </c>
      <c r="BX586" s="70">
        <v>47.822000000000003</v>
      </c>
      <c r="BY586" s="70">
        <v>0</v>
      </c>
      <c r="BZ586" s="70">
        <v>0</v>
      </c>
      <c r="CA586" s="70">
        <v>0</v>
      </c>
      <c r="CB586" s="70">
        <v>0</v>
      </c>
      <c r="CC586" s="70">
        <v>0</v>
      </c>
      <c r="CD586" s="70">
        <v>0</v>
      </c>
    </row>
    <row r="587" spans="1:82">
      <c r="A587" s="70" t="s">
        <v>2266</v>
      </c>
      <c r="B587" s="70">
        <v>488</v>
      </c>
      <c r="C587" s="70">
        <v>12</v>
      </c>
      <c r="D587" s="70">
        <v>29</v>
      </c>
      <c r="E587" s="70">
        <v>2015</v>
      </c>
      <c r="F587" s="70" t="s">
        <v>182</v>
      </c>
      <c r="G587" s="70" t="s">
        <v>2254</v>
      </c>
      <c r="H587" s="70" t="s">
        <v>2255</v>
      </c>
      <c r="I587" s="148"/>
      <c r="J587" s="71">
        <v>46.625128197905447</v>
      </c>
      <c r="K587" s="71">
        <v>27.598461991084079</v>
      </c>
      <c r="L587" s="71">
        <v>1.654568490942703</v>
      </c>
      <c r="M587" s="71">
        <v>1205.409360507384</v>
      </c>
      <c r="N587" s="71">
        <v>454.0619863515297</v>
      </c>
      <c r="O587" s="71">
        <v>73.796148827327116</v>
      </c>
      <c r="P587" s="71">
        <v>51.810803842509614</v>
      </c>
      <c r="Q587" s="71">
        <v>20.389563919147001</v>
      </c>
      <c r="R587" s="71">
        <v>0</v>
      </c>
      <c r="S587" s="71">
        <v>33.014992151094802</v>
      </c>
      <c r="T587" s="72"/>
      <c r="U587" s="71">
        <v>6280383</v>
      </c>
      <c r="V587" s="71">
        <v>13217</v>
      </c>
      <c r="W587" s="71">
        <v>15</v>
      </c>
      <c r="X587" s="71">
        <v>253585</v>
      </c>
      <c r="Y587" s="71">
        <v>171610</v>
      </c>
      <c r="Z587" s="71">
        <v>42875</v>
      </c>
      <c r="AA587" s="71">
        <v>10310</v>
      </c>
      <c r="AB587" s="71">
        <v>280639</v>
      </c>
      <c r="AC587" s="71">
        <v>0</v>
      </c>
      <c r="AD587" s="71">
        <v>33.014992151094802</v>
      </c>
      <c r="AE587" s="72"/>
      <c r="AF587" s="71">
        <v>63155354.750835598</v>
      </c>
      <c r="AG587" s="71">
        <v>22875520.844221778</v>
      </c>
      <c r="AH587" s="71">
        <v>337216.99523011612</v>
      </c>
      <c r="AI587" s="71">
        <v>1483726171.4571731</v>
      </c>
      <c r="AJ587" s="71">
        <v>669817793.90815663</v>
      </c>
      <c r="AK587" s="71">
        <v>0</v>
      </c>
      <c r="AL587" s="71">
        <v>0</v>
      </c>
      <c r="AM587" s="71">
        <v>38460397.713671699</v>
      </c>
      <c r="AN587" s="71">
        <v>0</v>
      </c>
      <c r="AO587" s="71">
        <v>0</v>
      </c>
      <c r="AP587" s="71">
        <v>2278372455.6692886</v>
      </c>
      <c r="AQ587" s="72"/>
      <c r="AR587" s="71">
        <v>1087</v>
      </c>
      <c r="AS587" s="71">
        <v>75</v>
      </c>
      <c r="AT587" s="71">
        <v>0</v>
      </c>
      <c r="AU587" s="71">
        <v>0</v>
      </c>
      <c r="AV587" s="71">
        <v>0</v>
      </c>
      <c r="AW587" s="71">
        <v>1</v>
      </c>
      <c r="AX587" s="71"/>
      <c r="AY587" s="72"/>
      <c r="AZ587" s="71">
        <v>4035.1</v>
      </c>
      <c r="BA587" s="71">
        <v>1090.9000000000001</v>
      </c>
      <c r="BB587" s="71">
        <v>0</v>
      </c>
      <c r="BC587" s="71">
        <v>0</v>
      </c>
      <c r="BD587" s="71">
        <v>0</v>
      </c>
      <c r="BE587" s="71">
        <v>4134</v>
      </c>
      <c r="BF587" s="71"/>
      <c r="BG587" s="72"/>
      <c r="BH587" s="71">
        <v>0</v>
      </c>
      <c r="BI587" s="71">
        <v>0</v>
      </c>
      <c r="BJ587" s="71">
        <v>0</v>
      </c>
      <c r="BK587" s="71">
        <v>16.484999999999999</v>
      </c>
      <c r="BL587" s="71">
        <v>266.16499999999996</v>
      </c>
      <c r="BM587" s="71">
        <v>0</v>
      </c>
      <c r="BN587" s="72"/>
      <c r="BO587" s="71">
        <v>0</v>
      </c>
      <c r="BP587" s="71">
        <v>0</v>
      </c>
      <c r="BQ587" s="71">
        <v>0</v>
      </c>
      <c r="BR587" s="71">
        <v>2</v>
      </c>
      <c r="BS587" s="71">
        <v>22</v>
      </c>
      <c r="BT587" s="71">
        <v>0</v>
      </c>
      <c r="BU587"/>
      <c r="BV587" s="70">
        <v>228.405</v>
      </c>
      <c r="BW587" s="70">
        <v>0</v>
      </c>
      <c r="BX587" s="70">
        <v>54.244999999999997</v>
      </c>
      <c r="BY587" s="70">
        <v>0</v>
      </c>
      <c r="BZ587" s="70">
        <v>0</v>
      </c>
      <c r="CA587" s="70">
        <v>0</v>
      </c>
      <c r="CB587" s="70">
        <v>0</v>
      </c>
      <c r="CC587" s="70">
        <v>0</v>
      </c>
      <c r="CD587" s="70">
        <v>0</v>
      </c>
    </row>
    <row r="588" spans="1:82">
      <c r="A588" s="70" t="s">
        <v>2267</v>
      </c>
      <c r="B588" s="70">
        <v>489</v>
      </c>
      <c r="C588" s="70">
        <v>13</v>
      </c>
      <c r="D588" s="70">
        <v>29</v>
      </c>
      <c r="E588" s="70">
        <v>2016</v>
      </c>
      <c r="F588" s="70" t="s">
        <v>155</v>
      </c>
      <c r="G588" s="70" t="s">
        <v>2254</v>
      </c>
      <c r="H588" s="70" t="s">
        <v>2255</v>
      </c>
      <c r="I588" s="148"/>
      <c r="J588" s="71">
        <v>24.367661568929403</v>
      </c>
      <c r="K588" s="71">
        <v>28.426094117782483</v>
      </c>
      <c r="L588" s="71">
        <v>1.8697338285125327</v>
      </c>
      <c r="M588" s="71">
        <v>928.47598567292744</v>
      </c>
      <c r="N588" s="71">
        <v>439.25112856023156</v>
      </c>
      <c r="O588" s="71">
        <v>73.131246356790044</v>
      </c>
      <c r="P588" s="71">
        <v>49.602692224825873</v>
      </c>
      <c r="Q588" s="71">
        <v>20.081179942321274</v>
      </c>
      <c r="R588" s="71">
        <v>0</v>
      </c>
      <c r="S588" s="71">
        <v>42.72946562417868</v>
      </c>
      <c r="T588" s="72"/>
      <c r="U588" s="71">
        <v>3838012</v>
      </c>
      <c r="V588" s="71">
        <v>13217</v>
      </c>
      <c r="W588" s="71">
        <v>15</v>
      </c>
      <c r="X588" s="71">
        <v>253585</v>
      </c>
      <c r="Y588" s="71">
        <v>175018</v>
      </c>
      <c r="Z588" s="71">
        <v>43011</v>
      </c>
      <c r="AA588" s="71">
        <v>10209</v>
      </c>
      <c r="AB588" s="71">
        <v>284307</v>
      </c>
      <c r="AC588" s="71">
        <v>0</v>
      </c>
      <c r="AD588" s="71">
        <v>42.72946562417868</v>
      </c>
      <c r="AE588" s="72"/>
      <c r="AF588" s="71">
        <v>35062423.708294883</v>
      </c>
      <c r="AG588" s="71">
        <v>22487243.722904801</v>
      </c>
      <c r="AH588" s="71">
        <v>290011.97691363539</v>
      </c>
      <c r="AI588" s="71">
        <v>1434562185.779757</v>
      </c>
      <c r="AJ588" s="71">
        <v>616441692.53410006</v>
      </c>
      <c r="AK588" s="71">
        <v>0</v>
      </c>
      <c r="AL588" s="71">
        <v>0</v>
      </c>
      <c r="AM588" s="71">
        <v>38993352.218468972</v>
      </c>
      <c r="AN588" s="71">
        <v>0</v>
      </c>
      <c r="AO588" s="71">
        <v>0</v>
      </c>
      <c r="AP588" s="71">
        <v>2147836909.9404392</v>
      </c>
      <c r="AQ588" s="72"/>
      <c r="AR588" s="71">
        <v>1154</v>
      </c>
      <c r="AS588" s="71">
        <v>92</v>
      </c>
      <c r="AT588" s="71">
        <v>0</v>
      </c>
      <c r="AU588" s="71">
        <v>0</v>
      </c>
      <c r="AV588" s="71">
        <v>0</v>
      </c>
      <c r="AW588" s="71">
        <v>1</v>
      </c>
      <c r="AX588" s="71"/>
      <c r="AY588" s="72"/>
      <c r="AZ588" s="71">
        <v>4337.5</v>
      </c>
      <c r="BA588" s="71">
        <v>1354.1</v>
      </c>
      <c r="BB588" s="71">
        <v>0</v>
      </c>
      <c r="BC588" s="71">
        <v>0</v>
      </c>
      <c r="BD588" s="71">
        <v>0</v>
      </c>
      <c r="BE588" s="71">
        <v>4134</v>
      </c>
      <c r="BF588" s="71"/>
      <c r="BG588" s="72"/>
      <c r="BH588" s="71">
        <v>0</v>
      </c>
      <c r="BI588" s="71">
        <v>0</v>
      </c>
      <c r="BJ588" s="71">
        <v>0</v>
      </c>
      <c r="BK588" s="71">
        <v>2.5710000000000002</v>
      </c>
      <c r="BL588" s="71">
        <v>252.93</v>
      </c>
      <c r="BM588" s="71">
        <v>0</v>
      </c>
      <c r="BN588" s="72"/>
      <c r="BO588" s="71">
        <v>0</v>
      </c>
      <c r="BP588" s="71">
        <v>0</v>
      </c>
      <c r="BQ588" s="71">
        <v>0</v>
      </c>
      <c r="BR588" s="71">
        <v>2</v>
      </c>
      <c r="BS588" s="71">
        <v>21</v>
      </c>
      <c r="BT588" s="71">
        <v>0</v>
      </c>
      <c r="BU588"/>
      <c r="BV588" s="70">
        <v>205.506</v>
      </c>
      <c r="BW588" s="70">
        <v>0</v>
      </c>
      <c r="BX588" s="70">
        <v>49.994999999999997</v>
      </c>
      <c r="BY588" s="70">
        <v>0</v>
      </c>
      <c r="BZ588" s="70">
        <v>0</v>
      </c>
      <c r="CA588" s="70">
        <v>0</v>
      </c>
      <c r="CB588" s="70">
        <v>0</v>
      </c>
      <c r="CC588" s="70">
        <v>0</v>
      </c>
      <c r="CD588" s="70">
        <v>0</v>
      </c>
    </row>
    <row r="589" spans="1:82">
      <c r="A589" s="70" t="s">
        <v>2268</v>
      </c>
      <c r="B589" s="70">
        <v>490</v>
      </c>
      <c r="C589" s="70">
        <v>14</v>
      </c>
      <c r="D589" s="70">
        <v>29</v>
      </c>
      <c r="E589" s="70">
        <v>2017</v>
      </c>
      <c r="F589" s="70" t="s">
        <v>156</v>
      </c>
      <c r="G589" s="70" t="s">
        <v>2254</v>
      </c>
      <c r="H589" s="70" t="s">
        <v>2255</v>
      </c>
      <c r="I589" s="148"/>
      <c r="J589" s="71">
        <v>25.930524884462152</v>
      </c>
      <c r="K589" s="71">
        <v>29.080393387063186</v>
      </c>
      <c r="L589" s="71">
        <v>1.5399093901975043</v>
      </c>
      <c r="M589" s="71">
        <v>931.49611048555266</v>
      </c>
      <c r="N589" s="71">
        <v>454.9138649308162</v>
      </c>
      <c r="O589" s="71">
        <v>71.993112720005939</v>
      </c>
      <c r="P589" s="71">
        <v>48.704295698525854</v>
      </c>
      <c r="Q589" s="71">
        <v>19.610468882861699</v>
      </c>
      <c r="R589" s="71">
        <v>0</v>
      </c>
      <c r="S589" s="71">
        <v>45.650601770134308</v>
      </c>
      <c r="T589" s="72"/>
      <c r="U589" s="71">
        <v>4411700</v>
      </c>
      <c r="V589" s="71">
        <v>13217</v>
      </c>
      <c r="W589" s="71">
        <v>15</v>
      </c>
      <c r="X589" s="71">
        <v>253585</v>
      </c>
      <c r="Y589" s="71">
        <v>177671</v>
      </c>
      <c r="Z589" s="71">
        <v>43044</v>
      </c>
      <c r="AA589" s="71">
        <v>10088</v>
      </c>
      <c r="AB589" s="71">
        <v>287111</v>
      </c>
      <c r="AC589" s="71">
        <v>0</v>
      </c>
      <c r="AD589" s="71">
        <v>45.650601770134308</v>
      </c>
      <c r="AE589" s="72"/>
      <c r="AF589" s="71">
        <v>38341126.698959567</v>
      </c>
      <c r="AG589" s="71">
        <v>23517787.524893802</v>
      </c>
      <c r="AH589" s="71">
        <v>324554.66511914198</v>
      </c>
      <c r="AI589" s="71">
        <v>1501423365.83794</v>
      </c>
      <c r="AJ589" s="71">
        <v>674649825.44583261</v>
      </c>
      <c r="AK589" s="71">
        <v>0</v>
      </c>
      <c r="AL589" s="71">
        <v>0</v>
      </c>
      <c r="AM589" s="71">
        <v>39439542.908269621</v>
      </c>
      <c r="AN589" s="71">
        <v>0</v>
      </c>
      <c r="AO589" s="71">
        <v>0</v>
      </c>
      <c r="AP589" s="71">
        <v>2277696203.0810146</v>
      </c>
      <c r="AQ589" s="72"/>
      <c r="AR589" s="71">
        <v>1214</v>
      </c>
      <c r="AS589" s="71">
        <v>102</v>
      </c>
      <c r="AT589" s="71">
        <v>0</v>
      </c>
      <c r="AU589" s="71">
        <v>0</v>
      </c>
      <c r="AV589" s="71">
        <v>0</v>
      </c>
      <c r="AW589" s="71">
        <v>1</v>
      </c>
      <c r="AX589" s="71"/>
      <c r="AY589" s="72"/>
      <c r="AZ589" s="71">
        <v>4588.1000000000004</v>
      </c>
      <c r="BA589" s="71">
        <v>1492.5</v>
      </c>
      <c r="BB589" s="71">
        <v>0</v>
      </c>
      <c r="BC589" s="71">
        <v>0</v>
      </c>
      <c r="BD589" s="71">
        <v>0</v>
      </c>
      <c r="BE589" s="71">
        <v>4134</v>
      </c>
      <c r="BF589" s="71"/>
      <c r="BG589" s="72"/>
      <c r="BH589" s="71">
        <v>0</v>
      </c>
      <c r="BI589" s="71">
        <v>0</v>
      </c>
      <c r="BJ589" s="71">
        <v>0</v>
      </c>
      <c r="BK589" s="71">
        <v>2.8879999999999999</v>
      </c>
      <c r="BL589" s="71">
        <v>253.42599999999999</v>
      </c>
      <c r="BM589" s="71">
        <v>0</v>
      </c>
      <c r="BN589" s="72"/>
      <c r="BO589" s="71">
        <v>0</v>
      </c>
      <c r="BP589" s="71">
        <v>0</v>
      </c>
      <c r="BQ589" s="71">
        <v>0</v>
      </c>
      <c r="BR589" s="71">
        <v>2</v>
      </c>
      <c r="BS589" s="71">
        <v>21</v>
      </c>
      <c r="BT589" s="71">
        <v>0</v>
      </c>
      <c r="BU589"/>
      <c r="BV589" s="70">
        <v>203.81</v>
      </c>
      <c r="BW589" s="70">
        <v>0</v>
      </c>
      <c r="BX589" s="70">
        <v>52.503999999999998</v>
      </c>
      <c r="BY589" s="70">
        <v>0</v>
      </c>
      <c r="BZ589" s="70">
        <v>0</v>
      </c>
      <c r="CA589" s="70">
        <v>0</v>
      </c>
      <c r="CB589" s="70">
        <v>0</v>
      </c>
      <c r="CC589" s="70">
        <v>0</v>
      </c>
      <c r="CD589" s="70">
        <v>0</v>
      </c>
    </row>
    <row r="590" spans="1:82">
      <c r="A590" s="70" t="s">
        <v>2269</v>
      </c>
      <c r="B590" s="70">
        <v>491</v>
      </c>
      <c r="C590" s="70">
        <v>15</v>
      </c>
      <c r="D590" s="70">
        <v>29</v>
      </c>
      <c r="E590" s="70">
        <v>2018</v>
      </c>
      <c r="F590" s="70" t="s">
        <v>183</v>
      </c>
      <c r="G590" s="70" t="s">
        <v>2254</v>
      </c>
      <c r="H590" s="70" t="s">
        <v>2255</v>
      </c>
      <c r="I590" s="148"/>
      <c r="J590" s="71">
        <v>24.288568182272545</v>
      </c>
      <c r="K590" s="71">
        <v>27.339126068571471</v>
      </c>
      <c r="L590" s="71">
        <v>1.4390915829492483</v>
      </c>
      <c r="M590" s="71">
        <v>924.39346744812599</v>
      </c>
      <c r="N590" s="71">
        <v>438.18501541325662</v>
      </c>
      <c r="O590" s="71">
        <v>70.102230750085525</v>
      </c>
      <c r="P590" s="71">
        <v>48.200362038168606</v>
      </c>
      <c r="Q590" s="71">
        <v>18.349258310234699</v>
      </c>
      <c r="R590" s="71">
        <v>0</v>
      </c>
      <c r="S590" s="71">
        <v>46.651551233788346</v>
      </c>
      <c r="T590" s="72"/>
      <c r="U590" s="71">
        <v>4174961</v>
      </c>
      <c r="V590" s="71">
        <v>13217</v>
      </c>
      <c r="W590" s="71">
        <v>15</v>
      </c>
      <c r="X590" s="71">
        <v>253585</v>
      </c>
      <c r="Y590" s="71">
        <v>179880</v>
      </c>
      <c r="Z590" s="71">
        <v>42716</v>
      </c>
      <c r="AA590" s="71">
        <v>10084</v>
      </c>
      <c r="AB590" s="71">
        <v>289508</v>
      </c>
      <c r="AC590" s="71">
        <v>0</v>
      </c>
      <c r="AD590" s="71">
        <v>46.651551233788346</v>
      </c>
      <c r="AE590" s="72"/>
      <c r="AF590" s="71">
        <v>35290739.440351263</v>
      </c>
      <c r="AG590" s="71">
        <v>20858586.696466658</v>
      </c>
      <c r="AH590" s="71">
        <v>309143.90547981131</v>
      </c>
      <c r="AI590" s="71">
        <v>1437772414.979311</v>
      </c>
      <c r="AJ590" s="71">
        <v>637273705.5492754</v>
      </c>
      <c r="AK590" s="71">
        <v>0</v>
      </c>
      <c r="AL590" s="71">
        <v>0</v>
      </c>
      <c r="AM590" s="71">
        <v>39851097.759908043</v>
      </c>
      <c r="AN590" s="71">
        <v>0</v>
      </c>
      <c r="AO590" s="71">
        <v>0</v>
      </c>
      <c r="AP590" s="71">
        <v>2171355688.3307924</v>
      </c>
      <c r="AQ590" s="72"/>
      <c r="AR590" s="71">
        <v>1281</v>
      </c>
      <c r="AS590" s="71">
        <v>109</v>
      </c>
      <c r="AT590" s="71">
        <v>0</v>
      </c>
      <c r="AU590" s="71">
        <v>0</v>
      </c>
      <c r="AV590" s="71">
        <v>0</v>
      </c>
      <c r="AW590" s="71">
        <v>1</v>
      </c>
      <c r="AX590" s="71"/>
      <c r="AY590" s="72"/>
      <c r="AZ590" s="71">
        <v>4888.5</v>
      </c>
      <c r="BA590" s="71">
        <v>1618</v>
      </c>
      <c r="BB590" s="71">
        <v>0</v>
      </c>
      <c r="BC590" s="71">
        <v>0</v>
      </c>
      <c r="BD590" s="71">
        <v>0</v>
      </c>
      <c r="BE590" s="71">
        <v>4134</v>
      </c>
      <c r="BF590" s="71"/>
      <c r="BG590" s="72"/>
      <c r="BH590" s="71">
        <v>0</v>
      </c>
      <c r="BI590" s="71">
        <v>0</v>
      </c>
      <c r="BJ590" s="71">
        <v>0</v>
      </c>
      <c r="BK590" s="71">
        <v>2.7690000000000001</v>
      </c>
      <c r="BL590" s="71">
        <v>243.89599999999999</v>
      </c>
      <c r="BM590" s="71">
        <v>0</v>
      </c>
      <c r="BN590" s="72"/>
      <c r="BO590" s="71">
        <v>0</v>
      </c>
      <c r="BP590" s="71">
        <v>0</v>
      </c>
      <c r="BQ590" s="71">
        <v>0</v>
      </c>
      <c r="BR590" s="71">
        <v>2</v>
      </c>
      <c r="BS590" s="71">
        <v>21</v>
      </c>
      <c r="BT590" s="71">
        <v>0</v>
      </c>
      <c r="BU590"/>
      <c r="BV590" s="70">
        <v>195.52699999999999</v>
      </c>
      <c r="BW590" s="70">
        <v>0</v>
      </c>
      <c r="BX590" s="70">
        <v>51.137999999999998</v>
      </c>
      <c r="BY590" s="70">
        <v>0</v>
      </c>
      <c r="BZ590" s="70">
        <v>0</v>
      </c>
      <c r="CA590" s="70">
        <v>0</v>
      </c>
      <c r="CB590" s="70">
        <v>0</v>
      </c>
      <c r="CC590" s="70">
        <v>0</v>
      </c>
      <c r="CD590" s="70">
        <v>0</v>
      </c>
    </row>
    <row r="591" spans="1:82">
      <c r="A591" s="70" t="s">
        <v>2270</v>
      </c>
      <c r="B591" s="70">
        <v>492</v>
      </c>
      <c r="C591" s="70">
        <v>16</v>
      </c>
      <c r="D591" s="70">
        <v>29</v>
      </c>
      <c r="E591" s="70">
        <v>2019</v>
      </c>
      <c r="F591" s="70" t="s">
        <v>158</v>
      </c>
      <c r="G591" s="70" t="s">
        <v>2254</v>
      </c>
      <c r="H591" s="70" t="s">
        <v>2255</v>
      </c>
      <c r="I591" s="148"/>
      <c r="J591" s="71">
        <v>22.129609341114062</v>
      </c>
      <c r="K591" s="71">
        <v>24.757258122325624</v>
      </c>
      <c r="L591" s="71">
        <v>1.4591489522348147</v>
      </c>
      <c r="M591" s="71">
        <v>894.39188645371723</v>
      </c>
      <c r="N591" s="71">
        <v>412.04655707942715</v>
      </c>
      <c r="O591" s="71">
        <v>67.310685644164721</v>
      </c>
      <c r="P591" s="71">
        <v>48.766135154571899</v>
      </c>
      <c r="Q591" s="71">
        <v>17.911144381760302</v>
      </c>
      <c r="R591" s="71">
        <v>0</v>
      </c>
      <c r="S591" s="71">
        <v>50.324655519580553</v>
      </c>
      <c r="T591" s="72"/>
      <c r="U591" s="71">
        <v>3977450</v>
      </c>
      <c r="V591" s="71">
        <v>13217</v>
      </c>
      <c r="W591" s="71">
        <v>15</v>
      </c>
      <c r="X591" s="71">
        <v>253585</v>
      </c>
      <c r="Y591" s="71">
        <v>180595</v>
      </c>
      <c r="Z591" s="71">
        <v>42141</v>
      </c>
      <c r="AA591" s="71">
        <v>10126</v>
      </c>
      <c r="AB591" s="71">
        <v>290246</v>
      </c>
      <c r="AC591" s="71">
        <v>0</v>
      </c>
      <c r="AD591" s="71">
        <v>50.324655519580553</v>
      </c>
      <c r="AE591" s="72"/>
      <c r="AF591" s="71">
        <v>33826407.961625002</v>
      </c>
      <c r="AG591" s="71">
        <v>20118787.90006632</v>
      </c>
      <c r="AH591" s="71">
        <v>328612.42903984</v>
      </c>
      <c r="AI591" s="71">
        <v>1451681925.465919</v>
      </c>
      <c r="AJ591" s="71">
        <v>621594519.71740091</v>
      </c>
      <c r="AK591" s="71">
        <v>0</v>
      </c>
      <c r="AL591" s="71">
        <v>0</v>
      </c>
      <c r="AM591" s="71">
        <v>39529320.229281828</v>
      </c>
      <c r="AN591" s="71">
        <v>0</v>
      </c>
      <c r="AO591" s="71">
        <v>0</v>
      </c>
      <c r="AP591" s="71">
        <v>2167079573.7033329</v>
      </c>
      <c r="AQ591" s="72"/>
      <c r="AR591" s="71">
        <v>1352</v>
      </c>
      <c r="AS591" s="71">
        <v>118</v>
      </c>
      <c r="AT591" s="71">
        <v>0</v>
      </c>
      <c r="AU591" s="71">
        <v>0</v>
      </c>
      <c r="AV591" s="71">
        <v>0</v>
      </c>
      <c r="AW591" s="71">
        <v>1</v>
      </c>
      <c r="AX591" s="71"/>
      <c r="AY591" s="72"/>
      <c r="AZ591" s="71">
        <v>5218.1000000000004</v>
      </c>
      <c r="BA591" s="71">
        <v>1743.9</v>
      </c>
      <c r="BB591" s="71">
        <v>0</v>
      </c>
      <c r="BC591" s="71">
        <v>0</v>
      </c>
      <c r="BD591" s="71">
        <v>0</v>
      </c>
      <c r="BE591" s="71">
        <v>4134</v>
      </c>
      <c r="BF591" s="71"/>
      <c r="BG591" s="72"/>
      <c r="BH591" s="71">
        <v>0</v>
      </c>
      <c r="BI591" s="71">
        <v>0</v>
      </c>
      <c r="BJ591" s="71">
        <v>0</v>
      </c>
      <c r="BK591" s="71">
        <v>2.8969999999999998</v>
      </c>
      <c r="BL591" s="71">
        <v>242.67999999999998</v>
      </c>
      <c r="BM591" s="71">
        <v>0</v>
      </c>
      <c r="BN591" s="72"/>
      <c r="BO591" s="71">
        <v>0</v>
      </c>
      <c r="BP591" s="71">
        <v>0</v>
      </c>
      <c r="BQ591" s="71">
        <v>0</v>
      </c>
      <c r="BR591" s="71">
        <v>2</v>
      </c>
      <c r="BS591" s="71">
        <v>21</v>
      </c>
      <c r="BT591" s="71">
        <v>0</v>
      </c>
      <c r="BU591"/>
      <c r="BV591" s="70">
        <v>188.476</v>
      </c>
      <c r="BW591" s="70">
        <v>0</v>
      </c>
      <c r="BX591" s="70">
        <v>57.100999999999999</v>
      </c>
      <c r="BY591" s="70">
        <v>0</v>
      </c>
      <c r="BZ591" s="70">
        <v>0</v>
      </c>
      <c r="CA591" s="70">
        <v>0</v>
      </c>
      <c r="CB591" s="70">
        <v>0</v>
      </c>
      <c r="CC591" s="70">
        <v>0</v>
      </c>
      <c r="CD591" s="70">
        <v>0</v>
      </c>
    </row>
    <row r="592" spans="1:82">
      <c r="A592" s="70" t="s">
        <v>2271</v>
      </c>
      <c r="B592" s="70">
        <v>493</v>
      </c>
      <c r="C592" s="70">
        <v>17</v>
      </c>
      <c r="D592" s="70">
        <v>29</v>
      </c>
      <c r="E592" s="70">
        <v>2020</v>
      </c>
      <c r="F592" s="70" t="s">
        <v>159</v>
      </c>
      <c r="G592" s="70" t="s">
        <v>2254</v>
      </c>
      <c r="H592" s="70" t="s">
        <v>2255</v>
      </c>
      <c r="I592" s="148"/>
      <c r="J592" s="71">
        <v>41.294303127660243</v>
      </c>
      <c r="K592" s="71">
        <v>23.985662119532154</v>
      </c>
      <c r="L592" s="71">
        <v>2.2978810864622403</v>
      </c>
      <c r="M592" s="71">
        <v>792.99658219960224</v>
      </c>
      <c r="N592" s="71">
        <v>409.62051526895686</v>
      </c>
      <c r="O592" s="71">
        <v>58.425097881910524</v>
      </c>
      <c r="P592" s="71">
        <v>45.694727166967112</v>
      </c>
      <c r="Q592" s="71">
        <v>16.939415832509599</v>
      </c>
      <c r="R592" s="71">
        <v>0</v>
      </c>
      <c r="S592" s="71">
        <v>44.432101855034659</v>
      </c>
      <c r="T592" s="72"/>
      <c r="U592" s="71">
        <v>8151544</v>
      </c>
      <c r="V592" s="71">
        <v>12693</v>
      </c>
      <c r="W592" s="71">
        <v>29</v>
      </c>
      <c r="X592" s="71">
        <v>257624</v>
      </c>
      <c r="Y592" s="71">
        <v>178637</v>
      </c>
      <c r="Z592" s="71">
        <v>41749</v>
      </c>
      <c r="AA592" s="71">
        <v>10085</v>
      </c>
      <c r="AB592" s="71">
        <v>287300</v>
      </c>
      <c r="AC592" s="71">
        <v>0</v>
      </c>
      <c r="AD592" s="71">
        <v>44.432101855034659</v>
      </c>
      <c r="AE592" s="72"/>
      <c r="AF592" s="71">
        <v>64942515.323510192</v>
      </c>
      <c r="AG592" s="71">
        <v>18350594.815679181</v>
      </c>
      <c r="AH592" s="71">
        <v>537541.71701125836</v>
      </c>
      <c r="AI592" s="71">
        <v>1307080194.6850247</v>
      </c>
      <c r="AJ592" s="71">
        <v>634233187.46350944</v>
      </c>
      <c r="AK592" s="71"/>
      <c r="AL592" s="71"/>
      <c r="AM592" s="71">
        <v>37495841.969575055</v>
      </c>
      <c r="AN592" s="71"/>
      <c r="AO592" s="71"/>
      <c r="AP592" s="71">
        <v>2062639875.9743102</v>
      </c>
      <c r="AQ592" s="72"/>
      <c r="AR592" s="71">
        <v>1439</v>
      </c>
      <c r="AS592" s="71">
        <v>120</v>
      </c>
      <c r="AT592" s="71">
        <v>0</v>
      </c>
      <c r="AU592" s="71">
        <v>0</v>
      </c>
      <c r="AV592" s="71">
        <v>0</v>
      </c>
      <c r="AW592" s="71">
        <v>1</v>
      </c>
      <c r="AX592" s="71"/>
      <c r="AY592" s="72"/>
      <c r="AZ592" s="71">
        <v>5635.9000000000033</v>
      </c>
      <c r="BA592" s="71">
        <v>1767.700000000001</v>
      </c>
      <c r="BB592" s="71">
        <v>0</v>
      </c>
      <c r="BC592" s="71">
        <v>0</v>
      </c>
      <c r="BD592" s="71">
        <v>0</v>
      </c>
      <c r="BE592" s="71">
        <v>4134</v>
      </c>
      <c r="BF592" s="71"/>
      <c r="BG592" s="72"/>
      <c r="BH592" s="71">
        <v>0</v>
      </c>
      <c r="BI592" s="71">
        <v>0</v>
      </c>
      <c r="BJ592" s="71">
        <v>0</v>
      </c>
      <c r="BK592" s="71">
        <v>3.1749999999999998</v>
      </c>
      <c r="BL592" s="71">
        <v>191.14700000000002</v>
      </c>
      <c r="BM592" s="71">
        <v>0</v>
      </c>
      <c r="BN592" s="72"/>
      <c r="BO592" s="71">
        <v>0</v>
      </c>
      <c r="BP592" s="71">
        <v>0</v>
      </c>
      <c r="BQ592" s="71">
        <v>0</v>
      </c>
      <c r="BR592" s="71">
        <v>2</v>
      </c>
      <c r="BS592" s="71">
        <v>21</v>
      </c>
      <c r="BT592" s="71">
        <v>0</v>
      </c>
      <c r="BU592"/>
      <c r="BV592" s="70">
        <v>152.32400000000001</v>
      </c>
      <c r="BW592" s="70">
        <v>0</v>
      </c>
      <c r="BX592" s="70">
        <v>41.997999999999998</v>
      </c>
      <c r="BY592" s="70">
        <v>0</v>
      </c>
      <c r="BZ592" s="70">
        <v>0</v>
      </c>
      <c r="CA592" s="70">
        <v>0</v>
      </c>
      <c r="CB592" s="70">
        <v>0</v>
      </c>
      <c r="CC592" s="70">
        <v>0</v>
      </c>
      <c r="CD592" s="70">
        <v>0</v>
      </c>
    </row>
    <row r="593" spans="1:82">
      <c r="A593" s="70" t="s">
        <v>2272</v>
      </c>
      <c r="B593" s="70">
        <v>493</v>
      </c>
      <c r="C593" s="70">
        <v>18</v>
      </c>
      <c r="D593" s="70">
        <v>29</v>
      </c>
      <c r="E593" s="70">
        <v>2021</v>
      </c>
      <c r="F593" s="70" t="s">
        <v>160</v>
      </c>
      <c r="G593" s="70" t="s">
        <v>2254</v>
      </c>
      <c r="H593" s="70" t="s">
        <v>2255</v>
      </c>
      <c r="I593" s="148"/>
      <c r="J593" s="71">
        <v>36.582776850194712</v>
      </c>
      <c r="K593" s="71">
        <v>27.471885037870731</v>
      </c>
      <c r="L593" s="71">
        <v>2.4699037828925969</v>
      </c>
      <c r="M593" s="71">
        <v>867.3574871263146</v>
      </c>
      <c r="N593" s="71">
        <v>407.38473785636165</v>
      </c>
      <c r="O593" s="71">
        <v>56.686830409564898</v>
      </c>
      <c r="P593" s="71">
        <v>46.847121028212953</v>
      </c>
      <c r="Q593" s="71">
        <v>16.5435197842043</v>
      </c>
      <c r="R593" s="71">
        <v>0</v>
      </c>
      <c r="S593" s="71">
        <v>43.526074315081033</v>
      </c>
      <c r="T593" s="72"/>
      <c r="U593" s="71">
        <v>7124121</v>
      </c>
      <c r="V593" s="71">
        <v>12693</v>
      </c>
      <c r="W593" s="71">
        <v>29</v>
      </c>
      <c r="X593" s="71">
        <v>257624</v>
      </c>
      <c r="Y593" s="71">
        <v>176253</v>
      </c>
      <c r="Z593" s="71">
        <v>41708</v>
      </c>
      <c r="AA593" s="71">
        <v>10082</v>
      </c>
      <c r="AB593" s="71">
        <v>283342</v>
      </c>
      <c r="AC593" s="71">
        <v>0</v>
      </c>
      <c r="AD593" s="71">
        <v>43.526074315081033</v>
      </c>
      <c r="AE593" s="72"/>
      <c r="AF593" s="71">
        <v>56595320.103674717</v>
      </c>
      <c r="AG593" s="71">
        <v>21062609.924210366</v>
      </c>
      <c r="AH593" s="71">
        <v>549748.92253364471</v>
      </c>
      <c r="AI593" s="71">
        <v>1413078155.8179643</v>
      </c>
      <c r="AJ593" s="71">
        <v>603122909.31080246</v>
      </c>
      <c r="AK593" s="71">
        <v>0</v>
      </c>
      <c r="AL593" s="71">
        <v>0</v>
      </c>
      <c r="AM593" s="71">
        <v>37192572.499238491</v>
      </c>
      <c r="AN593" s="71">
        <v>0</v>
      </c>
      <c r="AO593" s="71">
        <v>0</v>
      </c>
      <c r="AP593" s="71">
        <v>2131601316.578424</v>
      </c>
      <c r="AQ593" s="72"/>
      <c r="AR593" s="71">
        <v>1528</v>
      </c>
      <c r="AS593" s="71">
        <v>120</v>
      </c>
      <c r="AT593" s="71">
        <v>0</v>
      </c>
      <c r="AU593" s="71">
        <v>0</v>
      </c>
      <c r="AV593" s="71">
        <v>0</v>
      </c>
      <c r="AW593" s="71">
        <v>1</v>
      </c>
      <c r="AX593" s="71"/>
      <c r="AY593" s="72"/>
      <c r="AZ593" s="71">
        <v>5998.9000000000042</v>
      </c>
      <c r="BA593" s="71">
        <v>1767.700000000001</v>
      </c>
      <c r="BB593" s="71">
        <v>0</v>
      </c>
      <c r="BC593" s="71">
        <v>0</v>
      </c>
      <c r="BD593" s="71">
        <v>0</v>
      </c>
      <c r="BE593" s="71">
        <v>4134</v>
      </c>
      <c r="BF593" s="71"/>
      <c r="BG593" s="72"/>
      <c r="BH593" s="71">
        <v>0</v>
      </c>
      <c r="BI593" s="71">
        <v>0</v>
      </c>
      <c r="BJ593" s="71">
        <v>0</v>
      </c>
      <c r="BK593" s="71">
        <v>2.8490000000000002</v>
      </c>
      <c r="BL593" s="71">
        <v>199.286</v>
      </c>
      <c r="BM593" s="71">
        <v>0</v>
      </c>
      <c r="BN593" s="72"/>
      <c r="BO593" s="71">
        <v>0</v>
      </c>
      <c r="BP593" s="71">
        <v>0</v>
      </c>
      <c r="BQ593" s="71">
        <v>0</v>
      </c>
      <c r="BR593" s="71">
        <v>2</v>
      </c>
      <c r="BS593" s="71">
        <v>21</v>
      </c>
      <c r="BT593" s="71">
        <v>0</v>
      </c>
      <c r="BU593"/>
      <c r="BV593" s="70">
        <v>153.941</v>
      </c>
      <c r="BW593" s="70">
        <v>0</v>
      </c>
      <c r="BX593" s="70">
        <v>48.194000000000003</v>
      </c>
      <c r="BY593" s="70">
        <v>0</v>
      </c>
      <c r="BZ593" s="70">
        <v>0</v>
      </c>
      <c r="CA593" s="70">
        <v>0</v>
      </c>
      <c r="CB593" s="70">
        <v>0</v>
      </c>
      <c r="CC593" s="70">
        <v>0</v>
      </c>
      <c r="CD593" s="70">
        <v>0</v>
      </c>
    </row>
    <row r="594" spans="1:82">
      <c r="A594" s="70" t="s">
        <v>2273</v>
      </c>
      <c r="B594" s="70">
        <v>493</v>
      </c>
      <c r="C594" s="70">
        <v>19</v>
      </c>
      <c r="D594" s="70">
        <v>29</v>
      </c>
      <c r="E594" s="70">
        <v>2022</v>
      </c>
      <c r="F594" s="70" t="s">
        <v>161</v>
      </c>
      <c r="G594" s="70" t="s">
        <v>2254</v>
      </c>
      <c r="H594" s="70" t="s">
        <v>2255</v>
      </c>
      <c r="I594" s="148"/>
      <c r="J594" s="71">
        <v>31.38947429709032</v>
      </c>
      <c r="K594" s="71">
        <v>25.930814342312711</v>
      </c>
      <c r="L594" s="71">
        <v>2.1651277593266394</v>
      </c>
      <c r="M594" s="71">
        <v>853.86638215868504</v>
      </c>
      <c r="N594" s="71">
        <v>426.38109609561923</v>
      </c>
      <c r="O594" s="71">
        <v>59.948244517190993</v>
      </c>
      <c r="P594" s="71">
        <v>45.754655937933457</v>
      </c>
      <c r="Q594" s="71">
        <v>16.995959011165255</v>
      </c>
      <c r="R594" s="71">
        <v>0</v>
      </c>
      <c r="S594" s="71">
        <v>43.939954227592857</v>
      </c>
      <c r="T594" s="72"/>
      <c r="U594" s="71">
        <v>7349546</v>
      </c>
      <c r="V594" s="71">
        <v>12693</v>
      </c>
      <c r="W594" s="71">
        <v>29</v>
      </c>
      <c r="X594" s="71">
        <v>257624</v>
      </c>
      <c r="Y594" s="71">
        <v>181268</v>
      </c>
      <c r="Z594" s="71">
        <v>41907</v>
      </c>
      <c r="AA594" s="71">
        <v>9997</v>
      </c>
      <c r="AB594" s="71">
        <v>288704</v>
      </c>
      <c r="AC594" s="71">
        <v>0</v>
      </c>
      <c r="AD594" s="71">
        <v>43.939954227592857</v>
      </c>
      <c r="AE594" s="72"/>
      <c r="AF594" s="71">
        <v>47447566.239431381</v>
      </c>
      <c r="AG594" s="71">
        <v>21284380.392102625</v>
      </c>
      <c r="AH594" s="71">
        <v>547871.30360553227</v>
      </c>
      <c r="AI594" s="71">
        <v>1374579404.3893378</v>
      </c>
      <c r="AJ594" s="71">
        <v>662284093.69107163</v>
      </c>
      <c r="AK594" s="71">
        <v>0</v>
      </c>
      <c r="AL594" s="71">
        <v>0</v>
      </c>
      <c r="AM594" s="71">
        <v>37279566.404511891</v>
      </c>
      <c r="AN594" s="71">
        <v>0</v>
      </c>
      <c r="AO594" s="71">
        <v>0</v>
      </c>
      <c r="AP594" s="71">
        <v>2143422882.4200606</v>
      </c>
      <c r="AQ594" s="72"/>
      <c r="AR594" s="71">
        <v>1671</v>
      </c>
      <c r="AS594" s="71">
        <v>121</v>
      </c>
      <c r="AT594" s="71">
        <v>0</v>
      </c>
      <c r="AU594" s="71">
        <v>0</v>
      </c>
      <c r="AV594" s="71">
        <v>0</v>
      </c>
      <c r="AW594" s="71">
        <v>1</v>
      </c>
      <c r="AX594" s="71"/>
      <c r="AY594" s="72"/>
      <c r="AZ594" s="71">
        <v>6489.1999999999989</v>
      </c>
      <c r="BA594" s="71">
        <v>1778.4000000000005</v>
      </c>
      <c r="BB594" s="71">
        <v>0</v>
      </c>
      <c r="BC594" s="71">
        <v>0</v>
      </c>
      <c r="BD594" s="71">
        <v>0</v>
      </c>
      <c r="BE594" s="71">
        <v>4134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493</v>
      </c>
      <c r="C595" s="70">
        <v>20</v>
      </c>
      <c r="D595" s="70">
        <v>29</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1916</v>
      </c>
      <c r="AS595" s="71">
        <v>122</v>
      </c>
      <c r="AT595" s="71">
        <v>0</v>
      </c>
      <c r="AU595" s="71">
        <v>0</v>
      </c>
      <c r="AV595" s="71">
        <v>0</v>
      </c>
      <c r="AW595" s="71">
        <v>1</v>
      </c>
      <c r="AX595" s="71"/>
      <c r="AY595" s="72"/>
      <c r="AZ595" s="71">
        <v>7336.2000000000098</v>
      </c>
      <c r="BA595" s="71">
        <v>1795.4000000000003</v>
      </c>
      <c r="BB595" s="71">
        <v>0</v>
      </c>
      <c r="BC595" s="71">
        <v>0</v>
      </c>
      <c r="BD595" s="71">
        <v>0</v>
      </c>
      <c r="BE595" s="71">
        <v>4134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493</v>
      </c>
      <c r="C596" s="70">
        <v>21</v>
      </c>
      <c r="D596" s="70">
        <v>29</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534.53980187365698</v>
      </c>
      <c r="K597" s="71">
        <v>13.45798482547838</v>
      </c>
      <c r="L597" s="71">
        <v>3.3319157560238599</v>
      </c>
      <c r="M597" s="71">
        <v>163.91392595946209</v>
      </c>
      <c r="N597" s="71">
        <v>217.55502227620579</v>
      </c>
      <c r="O597" s="71">
        <v>152.33216306102119</v>
      </c>
      <c r="P597" s="71">
        <v>114.7558771223777</v>
      </c>
      <c r="Q597" s="71">
        <v>15.6484654736414</v>
      </c>
      <c r="R597" s="71">
        <v>0</v>
      </c>
      <c r="S597" s="71">
        <v>26.974695821210929</v>
      </c>
      <c r="T597" s="72"/>
      <c r="U597" s="71">
        <v>78071415</v>
      </c>
      <c r="V597" s="71">
        <v>6564</v>
      </c>
      <c r="W597" s="71">
        <v>42</v>
      </c>
      <c r="X597" s="71">
        <v>73821</v>
      </c>
      <c r="Y597" s="71">
        <v>88103</v>
      </c>
      <c r="Z597" s="71">
        <v>62656</v>
      </c>
      <c r="AA597" s="71">
        <v>27864</v>
      </c>
      <c r="AB597" s="71">
        <v>254078</v>
      </c>
      <c r="AC597" s="71">
        <v>0</v>
      </c>
      <c r="AD597" s="71">
        <v>26.974695821210929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610.10222242005295</v>
      </c>
      <c r="K598" s="71">
        <v>10.046765771990531</v>
      </c>
      <c r="L598" s="71">
        <v>5.5866451523706351</v>
      </c>
      <c r="M598" s="71">
        <v>302.81054201665393</v>
      </c>
      <c r="N598" s="71">
        <v>296.76326194800652</v>
      </c>
      <c r="O598" s="71">
        <v>183.12650485891149</v>
      </c>
      <c r="P598" s="71">
        <v>112.8381804567799</v>
      </c>
      <c r="Q598" s="71">
        <v>15.5909080921769</v>
      </c>
      <c r="R598" s="71">
        <v>0</v>
      </c>
      <c r="S598" s="71">
        <v>53.37243190720001</v>
      </c>
      <c r="T598" s="72"/>
      <c r="U598" s="71">
        <v>64219501</v>
      </c>
      <c r="V598" s="71">
        <v>5526</v>
      </c>
      <c r="W598" s="71">
        <v>62</v>
      </c>
      <c r="X598" s="71">
        <v>72038</v>
      </c>
      <c r="Y598" s="71">
        <v>107936</v>
      </c>
      <c r="Z598" s="71">
        <v>87162</v>
      </c>
      <c r="AA598" s="71">
        <v>22439</v>
      </c>
      <c r="AB598" s="71">
        <v>264637</v>
      </c>
      <c r="AC598" s="71">
        <v>0</v>
      </c>
      <c r="AD598" s="71">
        <v>53.37243190720001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510.63168020551518</v>
      </c>
      <c r="K600" s="71">
        <v>9.9143426812035127</v>
      </c>
      <c r="L600" s="71">
        <v>24.723190301748861</v>
      </c>
      <c r="M600" s="71">
        <v>308.81462985535319</v>
      </c>
      <c r="N600" s="71">
        <v>318.83737207590912</v>
      </c>
      <c r="O600" s="71">
        <v>175.9327690927241</v>
      </c>
      <c r="P600" s="71">
        <v>112.6238886061026</v>
      </c>
      <c r="Q600" s="71">
        <v>16.701051447162101</v>
      </c>
      <c r="R600" s="71">
        <v>0</v>
      </c>
      <c r="S600" s="71">
        <v>49.6947811788</v>
      </c>
      <c r="T600" s="72"/>
      <c r="U600" s="71">
        <v>60597226</v>
      </c>
      <c r="V600" s="71">
        <v>5309</v>
      </c>
      <c r="W600" s="71">
        <v>277</v>
      </c>
      <c r="X600" s="71">
        <v>84887</v>
      </c>
      <c r="Y600" s="71">
        <v>111642</v>
      </c>
      <c r="Z600" s="71">
        <v>87050</v>
      </c>
      <c r="AA600" s="71">
        <v>22055</v>
      </c>
      <c r="AB600" s="71">
        <v>268490</v>
      </c>
      <c r="AC600" s="71">
        <v>0</v>
      </c>
      <c r="AD600" s="71">
        <v>49.6947811788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413.7070358155695</v>
      </c>
      <c r="K601" s="71">
        <v>7.4382259756774154</v>
      </c>
      <c r="L601" s="71">
        <v>21.900532308285481</v>
      </c>
      <c r="M601" s="71">
        <v>324.14195370879662</v>
      </c>
      <c r="N601" s="71">
        <v>309.97725484708968</v>
      </c>
      <c r="O601" s="71">
        <v>170.0765589650764</v>
      </c>
      <c r="P601" s="71">
        <v>110.2767404330137</v>
      </c>
      <c r="Q601" s="71">
        <v>16.497076250229298</v>
      </c>
      <c r="R601" s="71">
        <v>0</v>
      </c>
      <c r="S601" s="71">
        <v>52.52059090616001</v>
      </c>
      <c r="T601" s="72"/>
      <c r="U601" s="71">
        <v>52133102</v>
      </c>
      <c r="V601" s="71">
        <v>5309</v>
      </c>
      <c r="W601" s="71">
        <v>277</v>
      </c>
      <c r="X601" s="71">
        <v>84887</v>
      </c>
      <c r="Y601" s="71">
        <v>113031</v>
      </c>
      <c r="Z601" s="71">
        <v>87106</v>
      </c>
      <c r="AA601" s="71">
        <v>21620</v>
      </c>
      <c r="AB601" s="71">
        <v>269573</v>
      </c>
      <c r="AC601" s="71">
        <v>0</v>
      </c>
      <c r="AD601" s="71">
        <v>52.52059090616001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388.18684570839258</v>
      </c>
      <c r="K602" s="71">
        <v>6.7058385596740546</v>
      </c>
      <c r="L602" s="71">
        <v>5.6737247486478584</v>
      </c>
      <c r="M602" s="71">
        <v>290.94016287061731</v>
      </c>
      <c r="N602" s="71">
        <v>254.91831360590521</v>
      </c>
      <c r="O602" s="71">
        <v>172.67217139407489</v>
      </c>
      <c r="P602" s="71">
        <v>106.0964281809046</v>
      </c>
      <c r="Q602" s="71">
        <v>15.7965437070946</v>
      </c>
      <c r="R602" s="71">
        <v>0</v>
      </c>
      <c r="S602" s="71">
        <v>43.375101899999997</v>
      </c>
      <c r="T602" s="72"/>
      <c r="U602" s="71">
        <v>50846959</v>
      </c>
      <c r="V602" s="71">
        <v>5788</v>
      </c>
      <c r="W602" s="71">
        <v>121</v>
      </c>
      <c r="X602" s="71">
        <v>94851</v>
      </c>
      <c r="Y602" s="71">
        <v>114274</v>
      </c>
      <c r="Z602" s="71">
        <v>87290</v>
      </c>
      <c r="AA602" s="71">
        <v>21354</v>
      </c>
      <c r="AB602" s="71">
        <v>270965</v>
      </c>
      <c r="AC602" s="71">
        <v>0</v>
      </c>
      <c r="AD602" s="71">
        <v>43.375101899999997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124.31699999999999</v>
      </c>
      <c r="BK602" s="71">
        <v>0</v>
      </c>
      <c r="BL602" s="71">
        <v>100.76900000000001</v>
      </c>
      <c r="BM602" s="71">
        <v>0</v>
      </c>
      <c r="BN602" s="72"/>
      <c r="BO602" s="71">
        <v>0</v>
      </c>
      <c r="BP602" s="71">
        <v>0</v>
      </c>
      <c r="BQ602" s="71">
        <v>9</v>
      </c>
      <c r="BR602" s="71">
        <v>0</v>
      </c>
      <c r="BS602" s="71">
        <v>13</v>
      </c>
      <c r="BT602" s="71">
        <v>0</v>
      </c>
      <c r="BU602"/>
      <c r="BV602" s="70">
        <v>214.39500000000001</v>
      </c>
      <c r="BW602" s="70">
        <v>0</v>
      </c>
      <c r="BX602" s="70">
        <v>0</v>
      </c>
      <c r="BY602" s="70">
        <v>0</v>
      </c>
      <c r="BZ602" s="70">
        <v>10.691000000000001</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366.02317985592907</v>
      </c>
      <c r="K603" s="71">
        <v>7.3069501013845146</v>
      </c>
      <c r="L603" s="71">
        <v>5.382020734267269</v>
      </c>
      <c r="M603" s="71">
        <v>314.06173976362692</v>
      </c>
      <c r="N603" s="71">
        <v>297.49892271097212</v>
      </c>
      <c r="O603" s="71">
        <v>172.14129287014919</v>
      </c>
      <c r="P603" s="71">
        <v>109.4050160807747</v>
      </c>
      <c r="Q603" s="71">
        <v>16.549598102905101</v>
      </c>
      <c r="R603" s="71">
        <v>0</v>
      </c>
      <c r="S603" s="71">
        <v>56.589287731839988</v>
      </c>
      <c r="T603" s="72"/>
      <c r="U603" s="71">
        <v>48337739</v>
      </c>
      <c r="V603" s="71">
        <v>5788</v>
      </c>
      <c r="W603" s="71">
        <v>121</v>
      </c>
      <c r="X603" s="71">
        <v>94851</v>
      </c>
      <c r="Y603" s="71">
        <v>115474</v>
      </c>
      <c r="Z603" s="71">
        <v>87426</v>
      </c>
      <c r="AA603" s="71">
        <v>21470</v>
      </c>
      <c r="AB603" s="71">
        <v>272023</v>
      </c>
      <c r="AC603" s="71">
        <v>0</v>
      </c>
      <c r="AD603" s="71">
        <v>56.589287731839988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118.21899999999999</v>
      </c>
      <c r="BK603" s="71">
        <v>0</v>
      </c>
      <c r="BL603" s="71">
        <v>121.593</v>
      </c>
      <c r="BM603" s="71">
        <v>0</v>
      </c>
      <c r="BN603" s="72"/>
      <c r="BO603" s="71">
        <v>0</v>
      </c>
      <c r="BP603" s="71">
        <v>0</v>
      </c>
      <c r="BQ603" s="71">
        <v>9</v>
      </c>
      <c r="BR603" s="71">
        <v>0</v>
      </c>
      <c r="BS603" s="71">
        <v>10</v>
      </c>
      <c r="BT603" s="71">
        <v>0</v>
      </c>
      <c r="BU603"/>
      <c r="BV603" s="70">
        <v>184.37100000000001</v>
      </c>
      <c r="BW603" s="70">
        <v>0</v>
      </c>
      <c r="BX603" s="70">
        <v>44.113999999999997</v>
      </c>
      <c r="BY603" s="70">
        <v>0</v>
      </c>
      <c r="BZ603" s="70">
        <v>11.327</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264.42732745984898</v>
      </c>
      <c r="K604" s="71">
        <v>11.62870519694809</v>
      </c>
      <c r="L604" s="71">
        <v>4.735081890328483</v>
      </c>
      <c r="M604" s="71">
        <v>400.53984063619902</v>
      </c>
      <c r="N604" s="71">
        <v>368.74081795345228</v>
      </c>
      <c r="O604" s="71">
        <v>171.35631660316665</v>
      </c>
      <c r="P604" s="71">
        <v>106.58483122294308</v>
      </c>
      <c r="Q604" s="71">
        <v>19.189701550081399</v>
      </c>
      <c r="R604" s="71">
        <v>0</v>
      </c>
      <c r="S604" s="71">
        <v>50.228095007999997</v>
      </c>
      <c r="T604" s="72"/>
      <c r="U604" s="71">
        <v>31612074</v>
      </c>
      <c r="V604" s="71">
        <v>5788</v>
      </c>
      <c r="W604" s="71">
        <v>121</v>
      </c>
      <c r="X604" s="71">
        <v>94851</v>
      </c>
      <c r="Y604" s="71">
        <v>116694</v>
      </c>
      <c r="Z604" s="71">
        <v>88918</v>
      </c>
      <c r="AA604" s="71">
        <v>21539</v>
      </c>
      <c r="AB604" s="71">
        <v>273447</v>
      </c>
      <c r="AC604" s="71">
        <v>0</v>
      </c>
      <c r="AD604" s="71">
        <v>50.228095007999997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132.18600000000001</v>
      </c>
      <c r="BK604" s="71">
        <v>0</v>
      </c>
      <c r="BL604" s="71">
        <v>126.24099999999999</v>
      </c>
      <c r="BM604" s="71">
        <v>0</v>
      </c>
      <c r="BN604" s="72"/>
      <c r="BO604" s="71">
        <v>0</v>
      </c>
      <c r="BP604" s="71">
        <v>0</v>
      </c>
      <c r="BQ604" s="71">
        <v>11</v>
      </c>
      <c r="BR604" s="71">
        <v>0</v>
      </c>
      <c r="BS604" s="71">
        <v>11</v>
      </c>
      <c r="BT604" s="71">
        <v>0</v>
      </c>
      <c r="BU604"/>
      <c r="BV604" s="70">
        <v>200.25299999999999</v>
      </c>
      <c r="BW604" s="70">
        <v>0</v>
      </c>
      <c r="BX604" s="70">
        <v>46.795999999999999</v>
      </c>
      <c r="BY604" s="70">
        <v>0</v>
      </c>
      <c r="BZ604" s="70">
        <v>11.378</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270.89974194458779</v>
      </c>
      <c r="K605" s="71">
        <v>11.30824349943701</v>
      </c>
      <c r="L605" s="71">
        <v>4.7160784399121596</v>
      </c>
      <c r="M605" s="71">
        <v>448.00134530527629</v>
      </c>
      <c r="N605" s="71">
        <v>394.11073983728897</v>
      </c>
      <c r="O605" s="71">
        <v>172.27356313852789</v>
      </c>
      <c r="P605" s="71">
        <v>106.489543784508</v>
      </c>
      <c r="Q605" s="71">
        <v>21.0943547649373</v>
      </c>
      <c r="R605" s="71">
        <v>0</v>
      </c>
      <c r="S605" s="71">
        <v>51.883455621249993</v>
      </c>
      <c r="T605" s="72"/>
      <c r="U605" s="71">
        <v>31488007</v>
      </c>
      <c r="V605" s="71">
        <v>5788</v>
      </c>
      <c r="W605" s="71">
        <v>121</v>
      </c>
      <c r="X605" s="71">
        <v>94851</v>
      </c>
      <c r="Y605" s="71">
        <v>118796</v>
      </c>
      <c r="Z605" s="71">
        <v>90103</v>
      </c>
      <c r="AA605" s="71">
        <v>21398</v>
      </c>
      <c r="AB605" s="71">
        <v>276662</v>
      </c>
      <c r="AC605" s="71">
        <v>0</v>
      </c>
      <c r="AD605" s="71">
        <v>51.883455621249993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156.78899999999999</v>
      </c>
      <c r="BK605" s="71">
        <v>0</v>
      </c>
      <c r="BL605" s="71">
        <v>134.42600000000002</v>
      </c>
      <c r="BM605" s="71">
        <v>0</v>
      </c>
      <c r="BN605" s="72"/>
      <c r="BO605" s="71">
        <v>0</v>
      </c>
      <c r="BP605" s="71">
        <v>0</v>
      </c>
      <c r="BQ605" s="71">
        <v>11</v>
      </c>
      <c r="BR605" s="71">
        <v>0</v>
      </c>
      <c r="BS605" s="71">
        <v>11</v>
      </c>
      <c r="BT605" s="71">
        <v>0</v>
      </c>
      <c r="BU605"/>
      <c r="BV605" s="70">
        <v>236.69300000000001</v>
      </c>
      <c r="BW605" s="70">
        <v>0</v>
      </c>
      <c r="BX605" s="70">
        <v>42.917999999999999</v>
      </c>
      <c r="BY605" s="70">
        <v>0</v>
      </c>
      <c r="BZ605" s="70">
        <v>11.603999999999999</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279.35460528612742</v>
      </c>
      <c r="K606" s="71">
        <v>9.5883084547280273</v>
      </c>
      <c r="L606" s="71">
        <v>4.1841578192760362</v>
      </c>
      <c r="M606" s="71">
        <v>451.23799436923252</v>
      </c>
      <c r="N606" s="71">
        <v>395.23303648035193</v>
      </c>
      <c r="O606" s="71">
        <v>166.81955444258648</v>
      </c>
      <c r="P606" s="71">
        <v>108.27950832747777</v>
      </c>
      <c r="Q606" s="71">
        <v>21.4806031038732</v>
      </c>
      <c r="R606" s="71">
        <v>0</v>
      </c>
      <c r="S606" s="71">
        <v>56.304120388949997</v>
      </c>
      <c r="T606" s="72"/>
      <c r="U606" s="71">
        <v>32109888</v>
      </c>
      <c r="V606" s="71">
        <v>5788</v>
      </c>
      <c r="W606" s="71">
        <v>121</v>
      </c>
      <c r="X606" s="71">
        <v>94851</v>
      </c>
      <c r="Y606" s="71">
        <v>119359</v>
      </c>
      <c r="Z606" s="71">
        <v>91146</v>
      </c>
      <c r="AA606" s="71">
        <v>21676</v>
      </c>
      <c r="AB606" s="71">
        <v>277689</v>
      </c>
      <c r="AC606" s="71">
        <v>0</v>
      </c>
      <c r="AD606" s="71">
        <v>56.304120388949997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148.33799999999999</v>
      </c>
      <c r="BK606" s="71">
        <v>0</v>
      </c>
      <c r="BL606" s="71">
        <v>143.85900000000001</v>
      </c>
      <c r="BM606" s="71">
        <v>0</v>
      </c>
      <c r="BN606" s="72"/>
      <c r="BO606" s="71">
        <v>0</v>
      </c>
      <c r="BP606" s="71">
        <v>0</v>
      </c>
      <c r="BQ606" s="71">
        <v>10</v>
      </c>
      <c r="BR606" s="71">
        <v>0</v>
      </c>
      <c r="BS606" s="71">
        <v>11</v>
      </c>
      <c r="BT606" s="71">
        <v>0</v>
      </c>
      <c r="BU606"/>
      <c r="BV606" s="70">
        <v>236.99799999999999</v>
      </c>
      <c r="BW606" s="70">
        <v>0</v>
      </c>
      <c r="BX606" s="70">
        <v>43.36</v>
      </c>
      <c r="BY606" s="70">
        <v>0</v>
      </c>
      <c r="BZ606" s="70">
        <v>11.839</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270.30949652535872</v>
      </c>
      <c r="K607" s="71">
        <v>10.17988153124845</v>
      </c>
      <c r="L607" s="71">
        <v>21.37437842049318</v>
      </c>
      <c r="M607" s="71">
        <v>447.96423892348139</v>
      </c>
      <c r="N607" s="71">
        <v>384.17256642633532</v>
      </c>
      <c r="O607" s="71">
        <v>157.86832628979829</v>
      </c>
      <c r="P607" s="71">
        <v>109.12352310161931</v>
      </c>
      <c r="Q607" s="71">
        <v>20.6904788549659</v>
      </c>
      <c r="R607" s="71">
        <v>0</v>
      </c>
      <c r="S607" s="71">
        <v>46.272000969600008</v>
      </c>
      <c r="T607" s="72"/>
      <c r="U607" s="71">
        <v>33059840</v>
      </c>
      <c r="V607" s="71">
        <v>5119</v>
      </c>
      <c r="W607" s="71">
        <v>233</v>
      </c>
      <c r="X607" s="71">
        <v>94582</v>
      </c>
      <c r="Y607" s="71">
        <v>120432</v>
      </c>
      <c r="Z607" s="71">
        <v>90846</v>
      </c>
      <c r="AA607" s="71">
        <v>21732</v>
      </c>
      <c r="AB607" s="71">
        <v>278782</v>
      </c>
      <c r="AC607" s="71">
        <v>0</v>
      </c>
      <c r="AD607" s="71">
        <v>46.272000969600008</v>
      </c>
      <c r="AE607" s="72"/>
      <c r="AF607" s="71"/>
      <c r="AG607" s="71"/>
      <c r="AH607" s="71"/>
      <c r="AI607" s="71"/>
      <c r="AJ607" s="71"/>
      <c r="AK607" s="71"/>
      <c r="AL607" s="71"/>
      <c r="AM607" s="71"/>
      <c r="AN607" s="71"/>
      <c r="AO607" s="71"/>
      <c r="AP607" s="71"/>
      <c r="AQ607" s="72"/>
      <c r="AR607" s="71">
        <v>3549</v>
      </c>
      <c r="AS607" s="71">
        <v>251</v>
      </c>
      <c r="AT607" s="71">
        <v>0</v>
      </c>
      <c r="AU607" s="71">
        <v>0</v>
      </c>
      <c r="AV607" s="71">
        <v>0</v>
      </c>
      <c r="AW607" s="71">
        <v>0</v>
      </c>
      <c r="AX607" s="71"/>
      <c r="AY607" s="72"/>
      <c r="AZ607" s="71">
        <v>12708.8</v>
      </c>
      <c r="BA607" s="71">
        <v>8549.6999999999989</v>
      </c>
      <c r="BB607" s="71">
        <v>0</v>
      </c>
      <c r="BC607" s="71">
        <v>0</v>
      </c>
      <c r="BD607" s="71">
        <v>0</v>
      </c>
      <c r="BE607" s="71">
        <v>0</v>
      </c>
      <c r="BF607" s="71"/>
      <c r="BG607" s="72"/>
      <c r="BH607" s="71">
        <v>0</v>
      </c>
      <c r="BI607" s="71">
        <v>0</v>
      </c>
      <c r="BJ607" s="71">
        <v>151.34899999999999</v>
      </c>
      <c r="BK607" s="71">
        <v>0</v>
      </c>
      <c r="BL607" s="71">
        <v>153.702</v>
      </c>
      <c r="BM607" s="71">
        <v>0</v>
      </c>
      <c r="BN607" s="72"/>
      <c r="BO607" s="71">
        <v>0</v>
      </c>
      <c r="BP607" s="71">
        <v>0</v>
      </c>
      <c r="BQ607" s="71">
        <v>11</v>
      </c>
      <c r="BR607" s="71">
        <v>0</v>
      </c>
      <c r="BS607" s="71">
        <v>13</v>
      </c>
      <c r="BT607" s="71">
        <v>0</v>
      </c>
      <c r="BU607"/>
      <c r="BV607" s="70">
        <v>247.73599999999999</v>
      </c>
      <c r="BW607" s="70">
        <v>0</v>
      </c>
      <c r="BX607" s="70">
        <v>43.716999999999999</v>
      </c>
      <c r="BY607" s="70">
        <v>1.637</v>
      </c>
      <c r="BZ607" s="70">
        <v>11.961</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263.54824157512991</v>
      </c>
      <c r="K608" s="71">
        <v>9.7259697652596167</v>
      </c>
      <c r="L608" s="71">
        <v>24.021002205486571</v>
      </c>
      <c r="M608" s="71">
        <v>410.62935332794558</v>
      </c>
      <c r="N608" s="71">
        <v>361.39450547522881</v>
      </c>
      <c r="O608" s="71">
        <v>157.74733621048466</v>
      </c>
      <c r="P608" s="71">
        <v>109.91830382611181</v>
      </c>
      <c r="Q608" s="71">
        <v>20.2991822632994</v>
      </c>
      <c r="R608" s="71">
        <v>0</v>
      </c>
      <c r="S608" s="71">
        <v>59.64134171156001</v>
      </c>
      <c r="T608" s="72"/>
      <c r="U608" s="71">
        <v>33983062</v>
      </c>
      <c r="V608" s="71">
        <v>5119</v>
      </c>
      <c r="W608" s="71">
        <v>233</v>
      </c>
      <c r="X608" s="71">
        <v>94582</v>
      </c>
      <c r="Y608" s="71">
        <v>121752</v>
      </c>
      <c r="Z608" s="71">
        <v>91650</v>
      </c>
      <c r="AA608" s="71">
        <v>21873</v>
      </c>
      <c r="AB608" s="71">
        <v>279395</v>
      </c>
      <c r="AC608" s="71">
        <v>0</v>
      </c>
      <c r="AD608" s="71">
        <v>59.64134171156001</v>
      </c>
      <c r="AE608" s="72"/>
      <c r="AF608" s="71">
        <v>276275727.47266132</v>
      </c>
      <c r="AG608" s="71">
        <v>8186461.5825075759</v>
      </c>
      <c r="AH608" s="71">
        <v>4886323.2664721385</v>
      </c>
      <c r="AI608" s="71">
        <v>590504471.65983105</v>
      </c>
      <c r="AJ608" s="71">
        <v>551221183.25201321</v>
      </c>
      <c r="AK608" s="71">
        <v>0</v>
      </c>
      <c r="AL608" s="71">
        <v>0</v>
      </c>
      <c r="AM608" s="71">
        <v>38289912.732055433</v>
      </c>
      <c r="AN608" s="71">
        <v>0</v>
      </c>
      <c r="AO608" s="71">
        <v>0</v>
      </c>
      <c r="AP608" s="71">
        <v>1469364079.9655406</v>
      </c>
      <c r="AQ608" s="72"/>
      <c r="AR608" s="71">
        <v>3916</v>
      </c>
      <c r="AS608" s="71">
        <v>310</v>
      </c>
      <c r="AT608" s="71">
        <v>0</v>
      </c>
      <c r="AU608" s="71">
        <v>0</v>
      </c>
      <c r="AV608" s="71">
        <v>0</v>
      </c>
      <c r="AW608" s="71">
        <v>0</v>
      </c>
      <c r="AX608" s="71"/>
      <c r="AY608" s="72"/>
      <c r="AZ608" s="71">
        <v>14116.3</v>
      </c>
      <c r="BA608" s="71">
        <v>11661.7</v>
      </c>
      <c r="BB608" s="71">
        <v>0</v>
      </c>
      <c r="BC608" s="71">
        <v>0</v>
      </c>
      <c r="BD608" s="71">
        <v>0</v>
      </c>
      <c r="BE608" s="71">
        <v>0</v>
      </c>
      <c r="BF608" s="71"/>
      <c r="BG608" s="72"/>
      <c r="BH608" s="71">
        <v>0</v>
      </c>
      <c r="BI608" s="71">
        <v>0</v>
      </c>
      <c r="BJ608" s="71">
        <v>151.452</v>
      </c>
      <c r="BK608" s="71">
        <v>0</v>
      </c>
      <c r="BL608" s="71">
        <v>152.708</v>
      </c>
      <c r="BM608" s="71">
        <v>0</v>
      </c>
      <c r="BN608" s="72"/>
      <c r="BO608" s="71">
        <v>0</v>
      </c>
      <c r="BP608" s="71">
        <v>0</v>
      </c>
      <c r="BQ608" s="71">
        <v>11</v>
      </c>
      <c r="BR608" s="71">
        <v>0</v>
      </c>
      <c r="BS608" s="71">
        <v>12</v>
      </c>
      <c r="BT608" s="71">
        <v>0</v>
      </c>
      <c r="BU608"/>
      <c r="BV608" s="70">
        <v>248.38399999999999</v>
      </c>
      <c r="BW608" s="70">
        <v>0</v>
      </c>
      <c r="BX608" s="70">
        <v>42.226999999999997</v>
      </c>
      <c r="BY608" s="70">
        <v>2.0409999999999999</v>
      </c>
      <c r="BZ608" s="70">
        <v>11.507999999999999</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278.38063160126796</v>
      </c>
      <c r="K609" s="71">
        <v>9.4729945736714747</v>
      </c>
      <c r="L609" s="71">
        <v>22.963179749524844</v>
      </c>
      <c r="M609" s="71">
        <v>374.47322857465326</v>
      </c>
      <c r="N609" s="71">
        <v>365.48117321848218</v>
      </c>
      <c r="O609" s="71">
        <v>156.8383070945346</v>
      </c>
      <c r="P609" s="71">
        <v>109.21921035575089</v>
      </c>
      <c r="Q609" s="71">
        <v>19.819417647104338</v>
      </c>
      <c r="R609" s="71">
        <v>0</v>
      </c>
      <c r="S609" s="71">
        <v>64.122604073599987</v>
      </c>
      <c r="T609" s="72"/>
      <c r="U609" s="71">
        <v>34070682</v>
      </c>
      <c r="V609" s="71">
        <v>5119</v>
      </c>
      <c r="W609" s="71">
        <v>233</v>
      </c>
      <c r="X609" s="71">
        <v>94582</v>
      </c>
      <c r="Y609" s="71">
        <v>123147</v>
      </c>
      <c r="Z609" s="71">
        <v>92242</v>
      </c>
      <c r="AA609" s="71">
        <v>22479</v>
      </c>
      <c r="AB609" s="71">
        <v>280601</v>
      </c>
      <c r="AC609" s="71">
        <v>0</v>
      </c>
      <c r="AD609" s="71">
        <v>64.122604073599987</v>
      </c>
      <c r="AE609" s="72"/>
      <c r="AF609" s="71">
        <v>290655645.38107598</v>
      </c>
      <c r="AG609" s="71">
        <v>7430219.07180994</v>
      </c>
      <c r="AH609" s="71">
        <v>3473868.3651012802</v>
      </c>
      <c r="AI609" s="71">
        <v>574733403.63861704</v>
      </c>
      <c r="AJ609" s="71">
        <v>526712482.2553035</v>
      </c>
      <c r="AK609" s="71">
        <v>0</v>
      </c>
      <c r="AL609" s="71">
        <v>0</v>
      </c>
      <c r="AM609" s="71">
        <v>38485065.882495373</v>
      </c>
      <c r="AN609" s="71">
        <v>0</v>
      </c>
      <c r="AO609" s="71">
        <v>0</v>
      </c>
      <c r="AP609" s="71">
        <v>1441490684.5944033</v>
      </c>
      <c r="AQ609" s="72"/>
      <c r="AR609" s="71">
        <v>4230</v>
      </c>
      <c r="AS609" s="71">
        <v>346</v>
      </c>
      <c r="AT609" s="71">
        <v>0</v>
      </c>
      <c r="AU609" s="71">
        <v>0</v>
      </c>
      <c r="AV609" s="71">
        <v>0</v>
      </c>
      <c r="AW609" s="71">
        <v>0</v>
      </c>
      <c r="AX609" s="71"/>
      <c r="AY609" s="72"/>
      <c r="AZ609" s="71">
        <v>15327.4</v>
      </c>
      <c r="BA609" s="71">
        <v>13923</v>
      </c>
      <c r="BB609" s="71">
        <v>0</v>
      </c>
      <c r="BC609" s="71">
        <v>0</v>
      </c>
      <c r="BD609" s="71">
        <v>0</v>
      </c>
      <c r="BE609" s="71">
        <v>0</v>
      </c>
      <c r="BF609" s="71"/>
      <c r="BG609" s="72"/>
      <c r="BH609" s="71">
        <v>0</v>
      </c>
      <c r="BI609" s="71">
        <v>0</v>
      </c>
      <c r="BJ609" s="71">
        <v>146.71600000000001</v>
      </c>
      <c r="BK609" s="71">
        <v>0</v>
      </c>
      <c r="BL609" s="71">
        <v>139.93700000000001</v>
      </c>
      <c r="BM609" s="71">
        <v>0</v>
      </c>
      <c r="BN609" s="72"/>
      <c r="BO609" s="71">
        <v>0</v>
      </c>
      <c r="BP609" s="71">
        <v>0</v>
      </c>
      <c r="BQ609" s="71">
        <v>11</v>
      </c>
      <c r="BR609" s="71">
        <v>0</v>
      </c>
      <c r="BS609" s="71">
        <v>13</v>
      </c>
      <c r="BT609" s="71">
        <v>0</v>
      </c>
      <c r="BU609"/>
      <c r="BV609" s="70">
        <v>233.82599999999999</v>
      </c>
      <c r="BW609" s="70">
        <v>0</v>
      </c>
      <c r="BX609" s="70">
        <v>43.709000000000003</v>
      </c>
      <c r="BY609" s="70">
        <v>2.0030000000000001</v>
      </c>
      <c r="BZ609" s="70">
        <v>7.1150000000000002</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253.42250818172874</v>
      </c>
      <c r="K610" s="71">
        <v>9.3201933749110317</v>
      </c>
      <c r="L610" s="71">
        <v>19.45101769777574</v>
      </c>
      <c r="M610" s="71">
        <v>336.32113355005083</v>
      </c>
      <c r="N610" s="71">
        <v>344.32413726208171</v>
      </c>
      <c r="O610" s="71">
        <v>155.41641158276164</v>
      </c>
      <c r="P610" s="71">
        <v>109.60397709634556</v>
      </c>
      <c r="Q610" s="71">
        <v>19.239175171205801</v>
      </c>
      <c r="R610" s="71">
        <v>0</v>
      </c>
      <c r="S610" s="71">
        <v>69.951480920640009</v>
      </c>
      <c r="T610" s="72"/>
      <c r="U610" s="71">
        <v>37018784</v>
      </c>
      <c r="V610" s="71">
        <v>5119</v>
      </c>
      <c r="W610" s="71">
        <v>233</v>
      </c>
      <c r="X610" s="71">
        <v>94582</v>
      </c>
      <c r="Y610" s="71">
        <v>124392</v>
      </c>
      <c r="Z610" s="71">
        <v>92922</v>
      </c>
      <c r="AA610" s="71">
        <v>22702</v>
      </c>
      <c r="AB610" s="71">
        <v>281675</v>
      </c>
      <c r="AC610" s="71">
        <v>0</v>
      </c>
      <c r="AD610" s="71">
        <v>69.951480920640009</v>
      </c>
      <c r="AE610" s="72"/>
      <c r="AF610" s="71">
        <v>297317538.59696913</v>
      </c>
      <c r="AG610" s="71">
        <v>7828767.4930239292</v>
      </c>
      <c r="AH610" s="71">
        <v>4074434.2580955182</v>
      </c>
      <c r="AI610" s="71">
        <v>588001212.36355734</v>
      </c>
      <c r="AJ610" s="71">
        <v>570313316.56686711</v>
      </c>
      <c r="AK610" s="71">
        <v>0</v>
      </c>
      <c r="AL610" s="71">
        <v>0</v>
      </c>
      <c r="AM610" s="71">
        <v>38692816.536764003</v>
      </c>
      <c r="AN610" s="71">
        <v>0</v>
      </c>
      <c r="AO610" s="71">
        <v>0</v>
      </c>
      <c r="AP610" s="71">
        <v>1506228085.8152769</v>
      </c>
      <c r="AQ610" s="72"/>
      <c r="AR610" s="71">
        <v>4430</v>
      </c>
      <c r="AS610" s="71">
        <v>371</v>
      </c>
      <c r="AT610" s="71">
        <v>0</v>
      </c>
      <c r="AU610" s="71">
        <v>0</v>
      </c>
      <c r="AV610" s="71">
        <v>0</v>
      </c>
      <c r="AW610" s="71">
        <v>0</v>
      </c>
      <c r="AX610" s="71"/>
      <c r="AY610" s="72"/>
      <c r="AZ610" s="71">
        <v>16148.9</v>
      </c>
      <c r="BA610" s="71">
        <v>16277.3</v>
      </c>
      <c r="BB610" s="71">
        <v>0</v>
      </c>
      <c r="BC610" s="71">
        <v>0</v>
      </c>
      <c r="BD610" s="71">
        <v>0</v>
      </c>
      <c r="BE610" s="71">
        <v>0</v>
      </c>
      <c r="BF610" s="71"/>
      <c r="BG610" s="72"/>
      <c r="BH610" s="71">
        <v>0</v>
      </c>
      <c r="BI610" s="71">
        <v>0</v>
      </c>
      <c r="BJ610" s="71">
        <v>154.739</v>
      </c>
      <c r="BK610" s="71">
        <v>0</v>
      </c>
      <c r="BL610" s="71">
        <v>153.488</v>
      </c>
      <c r="BM610" s="71">
        <v>0</v>
      </c>
      <c r="BN610" s="72"/>
      <c r="BO610" s="71">
        <v>0</v>
      </c>
      <c r="BP610" s="71">
        <v>0</v>
      </c>
      <c r="BQ610" s="71">
        <v>13</v>
      </c>
      <c r="BR610" s="71">
        <v>0</v>
      </c>
      <c r="BS610" s="71">
        <v>15</v>
      </c>
      <c r="BT610" s="71">
        <v>0</v>
      </c>
      <c r="BU610"/>
      <c r="BV610" s="70">
        <v>254.60499999999999</v>
      </c>
      <c r="BW610" s="70">
        <v>0</v>
      </c>
      <c r="BX610" s="70">
        <v>44.487000000000002</v>
      </c>
      <c r="BY610" s="70">
        <v>2.0030000000000001</v>
      </c>
      <c r="BZ610" s="70">
        <v>7.1319999999999997</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192.76435622925254</v>
      </c>
      <c r="K611" s="71">
        <v>8.3754147841236399</v>
      </c>
      <c r="L611" s="71">
        <v>18.012466818930623</v>
      </c>
      <c r="M611" s="71">
        <v>293.40827923714289</v>
      </c>
      <c r="N611" s="71">
        <v>278.86464382603492</v>
      </c>
      <c r="O611" s="71">
        <v>152.49975864362173</v>
      </c>
      <c r="P611" s="71">
        <v>110.12377439482015</v>
      </c>
      <c r="Q611" s="71">
        <v>17.874535868216999</v>
      </c>
      <c r="R611" s="71">
        <v>0</v>
      </c>
      <c r="S611" s="71">
        <v>79.349544036059996</v>
      </c>
      <c r="T611" s="72"/>
      <c r="U611" s="71">
        <v>32274827</v>
      </c>
      <c r="V611" s="71">
        <v>5119</v>
      </c>
      <c r="W611" s="71">
        <v>233</v>
      </c>
      <c r="X611" s="71">
        <v>94582</v>
      </c>
      <c r="Y611" s="71">
        <v>125379</v>
      </c>
      <c r="Z611" s="71">
        <v>92924</v>
      </c>
      <c r="AA611" s="71">
        <v>23039</v>
      </c>
      <c r="AB611" s="71">
        <v>282018</v>
      </c>
      <c r="AC611" s="71">
        <v>0</v>
      </c>
      <c r="AD611" s="71">
        <v>79.349544036059996</v>
      </c>
      <c r="AE611" s="72"/>
      <c r="AF611" s="71">
        <v>248186202.83211911</v>
      </c>
      <c r="AG611" s="71">
        <v>7161471.1453314163</v>
      </c>
      <c r="AH611" s="71">
        <v>3912337.3892833791</v>
      </c>
      <c r="AI611" s="71">
        <v>567843995.7239964</v>
      </c>
      <c r="AJ611" s="71">
        <v>513758846.98488468</v>
      </c>
      <c r="AK611" s="71">
        <v>0</v>
      </c>
      <c r="AL611" s="71">
        <v>0</v>
      </c>
      <c r="AM611" s="71">
        <v>38820090.940677792</v>
      </c>
      <c r="AN611" s="71">
        <v>0</v>
      </c>
      <c r="AO611" s="71">
        <v>0</v>
      </c>
      <c r="AP611" s="71">
        <v>1379682945.0162928</v>
      </c>
      <c r="AQ611" s="72"/>
      <c r="AR611" s="71">
        <v>4718</v>
      </c>
      <c r="AS611" s="71">
        <v>399</v>
      </c>
      <c r="AT611" s="71">
        <v>0</v>
      </c>
      <c r="AU611" s="71">
        <v>0</v>
      </c>
      <c r="AV611" s="71">
        <v>0</v>
      </c>
      <c r="AW611" s="71">
        <v>0</v>
      </c>
      <c r="AX611" s="71"/>
      <c r="AY611" s="72"/>
      <c r="AZ611" s="71">
        <v>17296.399999999987</v>
      </c>
      <c r="BA611" s="71">
        <v>19446.900000000001</v>
      </c>
      <c r="BB611" s="71">
        <v>0</v>
      </c>
      <c r="BC611" s="71">
        <v>0</v>
      </c>
      <c r="BD611" s="71">
        <v>0</v>
      </c>
      <c r="BE611" s="71">
        <v>0</v>
      </c>
      <c r="BF611" s="71"/>
      <c r="BG611" s="72"/>
      <c r="BH611" s="71">
        <v>0</v>
      </c>
      <c r="BI611" s="71">
        <v>0</v>
      </c>
      <c r="BJ611" s="71">
        <v>134.38800000000001</v>
      </c>
      <c r="BK611" s="71">
        <v>0</v>
      </c>
      <c r="BL611" s="71">
        <v>165.809</v>
      </c>
      <c r="BM611" s="71">
        <v>0</v>
      </c>
      <c r="BN611" s="72"/>
      <c r="BO611" s="71">
        <v>0</v>
      </c>
      <c r="BP611" s="71">
        <v>0</v>
      </c>
      <c r="BQ611" s="71">
        <v>11</v>
      </c>
      <c r="BR611" s="71">
        <v>0</v>
      </c>
      <c r="BS611" s="71">
        <v>15</v>
      </c>
      <c r="BT611" s="71">
        <v>0</v>
      </c>
      <c r="BU611"/>
      <c r="BV611" s="70">
        <v>230.87299999999999</v>
      </c>
      <c r="BW611" s="70">
        <v>0</v>
      </c>
      <c r="BX611" s="70">
        <v>58.02</v>
      </c>
      <c r="BY611" s="70">
        <v>1.9710000000000001</v>
      </c>
      <c r="BZ611" s="70">
        <v>9.3330000000000002</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171.65731446987422</v>
      </c>
      <c r="K612" s="71">
        <v>7.5195829184077505</v>
      </c>
      <c r="L612" s="71">
        <v>18.166193547825049</v>
      </c>
      <c r="M612" s="71">
        <v>279.53547052616335</v>
      </c>
      <c r="N612" s="71">
        <v>244.90742475436946</v>
      </c>
      <c r="O612" s="71">
        <v>149.08627646840478</v>
      </c>
      <c r="P612" s="71">
        <v>109.6058137451019</v>
      </c>
      <c r="Q612" s="71">
        <v>17.4246210108757</v>
      </c>
      <c r="R612" s="71">
        <v>0</v>
      </c>
      <c r="S612" s="71">
        <v>78.768244808000006</v>
      </c>
      <c r="T612" s="72"/>
      <c r="U612" s="71">
        <v>29509242</v>
      </c>
      <c r="V612" s="71">
        <v>5119</v>
      </c>
      <c r="W612" s="71">
        <v>233</v>
      </c>
      <c r="X612" s="71">
        <v>94582</v>
      </c>
      <c r="Y612" s="71">
        <v>126619</v>
      </c>
      <c r="Z612" s="71">
        <v>93338</v>
      </c>
      <c r="AA612" s="71">
        <v>22759</v>
      </c>
      <c r="AB612" s="71">
        <v>282362</v>
      </c>
      <c r="AC612" s="71">
        <v>0</v>
      </c>
      <c r="AD612" s="71">
        <v>78.768244808000006</v>
      </c>
      <c r="AE612" s="72"/>
      <c r="AF612" s="71">
        <v>225029638.88777381</v>
      </c>
      <c r="AG612" s="71">
        <v>6766134.1883312343</v>
      </c>
      <c r="AH612" s="71">
        <v>4151699.5510454699</v>
      </c>
      <c r="AI612" s="71">
        <v>572174282.03197348</v>
      </c>
      <c r="AJ612" s="71">
        <v>468446809.63944519</v>
      </c>
      <c r="AK612" s="71">
        <v>0</v>
      </c>
      <c r="AL612" s="71">
        <v>0</v>
      </c>
      <c r="AM612" s="71">
        <v>38455578.78000205</v>
      </c>
      <c r="AN612" s="71">
        <v>0</v>
      </c>
      <c r="AO612" s="71">
        <v>0</v>
      </c>
      <c r="AP612" s="71">
        <v>1315024143.0785713</v>
      </c>
      <c r="AQ612" s="72"/>
      <c r="AR612" s="71">
        <v>5039</v>
      </c>
      <c r="AS612" s="71">
        <v>427</v>
      </c>
      <c r="AT612" s="71">
        <v>0</v>
      </c>
      <c r="AU612" s="71">
        <v>0</v>
      </c>
      <c r="AV612" s="71">
        <v>0</v>
      </c>
      <c r="AW612" s="71">
        <v>0</v>
      </c>
      <c r="AX612" s="71"/>
      <c r="AY612" s="72"/>
      <c r="AZ612" s="71">
        <v>18697.099999999969</v>
      </c>
      <c r="BA612" s="71">
        <v>18915.2</v>
      </c>
      <c r="BB612" s="71">
        <v>0</v>
      </c>
      <c r="BC612" s="71">
        <v>0</v>
      </c>
      <c r="BD612" s="71">
        <v>0</v>
      </c>
      <c r="BE612" s="71">
        <v>0</v>
      </c>
      <c r="BF612" s="71"/>
      <c r="BG612" s="72"/>
      <c r="BH612" s="71">
        <v>0</v>
      </c>
      <c r="BI612" s="71">
        <v>0</v>
      </c>
      <c r="BJ612" s="71">
        <v>114.402</v>
      </c>
      <c r="BK612" s="71">
        <v>0</v>
      </c>
      <c r="BL612" s="71">
        <v>144.43899999999999</v>
      </c>
      <c r="BM612" s="71">
        <v>0</v>
      </c>
      <c r="BN612" s="72"/>
      <c r="BO612" s="71">
        <v>0</v>
      </c>
      <c r="BP612" s="71">
        <v>0</v>
      </c>
      <c r="BQ612" s="71">
        <v>10</v>
      </c>
      <c r="BR612" s="71">
        <v>0</v>
      </c>
      <c r="BS612" s="71">
        <v>16</v>
      </c>
      <c r="BT612" s="71">
        <v>0</v>
      </c>
      <c r="BU612"/>
      <c r="BV612" s="70">
        <v>199.42099999999999</v>
      </c>
      <c r="BW612" s="70">
        <v>0</v>
      </c>
      <c r="BX612" s="70">
        <v>55.625</v>
      </c>
      <c r="BY612" s="70">
        <v>0</v>
      </c>
      <c r="BZ612" s="70">
        <v>3.7949999999999999</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169.05648943385131</v>
      </c>
      <c r="K613" s="71">
        <v>7.8743245134952957</v>
      </c>
      <c r="L613" s="71">
        <v>11.402081382485308</v>
      </c>
      <c r="M613" s="71">
        <v>274.63634382337165</v>
      </c>
      <c r="N613" s="71">
        <v>302.48396114670129</v>
      </c>
      <c r="O613" s="71">
        <v>131.20842001514208</v>
      </c>
      <c r="P613" s="71">
        <v>103.1563563123788</v>
      </c>
      <c r="Q613" s="71">
        <v>16.699622570446198</v>
      </c>
      <c r="R613" s="71">
        <v>0</v>
      </c>
      <c r="S613" s="71">
        <v>61.508065942079988</v>
      </c>
      <c r="T613" s="72"/>
      <c r="U613" s="71">
        <v>29764551</v>
      </c>
      <c r="V613" s="71">
        <v>5145</v>
      </c>
      <c r="W613" s="71">
        <v>165</v>
      </c>
      <c r="X613" s="71">
        <v>98421</v>
      </c>
      <c r="Y613" s="71">
        <v>128252</v>
      </c>
      <c r="Z613" s="71">
        <v>93758</v>
      </c>
      <c r="AA613" s="71">
        <v>22767</v>
      </c>
      <c r="AB613" s="71">
        <v>283233</v>
      </c>
      <c r="AC613" s="71">
        <v>0</v>
      </c>
      <c r="AD613" s="71">
        <v>61.508065942079988</v>
      </c>
      <c r="AE613" s="72"/>
      <c r="AF613" s="71">
        <v>216003961.68429479</v>
      </c>
      <c r="AG613" s="71">
        <v>6399767.2627171902</v>
      </c>
      <c r="AH613" s="71">
        <v>2633236.7466885629</v>
      </c>
      <c r="AI613" s="71">
        <v>537981579.40132952</v>
      </c>
      <c r="AJ613" s="71">
        <v>570415603.2761029</v>
      </c>
      <c r="AK613" s="71"/>
      <c r="AL613" s="71"/>
      <c r="AM613" s="71">
        <v>36965053.28426262</v>
      </c>
      <c r="AN613" s="71"/>
      <c r="AO613" s="71"/>
      <c r="AP613" s="71">
        <v>1370399201.6553955</v>
      </c>
      <c r="AQ613" s="72"/>
      <c r="AR613" s="71">
        <v>5377</v>
      </c>
      <c r="AS613" s="71">
        <v>435</v>
      </c>
      <c r="AT613" s="71">
        <v>0</v>
      </c>
      <c r="AU613" s="71">
        <v>0</v>
      </c>
      <c r="AV613" s="71">
        <v>0</v>
      </c>
      <c r="AW613" s="71">
        <v>0</v>
      </c>
      <c r="AX613" s="71"/>
      <c r="AY613" s="72"/>
      <c r="AZ613" s="71">
        <v>20214.79999999985</v>
      </c>
      <c r="BA613" s="71">
        <v>20023.700000000012</v>
      </c>
      <c r="BB613" s="71">
        <v>0</v>
      </c>
      <c r="BC613" s="71">
        <v>0</v>
      </c>
      <c r="BD613" s="71">
        <v>0</v>
      </c>
      <c r="BE613" s="71">
        <v>0</v>
      </c>
      <c r="BF613" s="71"/>
      <c r="BG613" s="72"/>
      <c r="BH613" s="71">
        <v>0</v>
      </c>
      <c r="BI613" s="71">
        <v>0</v>
      </c>
      <c r="BJ613" s="71">
        <v>113.53100000000001</v>
      </c>
      <c r="BK613" s="71">
        <v>0</v>
      </c>
      <c r="BL613" s="71">
        <v>154.26830000000001</v>
      </c>
      <c r="BM613" s="71">
        <v>0</v>
      </c>
      <c r="BN613" s="72"/>
      <c r="BO613" s="71">
        <v>0</v>
      </c>
      <c r="BP613" s="71">
        <v>0</v>
      </c>
      <c r="BQ613" s="71">
        <v>9</v>
      </c>
      <c r="BR613" s="71">
        <v>0</v>
      </c>
      <c r="BS613" s="71">
        <v>17</v>
      </c>
      <c r="BT613" s="71">
        <v>0</v>
      </c>
      <c r="BU613"/>
      <c r="BV613" s="70">
        <v>201.16800000000001</v>
      </c>
      <c r="BW613" s="70">
        <v>0</v>
      </c>
      <c r="BX613" s="70">
        <v>61.000300000000003</v>
      </c>
      <c r="BY613" s="70">
        <v>1.919</v>
      </c>
      <c r="BZ613" s="70">
        <v>3.7120000000000002</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152.36272916142119</v>
      </c>
      <c r="K614" s="71">
        <v>8.4833585952916852</v>
      </c>
      <c r="L614" s="71">
        <v>10.907657955416324</v>
      </c>
      <c r="M614" s="71">
        <v>277.91535387287126</v>
      </c>
      <c r="N614" s="71">
        <v>252.27893292787735</v>
      </c>
      <c r="O614" s="71">
        <v>127.79137197729285</v>
      </c>
      <c r="P614" s="71">
        <v>106.4956523354109</v>
      </c>
      <c r="Q614" s="71">
        <v>16.552978495602702</v>
      </c>
      <c r="R614" s="71">
        <v>0</v>
      </c>
      <c r="S614" s="71">
        <v>66.427164096719991</v>
      </c>
      <c r="T614" s="72"/>
      <c r="U614" s="71">
        <v>31845860</v>
      </c>
      <c r="V614" s="71">
        <v>5145</v>
      </c>
      <c r="W614" s="71">
        <v>165</v>
      </c>
      <c r="X614" s="71">
        <v>98421</v>
      </c>
      <c r="Y614" s="71">
        <v>129376</v>
      </c>
      <c r="Z614" s="71">
        <v>94024</v>
      </c>
      <c r="AA614" s="71">
        <v>22919</v>
      </c>
      <c r="AB614" s="71">
        <v>283504</v>
      </c>
      <c r="AC614" s="71">
        <v>0</v>
      </c>
      <c r="AD614" s="71">
        <v>66.427164096719991</v>
      </c>
      <c r="AE614" s="72"/>
      <c r="AF614" s="71">
        <v>216420163.31751063</v>
      </c>
      <c r="AG614" s="71">
        <v>7471873.3025075775</v>
      </c>
      <c r="AH614" s="71">
        <v>2332855.8792167245</v>
      </c>
      <c r="AI614" s="71">
        <v>615008897.01094639</v>
      </c>
      <c r="AJ614" s="71">
        <v>525052266.00761461</v>
      </c>
      <c r="AK614" s="71">
        <v>0</v>
      </c>
      <c r="AL614" s="71">
        <v>0</v>
      </c>
      <c r="AM614" s="71">
        <v>37213837.249063358</v>
      </c>
      <c r="AN614" s="71">
        <v>0</v>
      </c>
      <c r="AO614" s="71">
        <v>0</v>
      </c>
      <c r="AP614" s="71">
        <v>1403499892.7668593</v>
      </c>
      <c r="AQ614" s="72"/>
      <c r="AR614" s="71">
        <v>5656</v>
      </c>
      <c r="AS614" s="71">
        <v>438</v>
      </c>
      <c r="AT614" s="71">
        <v>0</v>
      </c>
      <c r="AU614" s="71">
        <v>0</v>
      </c>
      <c r="AV614" s="71">
        <v>0</v>
      </c>
      <c r="AW614" s="71">
        <v>0</v>
      </c>
      <c r="AX614" s="71"/>
      <c r="AY614" s="72"/>
      <c r="AZ614" s="71">
        <v>21666.299999999839</v>
      </c>
      <c r="BA614" s="71">
        <v>20289.600000000009</v>
      </c>
      <c r="BB614" s="71">
        <v>0</v>
      </c>
      <c r="BC614" s="71">
        <v>0</v>
      </c>
      <c r="BD614" s="71">
        <v>0</v>
      </c>
      <c r="BE614" s="71">
        <v>0</v>
      </c>
      <c r="BF614" s="71"/>
      <c r="BG614" s="72"/>
      <c r="BH614" s="71">
        <v>0</v>
      </c>
      <c r="BI614" s="71">
        <v>0</v>
      </c>
      <c r="BJ614" s="71">
        <v>126.747</v>
      </c>
      <c r="BK614" s="71">
        <v>0</v>
      </c>
      <c r="BL614" s="71">
        <v>155.61600000000001</v>
      </c>
      <c r="BM614" s="71">
        <v>0</v>
      </c>
      <c r="BN614" s="72"/>
      <c r="BO614" s="71">
        <v>0</v>
      </c>
      <c r="BP614" s="71">
        <v>0</v>
      </c>
      <c r="BQ614" s="71">
        <v>12</v>
      </c>
      <c r="BR614" s="71">
        <v>0</v>
      </c>
      <c r="BS614" s="71">
        <v>17</v>
      </c>
      <c r="BT614" s="71">
        <v>0</v>
      </c>
      <c r="BU614"/>
      <c r="BV614" s="70">
        <v>215.53</v>
      </c>
      <c r="BW614" s="70">
        <v>0</v>
      </c>
      <c r="BX614" s="70">
        <v>61.267000000000003</v>
      </c>
      <c r="BY614" s="70">
        <v>1.911</v>
      </c>
      <c r="BZ614" s="70">
        <v>3.6549999999999998</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167.32596547706783</v>
      </c>
      <c r="K615" s="71">
        <v>8.6806303042602568</v>
      </c>
      <c r="L615" s="71">
        <v>10.059691688313958</v>
      </c>
      <c r="M615" s="71">
        <v>299.46861325945565</v>
      </c>
      <c r="N615" s="71">
        <v>315.56002122647584</v>
      </c>
      <c r="O615" s="71">
        <v>135.99398099400568</v>
      </c>
      <c r="P615" s="71">
        <v>106.59914888970773</v>
      </c>
      <c r="Q615" s="71">
        <v>16.773254396960958</v>
      </c>
      <c r="R615" s="71">
        <v>0</v>
      </c>
      <c r="S615" s="71">
        <v>61.946522082000008</v>
      </c>
      <c r="T615" s="72"/>
      <c r="U615" s="71">
        <v>36346438</v>
      </c>
      <c r="V615" s="71">
        <v>5145</v>
      </c>
      <c r="W615" s="71">
        <v>165</v>
      </c>
      <c r="X615" s="71">
        <v>98421</v>
      </c>
      <c r="Y615" s="71">
        <v>131554</v>
      </c>
      <c r="Z615" s="71">
        <v>95067</v>
      </c>
      <c r="AA615" s="71">
        <v>23291</v>
      </c>
      <c r="AB615" s="71">
        <v>284921</v>
      </c>
      <c r="AC615" s="71">
        <v>0</v>
      </c>
      <c r="AD615" s="71">
        <v>61.946522082000008</v>
      </c>
      <c r="AE615" s="72"/>
      <c r="AF615" s="71">
        <v>206080483.96691653</v>
      </c>
      <c r="AG615" s="71">
        <v>7720736.7299050214</v>
      </c>
      <c r="AH615" s="71">
        <v>2527880.8977911035</v>
      </c>
      <c r="AI615" s="71">
        <v>589695237.69402552</v>
      </c>
      <c r="AJ615" s="71">
        <v>616274019.89931118</v>
      </c>
      <c r="AK615" s="71">
        <v>0</v>
      </c>
      <c r="AL615" s="71">
        <v>0</v>
      </c>
      <c r="AM615" s="71">
        <v>36791077.849769771</v>
      </c>
      <c r="AN615" s="71">
        <v>0</v>
      </c>
      <c r="AO615" s="71">
        <v>0</v>
      </c>
      <c r="AP615" s="71">
        <v>1459089437.037719</v>
      </c>
      <c r="AQ615" s="72"/>
      <c r="AR615" s="71">
        <v>5953</v>
      </c>
      <c r="AS615" s="71">
        <v>440</v>
      </c>
      <c r="AT615" s="71">
        <v>0</v>
      </c>
      <c r="AU615" s="71">
        <v>0</v>
      </c>
      <c r="AV615" s="71">
        <v>0</v>
      </c>
      <c r="AW615" s="71">
        <v>0</v>
      </c>
      <c r="AX615" s="71"/>
      <c r="AY615" s="72"/>
      <c r="AZ615" s="71">
        <v>23202.899999999841</v>
      </c>
      <c r="BA615" s="71">
        <v>21933.100000000013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6443</v>
      </c>
      <c r="AS616" s="71">
        <v>442</v>
      </c>
      <c r="AT616" s="71">
        <v>0</v>
      </c>
      <c r="AU616" s="71">
        <v>0</v>
      </c>
      <c r="AV616" s="71">
        <v>0</v>
      </c>
      <c r="AW616" s="71">
        <v>0</v>
      </c>
      <c r="AX616" s="71"/>
      <c r="AY616" s="72"/>
      <c r="AZ616" s="71">
        <v>25149.399999999565</v>
      </c>
      <c r="BA616" s="71">
        <v>22360.600000000013</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2069</v>
      </c>
      <c r="B9" s="70">
        <v>1</v>
      </c>
      <c r="C9" s="70">
        <v>1</v>
      </c>
      <c r="D9" s="70">
        <v>1</v>
      </c>
      <c r="E9" s="70">
        <v>1990</v>
      </c>
      <c r="F9" s="70" t="s">
        <v>787</v>
      </c>
      <c r="G9" s="1073" t="s">
        <v>2070</v>
      </c>
      <c r="H9" s="70" t="s">
        <v>2071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2072</v>
      </c>
      <c r="B10" s="70">
        <v>2</v>
      </c>
      <c r="C10" s="70">
        <v>2</v>
      </c>
      <c r="D10" s="70">
        <v>1</v>
      </c>
      <c r="E10" s="70">
        <v>2005</v>
      </c>
      <c r="F10" s="70" t="s">
        <v>789</v>
      </c>
      <c r="G10" s="1073" t="s">
        <v>2070</v>
      </c>
      <c r="H10" s="70" t="s">
        <v>2071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2073</v>
      </c>
      <c r="B11" s="70">
        <v>3</v>
      </c>
      <c r="C11" s="70">
        <v>3</v>
      </c>
      <c r="D11" s="70">
        <v>1</v>
      </c>
      <c r="E11" s="70">
        <v>2006</v>
      </c>
      <c r="F11" s="70" t="s">
        <v>790</v>
      </c>
      <c r="G11" s="1073" t="s">
        <v>2070</v>
      </c>
      <c r="H11" s="70" t="s">
        <v>2071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2074</v>
      </c>
      <c r="B12" s="70">
        <v>4</v>
      </c>
      <c r="C12" s="70">
        <v>4</v>
      </c>
      <c r="D12" s="70">
        <v>1</v>
      </c>
      <c r="E12" s="70">
        <v>2007</v>
      </c>
      <c r="F12" s="70" t="s">
        <v>791</v>
      </c>
      <c r="G12" s="1073" t="s">
        <v>2070</v>
      </c>
      <c r="H12" s="70" t="s">
        <v>2071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2075</v>
      </c>
      <c r="B13" s="70">
        <v>5</v>
      </c>
      <c r="C13" s="70">
        <v>5</v>
      </c>
      <c r="D13" s="70">
        <v>1</v>
      </c>
      <c r="E13" s="70">
        <v>2008</v>
      </c>
      <c r="F13" s="70" t="s">
        <v>792</v>
      </c>
      <c r="G13" s="1073" t="s">
        <v>2070</v>
      </c>
      <c r="H13" s="70" t="s">
        <v>2071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2076</v>
      </c>
      <c r="B14" s="70">
        <v>6</v>
      </c>
      <c r="C14" s="70">
        <v>6</v>
      </c>
      <c r="D14" s="70">
        <v>1</v>
      </c>
      <c r="E14" s="70">
        <v>2009</v>
      </c>
      <c r="F14" s="70" t="s">
        <v>176</v>
      </c>
      <c r="G14" s="1073" t="s">
        <v>2070</v>
      </c>
      <c r="H14" s="70" t="s">
        <v>2071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22.2</v>
      </c>
      <c r="AT14" s="73">
        <v>6.39</v>
      </c>
      <c r="AU14" s="73">
        <v>0</v>
      </c>
      <c r="AV14" s="73">
        <v>0</v>
      </c>
      <c r="AW14" s="73">
        <v>0</v>
      </c>
      <c r="AX14" s="73">
        <v>0</v>
      </c>
      <c r="AY14" s="73">
        <v>0</v>
      </c>
      <c r="AZ14" s="73">
        <v>0</v>
      </c>
      <c r="BA14" s="73">
        <v>0</v>
      </c>
      <c r="BB14" s="73">
        <v>0</v>
      </c>
      <c r="BC14" s="73">
        <v>0</v>
      </c>
      <c r="BD14" s="73">
        <v>0</v>
      </c>
      <c r="BE14" s="73">
        <v>7.91</v>
      </c>
      <c r="BF14" s="73">
        <v>0</v>
      </c>
      <c r="BG14" s="73">
        <v>0</v>
      </c>
      <c r="BH14" s="73">
        <v>0</v>
      </c>
      <c r="BI14" s="73">
        <v>0</v>
      </c>
      <c r="BJ14" s="73">
        <v>0</v>
      </c>
      <c r="BK14" s="73">
        <v>0</v>
      </c>
      <c r="BL14" s="73">
        <v>0</v>
      </c>
      <c r="BM14" s="73">
        <v>50.811</v>
      </c>
      <c r="BN14" s="73">
        <v>0</v>
      </c>
      <c r="BO14" s="73">
        <v>0</v>
      </c>
      <c r="BP14" s="73">
        <v>0</v>
      </c>
      <c r="BQ14" s="73">
        <v>0</v>
      </c>
      <c r="BR14" s="73">
        <v>0</v>
      </c>
      <c r="BS14" s="73">
        <v>0</v>
      </c>
      <c r="BT14" s="73">
        <v>0</v>
      </c>
      <c r="BU14" s="73">
        <v>0</v>
      </c>
      <c r="BV14" s="73">
        <v>0</v>
      </c>
      <c r="BW14" s="73">
        <v>0</v>
      </c>
      <c r="BX14" s="73">
        <v>0</v>
      </c>
      <c r="BY14" s="73">
        <v>0</v>
      </c>
      <c r="BZ14" s="73">
        <v>23.1</v>
      </c>
      <c r="CA14" s="73">
        <v>0</v>
      </c>
      <c r="CB14" s="73">
        <v>0</v>
      </c>
      <c r="CC14" s="73">
        <v>0</v>
      </c>
      <c r="CD14" s="73">
        <v>0</v>
      </c>
      <c r="CE14" s="73">
        <v>0</v>
      </c>
      <c r="CF14" s="73">
        <v>24.78</v>
      </c>
      <c r="CG14" s="73">
        <v>0</v>
      </c>
      <c r="CH14" s="73">
        <v>0</v>
      </c>
      <c r="CI14" s="73">
        <v>0</v>
      </c>
      <c r="CJ14" s="73">
        <v>0</v>
      </c>
      <c r="CK14" s="73">
        <v>0</v>
      </c>
      <c r="CL14" s="73">
        <v>0</v>
      </c>
      <c r="CM14" s="73">
        <v>0</v>
      </c>
      <c r="CN14" s="73">
        <v>8.8000000000000007</v>
      </c>
      <c r="CO14" s="73">
        <v>0</v>
      </c>
      <c r="CP14" s="73">
        <v>0</v>
      </c>
      <c r="CQ14" s="73">
        <v>0</v>
      </c>
      <c r="CR14" s="73">
        <v>0</v>
      </c>
      <c r="CS14" s="73">
        <v>0</v>
      </c>
      <c r="CT14" s="73">
        <v>0</v>
      </c>
      <c r="CU14" s="73">
        <v>0</v>
      </c>
      <c r="CV14" s="73">
        <v>0</v>
      </c>
      <c r="CW14" s="73">
        <v>0</v>
      </c>
      <c r="CX14" s="73">
        <v>0</v>
      </c>
      <c r="CY14" s="73">
        <v>0</v>
      </c>
      <c r="CZ14" s="73">
        <v>0</v>
      </c>
      <c r="DA14" s="73">
        <v>0</v>
      </c>
      <c r="DB14" s="73">
        <v>35.304000000000002</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22.2</v>
      </c>
      <c r="EU14" s="73">
        <v>6.39</v>
      </c>
      <c r="EV14" s="73">
        <v>0</v>
      </c>
      <c r="EW14" s="73">
        <v>0</v>
      </c>
      <c r="EX14" s="73">
        <v>0</v>
      </c>
      <c r="EY14" s="73">
        <v>0</v>
      </c>
      <c r="EZ14" s="73">
        <v>0</v>
      </c>
      <c r="FA14" s="73">
        <v>0</v>
      </c>
      <c r="FB14" s="73">
        <v>0</v>
      </c>
      <c r="FC14" s="73">
        <v>0</v>
      </c>
      <c r="FD14" s="73">
        <v>0</v>
      </c>
      <c r="FE14" s="73">
        <v>0</v>
      </c>
      <c r="FF14" s="73">
        <v>7.91</v>
      </c>
      <c r="FG14" s="73">
        <v>0</v>
      </c>
      <c r="FH14" s="73">
        <v>0</v>
      </c>
      <c r="FI14" s="73">
        <v>0</v>
      </c>
      <c r="FJ14" s="73">
        <v>0</v>
      </c>
      <c r="FK14" s="73">
        <v>0</v>
      </c>
      <c r="FL14" s="73">
        <v>0</v>
      </c>
      <c r="FM14" s="73">
        <v>0</v>
      </c>
      <c r="FN14" s="73">
        <v>50.811</v>
      </c>
      <c r="FO14" s="73">
        <v>0</v>
      </c>
      <c r="FP14" s="73">
        <v>0</v>
      </c>
      <c r="FQ14" s="73">
        <v>0</v>
      </c>
      <c r="FR14" s="73">
        <v>0</v>
      </c>
      <c r="FS14" s="73">
        <v>0</v>
      </c>
      <c r="FT14" s="73">
        <v>0</v>
      </c>
      <c r="FU14" s="73">
        <v>0</v>
      </c>
      <c r="FV14" s="73">
        <v>0</v>
      </c>
      <c r="FW14" s="73">
        <v>0</v>
      </c>
      <c r="FX14" s="73">
        <v>0</v>
      </c>
      <c r="FY14" s="73">
        <v>0</v>
      </c>
      <c r="FZ14" s="73">
        <v>0</v>
      </c>
      <c r="GA14" s="73">
        <v>23.1</v>
      </c>
      <c r="GB14" s="73">
        <v>0</v>
      </c>
      <c r="GC14" s="73">
        <v>0</v>
      </c>
      <c r="GD14" s="73">
        <v>0</v>
      </c>
      <c r="GE14" s="73">
        <v>0</v>
      </c>
      <c r="GF14" s="73">
        <v>0</v>
      </c>
      <c r="GG14" s="73">
        <v>24.78</v>
      </c>
      <c r="GH14" s="73">
        <v>0</v>
      </c>
      <c r="GI14" s="73">
        <v>0</v>
      </c>
      <c r="GJ14" s="73">
        <v>0</v>
      </c>
      <c r="GK14" s="73">
        <v>0</v>
      </c>
      <c r="GL14" s="73">
        <v>0</v>
      </c>
      <c r="GM14" s="73">
        <v>0</v>
      </c>
      <c r="GN14" s="73">
        <v>0</v>
      </c>
      <c r="GO14" s="73">
        <v>8.8000000000000007</v>
      </c>
      <c r="GP14" s="73">
        <v>0</v>
      </c>
      <c r="GQ14" s="73">
        <v>0</v>
      </c>
      <c r="GR14" s="73">
        <v>0</v>
      </c>
      <c r="GS14" s="73">
        <v>0</v>
      </c>
      <c r="GT14" s="73">
        <v>0</v>
      </c>
      <c r="GU14" s="73">
        <v>0</v>
      </c>
      <c r="GV14" s="73">
        <v>0</v>
      </c>
      <c r="GW14" s="73">
        <v>0</v>
      </c>
      <c r="GX14" s="73">
        <v>0</v>
      </c>
      <c r="GY14" s="73">
        <v>0</v>
      </c>
      <c r="GZ14" s="73">
        <v>0</v>
      </c>
      <c r="HA14" s="73">
        <v>0</v>
      </c>
      <c r="HB14" s="73">
        <v>0</v>
      </c>
      <c r="HC14" s="73">
        <v>35.304000000000002</v>
      </c>
      <c r="HD14" s="73">
        <v>0</v>
      </c>
      <c r="HE14" s="73">
        <v>0</v>
      </c>
      <c r="HF14" s="73">
        <v>0</v>
      </c>
      <c r="HG14" s="73">
        <v>0</v>
      </c>
      <c r="HH14" s="73">
        <v>0</v>
      </c>
      <c r="HI14" s="73">
        <v>0</v>
      </c>
      <c r="HJ14" s="73">
        <v>0</v>
      </c>
      <c r="HK14" s="73">
        <v>0</v>
      </c>
      <c r="HL14" s="73">
        <v>22.2</v>
      </c>
      <c r="HM14" s="73">
        <v>6.39</v>
      </c>
      <c r="HN14" s="73">
        <v>7.91</v>
      </c>
      <c r="HO14" s="73">
        <v>50.811</v>
      </c>
      <c r="HP14" s="73">
        <v>0</v>
      </c>
      <c r="HQ14" s="73">
        <v>23.1</v>
      </c>
      <c r="HR14" s="73">
        <v>0</v>
      </c>
      <c r="HS14" s="73">
        <v>24.78</v>
      </c>
      <c r="HT14" s="73">
        <v>0</v>
      </c>
      <c r="HU14" s="73">
        <v>0</v>
      </c>
      <c r="HV14" s="73">
        <v>8.8000000000000007</v>
      </c>
      <c r="HW14" s="73">
        <v>0</v>
      </c>
      <c r="HX14" s="73">
        <v>0</v>
      </c>
      <c r="HY14" s="73">
        <v>35.304000000000002</v>
      </c>
      <c r="HZ14" s="73">
        <v>0</v>
      </c>
      <c r="IA14" s="73">
        <v>0</v>
      </c>
      <c r="IB14" s="73">
        <v>0</v>
      </c>
      <c r="IC14" s="73">
        <v>0</v>
      </c>
      <c r="ID14" s="73">
        <v>0</v>
      </c>
      <c r="IE14" s="73">
        <v>0</v>
      </c>
      <c r="IF14" s="73">
        <v>0</v>
      </c>
      <c r="IG14" s="73">
        <v>22.2</v>
      </c>
      <c r="IH14" s="73">
        <v>6.39</v>
      </c>
      <c r="II14" s="73">
        <v>7.91</v>
      </c>
      <c r="IJ14" s="73">
        <v>50.811</v>
      </c>
      <c r="IK14" s="73">
        <v>0</v>
      </c>
      <c r="IL14" s="73">
        <v>23.1</v>
      </c>
      <c r="IM14" s="73">
        <v>0</v>
      </c>
      <c r="IN14" s="73">
        <v>24.78</v>
      </c>
      <c r="IO14" s="73">
        <v>0</v>
      </c>
      <c r="IP14" s="73">
        <v>0</v>
      </c>
      <c r="IQ14" s="73">
        <v>8.8000000000000007</v>
      </c>
      <c r="IR14" s="73">
        <v>0</v>
      </c>
      <c r="IS14" s="73">
        <v>0</v>
      </c>
      <c r="IT14" s="73">
        <v>35.304000000000002</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5</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0</v>
      </c>
      <c r="LS14" s="71">
        <v>3</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5</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0</v>
      </c>
      <c r="PT14" s="71">
        <v>3</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2</v>
      </c>
      <c r="QQ14" s="71">
        <v>0</v>
      </c>
      <c r="QR14" s="71">
        <v>0</v>
      </c>
      <c r="QS14" s="71">
        <v>0</v>
      </c>
      <c r="QT14" s="71">
        <v>0</v>
      </c>
      <c r="QU14" s="71">
        <v>0</v>
      </c>
      <c r="QV14" s="71">
        <v>0</v>
      </c>
      <c r="QW14" s="71">
        <v>0</v>
      </c>
      <c r="QX14" s="71">
        <v>0</v>
      </c>
      <c r="QY14" s="71">
        <v>2</v>
      </c>
      <c r="QZ14" s="71">
        <v>1</v>
      </c>
      <c r="RA14" s="71">
        <v>1</v>
      </c>
      <c r="RB14" s="71">
        <v>5</v>
      </c>
      <c r="RC14" s="71">
        <v>0</v>
      </c>
      <c r="RD14" s="71">
        <v>1</v>
      </c>
      <c r="RE14" s="71">
        <v>0</v>
      </c>
      <c r="RF14" s="71">
        <v>3</v>
      </c>
      <c r="RG14" s="71">
        <v>0</v>
      </c>
      <c r="RH14" s="71">
        <v>0</v>
      </c>
      <c r="RI14" s="71">
        <v>1</v>
      </c>
      <c r="RJ14" s="71">
        <v>0</v>
      </c>
      <c r="RK14" s="71">
        <v>0</v>
      </c>
      <c r="RL14" s="71">
        <v>2</v>
      </c>
      <c r="RM14" s="71">
        <v>0</v>
      </c>
      <c r="RN14" s="71">
        <v>0</v>
      </c>
      <c r="RO14" s="71">
        <v>0</v>
      </c>
      <c r="RP14" s="71">
        <v>0</v>
      </c>
      <c r="RQ14" s="71">
        <v>0</v>
      </c>
      <c r="RR14" s="71">
        <v>0</v>
      </c>
      <c r="RS14" s="71">
        <v>0</v>
      </c>
      <c r="RT14" s="71">
        <v>2</v>
      </c>
      <c r="RU14" s="71">
        <v>1</v>
      </c>
      <c r="RV14" s="71">
        <v>1</v>
      </c>
      <c r="RW14" s="71">
        <v>5</v>
      </c>
      <c r="RX14" s="71">
        <v>0</v>
      </c>
      <c r="RY14" s="71">
        <v>1</v>
      </c>
      <c r="RZ14" s="71">
        <v>0</v>
      </c>
      <c r="SA14" s="71">
        <v>3</v>
      </c>
      <c r="SB14" s="71">
        <v>0</v>
      </c>
      <c r="SC14" s="71">
        <v>0</v>
      </c>
      <c r="SD14" s="71">
        <v>1</v>
      </c>
      <c r="SE14" s="71">
        <v>0</v>
      </c>
      <c r="SF14" s="71">
        <v>0</v>
      </c>
      <c r="SG14" s="71">
        <v>2</v>
      </c>
      <c r="SH14" s="71">
        <v>0</v>
      </c>
    </row>
    <row r="15" spans="1:503">
      <c r="A15" s="16" t="s">
        <v>2077</v>
      </c>
      <c r="B15" s="70">
        <v>7</v>
      </c>
      <c r="C15" s="70">
        <v>7</v>
      </c>
      <c r="D15" s="70">
        <v>1</v>
      </c>
      <c r="E15" s="70">
        <v>2010</v>
      </c>
      <c r="F15" s="70" t="s">
        <v>177</v>
      </c>
      <c r="G15" s="1073" t="s">
        <v>2070</v>
      </c>
      <c r="H15" s="70" t="s">
        <v>2071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11.464</v>
      </c>
      <c r="AT15" s="73">
        <v>6.8419999999999996</v>
      </c>
      <c r="AU15" s="73">
        <v>0</v>
      </c>
      <c r="AV15" s="73">
        <v>0</v>
      </c>
      <c r="AW15" s="73">
        <v>0</v>
      </c>
      <c r="AX15" s="73">
        <v>0</v>
      </c>
      <c r="AY15" s="73">
        <v>0</v>
      </c>
      <c r="AZ15" s="73">
        <v>0</v>
      </c>
      <c r="BA15" s="73">
        <v>0</v>
      </c>
      <c r="BB15" s="73">
        <v>0</v>
      </c>
      <c r="BC15" s="73">
        <v>0</v>
      </c>
      <c r="BD15" s="73">
        <v>0</v>
      </c>
      <c r="BE15" s="73">
        <v>5.7409999999999997</v>
      </c>
      <c r="BF15" s="73">
        <v>0</v>
      </c>
      <c r="BG15" s="73">
        <v>0</v>
      </c>
      <c r="BH15" s="73">
        <v>0</v>
      </c>
      <c r="BI15" s="73">
        <v>0</v>
      </c>
      <c r="BJ15" s="73">
        <v>0</v>
      </c>
      <c r="BK15" s="73">
        <v>0</v>
      </c>
      <c r="BL15" s="73">
        <v>0</v>
      </c>
      <c r="BM15" s="73">
        <v>50.262999999999998</v>
      </c>
      <c r="BN15" s="73">
        <v>0</v>
      </c>
      <c r="BO15" s="73">
        <v>0</v>
      </c>
      <c r="BP15" s="73">
        <v>0</v>
      </c>
      <c r="BQ15" s="73">
        <v>0</v>
      </c>
      <c r="BR15" s="73">
        <v>0</v>
      </c>
      <c r="BS15" s="73">
        <v>0</v>
      </c>
      <c r="BT15" s="73">
        <v>0</v>
      </c>
      <c r="BU15" s="73">
        <v>0</v>
      </c>
      <c r="BV15" s="73">
        <v>0</v>
      </c>
      <c r="BW15" s="73">
        <v>0</v>
      </c>
      <c r="BX15" s="73">
        <v>0</v>
      </c>
      <c r="BY15" s="73">
        <v>0</v>
      </c>
      <c r="BZ15" s="73">
        <v>22.548999999999999</v>
      </c>
      <c r="CA15" s="73">
        <v>0</v>
      </c>
      <c r="CB15" s="73">
        <v>0</v>
      </c>
      <c r="CC15" s="73">
        <v>0</v>
      </c>
      <c r="CD15" s="73">
        <v>0</v>
      </c>
      <c r="CE15" s="73">
        <v>0</v>
      </c>
      <c r="CF15" s="73">
        <v>19.148</v>
      </c>
      <c r="CG15" s="73">
        <v>0</v>
      </c>
      <c r="CH15" s="73">
        <v>0</v>
      </c>
      <c r="CI15" s="73">
        <v>0</v>
      </c>
      <c r="CJ15" s="73">
        <v>0</v>
      </c>
      <c r="CK15" s="73">
        <v>0</v>
      </c>
      <c r="CL15" s="73">
        <v>0</v>
      </c>
      <c r="CM15" s="73">
        <v>0</v>
      </c>
      <c r="CN15" s="73">
        <v>8.4570000000000007</v>
      </c>
      <c r="CO15" s="73">
        <v>0</v>
      </c>
      <c r="CP15" s="73">
        <v>0</v>
      </c>
      <c r="CQ15" s="73">
        <v>0</v>
      </c>
      <c r="CR15" s="73">
        <v>0</v>
      </c>
      <c r="CS15" s="73">
        <v>0</v>
      </c>
      <c r="CT15" s="73">
        <v>0</v>
      </c>
      <c r="CU15" s="73">
        <v>0</v>
      </c>
      <c r="CV15" s="73">
        <v>0</v>
      </c>
      <c r="CW15" s="73">
        <v>0</v>
      </c>
      <c r="CX15" s="73">
        <v>0</v>
      </c>
      <c r="CY15" s="73">
        <v>0</v>
      </c>
      <c r="CZ15" s="73">
        <v>0</v>
      </c>
      <c r="DA15" s="73">
        <v>0</v>
      </c>
      <c r="DB15" s="73">
        <v>33.802999999999997</v>
      </c>
      <c r="DC15" s="73">
        <v>6.52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11.464</v>
      </c>
      <c r="EU15" s="73">
        <v>6.8419999999999996</v>
      </c>
      <c r="EV15" s="73">
        <v>0</v>
      </c>
      <c r="EW15" s="73">
        <v>0</v>
      </c>
      <c r="EX15" s="73">
        <v>0</v>
      </c>
      <c r="EY15" s="73">
        <v>0</v>
      </c>
      <c r="EZ15" s="73">
        <v>0</v>
      </c>
      <c r="FA15" s="73">
        <v>0</v>
      </c>
      <c r="FB15" s="73">
        <v>0</v>
      </c>
      <c r="FC15" s="73">
        <v>0</v>
      </c>
      <c r="FD15" s="73">
        <v>0</v>
      </c>
      <c r="FE15" s="73">
        <v>0</v>
      </c>
      <c r="FF15" s="73">
        <v>5.7409999999999997</v>
      </c>
      <c r="FG15" s="73">
        <v>0</v>
      </c>
      <c r="FH15" s="73">
        <v>0</v>
      </c>
      <c r="FI15" s="73">
        <v>0</v>
      </c>
      <c r="FJ15" s="73">
        <v>0</v>
      </c>
      <c r="FK15" s="73">
        <v>0</v>
      </c>
      <c r="FL15" s="73">
        <v>0</v>
      </c>
      <c r="FM15" s="73">
        <v>0</v>
      </c>
      <c r="FN15" s="73">
        <v>50.262999999999998</v>
      </c>
      <c r="FO15" s="73">
        <v>0</v>
      </c>
      <c r="FP15" s="73">
        <v>0</v>
      </c>
      <c r="FQ15" s="73">
        <v>0</v>
      </c>
      <c r="FR15" s="73">
        <v>0</v>
      </c>
      <c r="FS15" s="73">
        <v>0</v>
      </c>
      <c r="FT15" s="73">
        <v>0</v>
      </c>
      <c r="FU15" s="73">
        <v>0</v>
      </c>
      <c r="FV15" s="73">
        <v>0</v>
      </c>
      <c r="FW15" s="73">
        <v>0</v>
      </c>
      <c r="FX15" s="73">
        <v>0</v>
      </c>
      <c r="FY15" s="73">
        <v>0</v>
      </c>
      <c r="FZ15" s="73">
        <v>0</v>
      </c>
      <c r="GA15" s="73">
        <v>22.548999999999999</v>
      </c>
      <c r="GB15" s="73">
        <v>0</v>
      </c>
      <c r="GC15" s="73">
        <v>0</v>
      </c>
      <c r="GD15" s="73">
        <v>0</v>
      </c>
      <c r="GE15" s="73">
        <v>0</v>
      </c>
      <c r="GF15" s="73">
        <v>0</v>
      </c>
      <c r="GG15" s="73">
        <v>19.148</v>
      </c>
      <c r="GH15" s="73">
        <v>0</v>
      </c>
      <c r="GI15" s="73">
        <v>0</v>
      </c>
      <c r="GJ15" s="73">
        <v>0</v>
      </c>
      <c r="GK15" s="73">
        <v>0</v>
      </c>
      <c r="GL15" s="73">
        <v>0</v>
      </c>
      <c r="GM15" s="73">
        <v>0</v>
      </c>
      <c r="GN15" s="73">
        <v>0</v>
      </c>
      <c r="GO15" s="73">
        <v>8.4570000000000007</v>
      </c>
      <c r="GP15" s="73">
        <v>0</v>
      </c>
      <c r="GQ15" s="73">
        <v>0</v>
      </c>
      <c r="GR15" s="73">
        <v>0</v>
      </c>
      <c r="GS15" s="73">
        <v>0</v>
      </c>
      <c r="GT15" s="73">
        <v>0</v>
      </c>
      <c r="GU15" s="73">
        <v>0</v>
      </c>
      <c r="GV15" s="73">
        <v>0</v>
      </c>
      <c r="GW15" s="73">
        <v>0</v>
      </c>
      <c r="GX15" s="73">
        <v>0</v>
      </c>
      <c r="GY15" s="73">
        <v>0</v>
      </c>
      <c r="GZ15" s="73">
        <v>0</v>
      </c>
      <c r="HA15" s="73">
        <v>0</v>
      </c>
      <c r="HB15" s="73">
        <v>0</v>
      </c>
      <c r="HC15" s="73">
        <v>33.802999999999997</v>
      </c>
      <c r="HD15" s="73">
        <v>6.52</v>
      </c>
      <c r="HE15" s="73">
        <v>0</v>
      </c>
      <c r="HF15" s="73">
        <v>0</v>
      </c>
      <c r="HG15" s="73">
        <v>0</v>
      </c>
      <c r="HH15" s="73">
        <v>0</v>
      </c>
      <c r="HI15" s="73">
        <v>0</v>
      </c>
      <c r="HJ15" s="73">
        <v>0</v>
      </c>
      <c r="HK15" s="73">
        <v>0</v>
      </c>
      <c r="HL15" s="73">
        <v>11.464</v>
      </c>
      <c r="HM15" s="73">
        <v>6.8419999999999996</v>
      </c>
      <c r="HN15" s="73">
        <v>5.7409999999999997</v>
      </c>
      <c r="HO15" s="73">
        <v>50.262999999999998</v>
      </c>
      <c r="HP15" s="73">
        <v>0</v>
      </c>
      <c r="HQ15" s="73">
        <v>22.548999999999999</v>
      </c>
      <c r="HR15" s="73">
        <v>0</v>
      </c>
      <c r="HS15" s="73">
        <v>19.148</v>
      </c>
      <c r="HT15" s="73">
        <v>0</v>
      </c>
      <c r="HU15" s="73">
        <v>0</v>
      </c>
      <c r="HV15" s="73">
        <v>8.4570000000000007</v>
      </c>
      <c r="HW15" s="73">
        <v>0</v>
      </c>
      <c r="HX15" s="73">
        <v>0</v>
      </c>
      <c r="HY15" s="73">
        <v>40.323</v>
      </c>
      <c r="HZ15" s="73">
        <v>0</v>
      </c>
      <c r="IA15" s="73">
        <v>0</v>
      </c>
      <c r="IB15" s="73">
        <v>0</v>
      </c>
      <c r="IC15" s="73">
        <v>0</v>
      </c>
      <c r="ID15" s="73">
        <v>0</v>
      </c>
      <c r="IE15" s="73">
        <v>0</v>
      </c>
      <c r="IF15" s="73">
        <v>0</v>
      </c>
      <c r="IG15" s="73">
        <v>11.464</v>
      </c>
      <c r="IH15" s="73">
        <v>6.8419999999999996</v>
      </c>
      <c r="II15" s="73">
        <v>5.7409999999999997</v>
      </c>
      <c r="IJ15" s="73">
        <v>50.262999999999998</v>
      </c>
      <c r="IK15" s="73">
        <v>0</v>
      </c>
      <c r="IL15" s="73">
        <v>22.548999999999999</v>
      </c>
      <c r="IM15" s="73">
        <v>0</v>
      </c>
      <c r="IN15" s="73">
        <v>19.148</v>
      </c>
      <c r="IO15" s="73">
        <v>0</v>
      </c>
      <c r="IP15" s="73">
        <v>0</v>
      </c>
      <c r="IQ15" s="73">
        <v>8.4570000000000007</v>
      </c>
      <c r="IR15" s="73">
        <v>0</v>
      </c>
      <c r="IS15" s="73">
        <v>0</v>
      </c>
      <c r="IT15" s="73">
        <v>40.323</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5</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3</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2</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5</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3</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2</v>
      </c>
      <c r="QQ15" s="71">
        <v>1</v>
      </c>
      <c r="QR15" s="71">
        <v>0</v>
      </c>
      <c r="QS15" s="71">
        <v>0</v>
      </c>
      <c r="QT15" s="71">
        <v>0</v>
      </c>
      <c r="QU15" s="71">
        <v>0</v>
      </c>
      <c r="QV15" s="71">
        <v>0</v>
      </c>
      <c r="QW15" s="71">
        <v>0</v>
      </c>
      <c r="QX15" s="71">
        <v>0</v>
      </c>
      <c r="QY15" s="71">
        <v>1</v>
      </c>
      <c r="QZ15" s="71">
        <v>1</v>
      </c>
      <c r="RA15" s="71">
        <v>1</v>
      </c>
      <c r="RB15" s="71">
        <v>5</v>
      </c>
      <c r="RC15" s="71">
        <v>0</v>
      </c>
      <c r="RD15" s="71">
        <v>1</v>
      </c>
      <c r="RE15" s="71">
        <v>0</v>
      </c>
      <c r="RF15" s="71">
        <v>3</v>
      </c>
      <c r="RG15" s="71">
        <v>0</v>
      </c>
      <c r="RH15" s="71">
        <v>0</v>
      </c>
      <c r="RI15" s="71">
        <v>1</v>
      </c>
      <c r="RJ15" s="71">
        <v>0</v>
      </c>
      <c r="RK15" s="71">
        <v>0</v>
      </c>
      <c r="RL15" s="71">
        <v>3</v>
      </c>
      <c r="RM15" s="71">
        <v>0</v>
      </c>
      <c r="RN15" s="71">
        <v>0</v>
      </c>
      <c r="RO15" s="71">
        <v>0</v>
      </c>
      <c r="RP15" s="71">
        <v>0</v>
      </c>
      <c r="RQ15" s="71">
        <v>0</v>
      </c>
      <c r="RR15" s="71">
        <v>0</v>
      </c>
      <c r="RS15" s="71">
        <v>0</v>
      </c>
      <c r="RT15" s="71">
        <v>1</v>
      </c>
      <c r="RU15" s="71">
        <v>1</v>
      </c>
      <c r="RV15" s="71">
        <v>1</v>
      </c>
      <c r="RW15" s="71">
        <v>5</v>
      </c>
      <c r="RX15" s="71">
        <v>0</v>
      </c>
      <c r="RY15" s="71">
        <v>1</v>
      </c>
      <c r="RZ15" s="71">
        <v>0</v>
      </c>
      <c r="SA15" s="71">
        <v>3</v>
      </c>
      <c r="SB15" s="71">
        <v>0</v>
      </c>
      <c r="SC15" s="71">
        <v>0</v>
      </c>
      <c r="SD15" s="71">
        <v>1</v>
      </c>
      <c r="SE15" s="71">
        <v>0</v>
      </c>
      <c r="SF15" s="71">
        <v>0</v>
      </c>
      <c r="SG15" s="71">
        <v>3</v>
      </c>
      <c r="SH15" s="71">
        <v>0</v>
      </c>
    </row>
    <row r="16" spans="1:503">
      <c r="A16" s="16" t="s">
        <v>2078</v>
      </c>
      <c r="B16" s="70">
        <v>8</v>
      </c>
      <c r="C16" s="70">
        <v>8</v>
      </c>
      <c r="D16" s="70">
        <v>1</v>
      </c>
      <c r="E16" s="70">
        <v>2011</v>
      </c>
      <c r="F16" s="70" t="s">
        <v>178</v>
      </c>
      <c r="G16" s="1073" t="s">
        <v>2070</v>
      </c>
      <c r="H16" s="70" t="s">
        <v>2071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11.291</v>
      </c>
      <c r="AT16" s="73">
        <v>5.9610000000000003</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46.975999999999999</v>
      </c>
      <c r="BN16" s="73">
        <v>0</v>
      </c>
      <c r="BO16" s="73">
        <v>0</v>
      </c>
      <c r="BP16" s="73">
        <v>0</v>
      </c>
      <c r="BQ16" s="73">
        <v>0</v>
      </c>
      <c r="BR16" s="73">
        <v>0</v>
      </c>
      <c r="BS16" s="73">
        <v>0</v>
      </c>
      <c r="BT16" s="73">
        <v>0</v>
      </c>
      <c r="BU16" s="73">
        <v>0</v>
      </c>
      <c r="BV16" s="73">
        <v>0</v>
      </c>
      <c r="BW16" s="73">
        <v>0</v>
      </c>
      <c r="BX16" s="73">
        <v>0</v>
      </c>
      <c r="BY16" s="73">
        <v>0</v>
      </c>
      <c r="BZ16" s="73">
        <v>22.913</v>
      </c>
      <c r="CA16" s="73">
        <v>0</v>
      </c>
      <c r="CB16" s="73">
        <v>0</v>
      </c>
      <c r="CC16" s="73">
        <v>0</v>
      </c>
      <c r="CD16" s="73">
        <v>0</v>
      </c>
      <c r="CE16" s="73">
        <v>0</v>
      </c>
      <c r="CF16" s="73">
        <v>21.811</v>
      </c>
      <c r="CG16" s="73">
        <v>0</v>
      </c>
      <c r="CH16" s="73">
        <v>0</v>
      </c>
      <c r="CI16" s="73">
        <v>0</v>
      </c>
      <c r="CJ16" s="73">
        <v>0</v>
      </c>
      <c r="CK16" s="73">
        <v>0</v>
      </c>
      <c r="CL16" s="73">
        <v>0</v>
      </c>
      <c r="CM16" s="73">
        <v>0</v>
      </c>
      <c r="CN16" s="73">
        <v>8.52</v>
      </c>
      <c r="CO16" s="73">
        <v>0</v>
      </c>
      <c r="CP16" s="73">
        <v>0</v>
      </c>
      <c r="CQ16" s="73">
        <v>0</v>
      </c>
      <c r="CR16" s="73">
        <v>0</v>
      </c>
      <c r="CS16" s="73">
        <v>0</v>
      </c>
      <c r="CT16" s="73">
        <v>0</v>
      </c>
      <c r="CU16" s="73">
        <v>0</v>
      </c>
      <c r="CV16" s="73">
        <v>0</v>
      </c>
      <c r="CW16" s="73">
        <v>0</v>
      </c>
      <c r="CX16" s="73">
        <v>0</v>
      </c>
      <c r="CY16" s="73">
        <v>0</v>
      </c>
      <c r="CZ16" s="73">
        <v>0</v>
      </c>
      <c r="DA16" s="73">
        <v>0</v>
      </c>
      <c r="DB16" s="73">
        <v>27.417000000000002</v>
      </c>
      <c r="DC16" s="73">
        <v>6.39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11.291</v>
      </c>
      <c r="EU16" s="73">
        <v>5.9610000000000003</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46.975999999999999</v>
      </c>
      <c r="FO16" s="73">
        <v>0</v>
      </c>
      <c r="FP16" s="73">
        <v>0</v>
      </c>
      <c r="FQ16" s="73">
        <v>0</v>
      </c>
      <c r="FR16" s="73">
        <v>0</v>
      </c>
      <c r="FS16" s="73">
        <v>0</v>
      </c>
      <c r="FT16" s="73">
        <v>0</v>
      </c>
      <c r="FU16" s="73">
        <v>0</v>
      </c>
      <c r="FV16" s="73">
        <v>0</v>
      </c>
      <c r="FW16" s="73">
        <v>0</v>
      </c>
      <c r="FX16" s="73">
        <v>0</v>
      </c>
      <c r="FY16" s="73">
        <v>0</v>
      </c>
      <c r="FZ16" s="73">
        <v>0</v>
      </c>
      <c r="GA16" s="73">
        <v>22.913</v>
      </c>
      <c r="GB16" s="73">
        <v>0</v>
      </c>
      <c r="GC16" s="73">
        <v>0</v>
      </c>
      <c r="GD16" s="73">
        <v>0</v>
      </c>
      <c r="GE16" s="73">
        <v>0</v>
      </c>
      <c r="GF16" s="73">
        <v>0</v>
      </c>
      <c r="GG16" s="73">
        <v>21.811</v>
      </c>
      <c r="GH16" s="73">
        <v>0</v>
      </c>
      <c r="GI16" s="73">
        <v>0</v>
      </c>
      <c r="GJ16" s="73">
        <v>0</v>
      </c>
      <c r="GK16" s="73">
        <v>0</v>
      </c>
      <c r="GL16" s="73">
        <v>0</v>
      </c>
      <c r="GM16" s="73">
        <v>0</v>
      </c>
      <c r="GN16" s="73">
        <v>0</v>
      </c>
      <c r="GO16" s="73">
        <v>8.52</v>
      </c>
      <c r="GP16" s="73">
        <v>0</v>
      </c>
      <c r="GQ16" s="73">
        <v>0</v>
      </c>
      <c r="GR16" s="73">
        <v>0</v>
      </c>
      <c r="GS16" s="73">
        <v>0</v>
      </c>
      <c r="GT16" s="73">
        <v>0</v>
      </c>
      <c r="GU16" s="73">
        <v>0</v>
      </c>
      <c r="GV16" s="73">
        <v>0</v>
      </c>
      <c r="GW16" s="73">
        <v>0</v>
      </c>
      <c r="GX16" s="73">
        <v>0</v>
      </c>
      <c r="GY16" s="73">
        <v>0</v>
      </c>
      <c r="GZ16" s="73">
        <v>0</v>
      </c>
      <c r="HA16" s="73">
        <v>0</v>
      </c>
      <c r="HB16" s="73">
        <v>0</v>
      </c>
      <c r="HC16" s="73">
        <v>27.417000000000002</v>
      </c>
      <c r="HD16" s="73">
        <v>6.39</v>
      </c>
      <c r="HE16" s="73">
        <v>0</v>
      </c>
      <c r="HF16" s="73">
        <v>0</v>
      </c>
      <c r="HG16" s="73">
        <v>0</v>
      </c>
      <c r="HH16" s="73">
        <v>0</v>
      </c>
      <c r="HI16" s="73">
        <v>0</v>
      </c>
      <c r="HJ16" s="73">
        <v>0</v>
      </c>
      <c r="HK16" s="73">
        <v>0</v>
      </c>
      <c r="HL16" s="73">
        <v>11.291</v>
      </c>
      <c r="HM16" s="73">
        <v>5.9610000000000003</v>
      </c>
      <c r="HN16" s="73">
        <v>0</v>
      </c>
      <c r="HO16" s="73">
        <v>46.975999999999999</v>
      </c>
      <c r="HP16" s="73">
        <v>0</v>
      </c>
      <c r="HQ16" s="73">
        <v>22.913</v>
      </c>
      <c r="HR16" s="73">
        <v>0</v>
      </c>
      <c r="HS16" s="73">
        <v>21.811</v>
      </c>
      <c r="HT16" s="73">
        <v>0</v>
      </c>
      <c r="HU16" s="73">
        <v>0</v>
      </c>
      <c r="HV16" s="73">
        <v>8.52</v>
      </c>
      <c r="HW16" s="73">
        <v>0</v>
      </c>
      <c r="HX16" s="73">
        <v>0</v>
      </c>
      <c r="HY16" s="73">
        <v>33.807000000000002</v>
      </c>
      <c r="HZ16" s="73">
        <v>0</v>
      </c>
      <c r="IA16" s="73">
        <v>0</v>
      </c>
      <c r="IB16" s="73">
        <v>0</v>
      </c>
      <c r="IC16" s="73">
        <v>0</v>
      </c>
      <c r="ID16" s="73">
        <v>0</v>
      </c>
      <c r="IE16" s="73">
        <v>0</v>
      </c>
      <c r="IF16" s="73">
        <v>0</v>
      </c>
      <c r="IG16" s="73">
        <v>11.291</v>
      </c>
      <c r="IH16" s="73">
        <v>5.9610000000000003</v>
      </c>
      <c r="II16" s="73">
        <v>0</v>
      </c>
      <c r="IJ16" s="73">
        <v>46.975999999999999</v>
      </c>
      <c r="IK16" s="73">
        <v>0</v>
      </c>
      <c r="IL16" s="73">
        <v>22.913</v>
      </c>
      <c r="IM16" s="73">
        <v>0</v>
      </c>
      <c r="IN16" s="73">
        <v>21.811</v>
      </c>
      <c r="IO16" s="73">
        <v>0</v>
      </c>
      <c r="IP16" s="73">
        <v>0</v>
      </c>
      <c r="IQ16" s="73">
        <v>8.52</v>
      </c>
      <c r="IR16" s="73">
        <v>0</v>
      </c>
      <c r="IS16" s="73">
        <v>0</v>
      </c>
      <c r="IT16" s="73">
        <v>33.807000000000002</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1</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5</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3</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1</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1</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5</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3</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1</v>
      </c>
      <c r="QQ16" s="71">
        <v>1</v>
      </c>
      <c r="QR16" s="71">
        <v>0</v>
      </c>
      <c r="QS16" s="71">
        <v>0</v>
      </c>
      <c r="QT16" s="71">
        <v>0</v>
      </c>
      <c r="QU16" s="71">
        <v>0</v>
      </c>
      <c r="QV16" s="71">
        <v>0</v>
      </c>
      <c r="QW16" s="71">
        <v>0</v>
      </c>
      <c r="QX16" s="71">
        <v>0</v>
      </c>
      <c r="QY16" s="71">
        <v>1</v>
      </c>
      <c r="QZ16" s="71">
        <v>1</v>
      </c>
      <c r="RA16" s="71">
        <v>0</v>
      </c>
      <c r="RB16" s="71">
        <v>5</v>
      </c>
      <c r="RC16" s="71">
        <v>0</v>
      </c>
      <c r="RD16" s="71">
        <v>1</v>
      </c>
      <c r="RE16" s="71">
        <v>0</v>
      </c>
      <c r="RF16" s="71">
        <v>3</v>
      </c>
      <c r="RG16" s="71">
        <v>0</v>
      </c>
      <c r="RH16" s="71">
        <v>0</v>
      </c>
      <c r="RI16" s="71">
        <v>1</v>
      </c>
      <c r="RJ16" s="71">
        <v>0</v>
      </c>
      <c r="RK16" s="71">
        <v>0</v>
      </c>
      <c r="RL16" s="71">
        <v>2</v>
      </c>
      <c r="RM16" s="71">
        <v>0</v>
      </c>
      <c r="RN16" s="71">
        <v>0</v>
      </c>
      <c r="RO16" s="71">
        <v>0</v>
      </c>
      <c r="RP16" s="71">
        <v>0</v>
      </c>
      <c r="RQ16" s="71">
        <v>0</v>
      </c>
      <c r="RR16" s="71">
        <v>0</v>
      </c>
      <c r="RS16" s="71">
        <v>0</v>
      </c>
      <c r="RT16" s="71">
        <v>1</v>
      </c>
      <c r="RU16" s="71">
        <v>1</v>
      </c>
      <c r="RV16" s="71">
        <v>0</v>
      </c>
      <c r="RW16" s="71">
        <v>5</v>
      </c>
      <c r="RX16" s="71">
        <v>0</v>
      </c>
      <c r="RY16" s="71">
        <v>1</v>
      </c>
      <c r="RZ16" s="71">
        <v>0</v>
      </c>
      <c r="SA16" s="71">
        <v>3</v>
      </c>
      <c r="SB16" s="71">
        <v>0</v>
      </c>
      <c r="SC16" s="71">
        <v>0</v>
      </c>
      <c r="SD16" s="71">
        <v>1</v>
      </c>
      <c r="SE16" s="71">
        <v>0</v>
      </c>
      <c r="SF16" s="71">
        <v>0</v>
      </c>
      <c r="SG16" s="71">
        <v>2</v>
      </c>
      <c r="SH16" s="71">
        <v>0</v>
      </c>
    </row>
    <row r="17" spans="1:502">
      <c r="A17" s="16" t="s">
        <v>2079</v>
      </c>
      <c r="B17" s="70">
        <v>9</v>
      </c>
      <c r="C17" s="70">
        <v>9</v>
      </c>
      <c r="D17" s="70">
        <v>1</v>
      </c>
      <c r="E17" s="70">
        <v>2012</v>
      </c>
      <c r="F17" s="70" t="s">
        <v>179</v>
      </c>
      <c r="G17" s="1073" t="s">
        <v>2070</v>
      </c>
      <c r="H17" s="70" t="s">
        <v>2071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10.84</v>
      </c>
      <c r="AT17" s="73">
        <v>6.6660000000000004</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48.454999999999998</v>
      </c>
      <c r="BN17" s="73">
        <v>0</v>
      </c>
      <c r="BO17" s="73">
        <v>0</v>
      </c>
      <c r="BP17" s="73">
        <v>0</v>
      </c>
      <c r="BQ17" s="73">
        <v>0</v>
      </c>
      <c r="BR17" s="73">
        <v>0</v>
      </c>
      <c r="BS17" s="73">
        <v>0</v>
      </c>
      <c r="BT17" s="73">
        <v>0</v>
      </c>
      <c r="BU17" s="73">
        <v>8.2620000000000005</v>
      </c>
      <c r="BV17" s="73">
        <v>0</v>
      </c>
      <c r="BW17" s="73">
        <v>0</v>
      </c>
      <c r="BX17" s="73">
        <v>0</v>
      </c>
      <c r="BY17" s="73">
        <v>0</v>
      </c>
      <c r="BZ17" s="73">
        <v>21.427</v>
      </c>
      <c r="CA17" s="73">
        <v>0</v>
      </c>
      <c r="CB17" s="73">
        <v>0</v>
      </c>
      <c r="CC17" s="73">
        <v>0</v>
      </c>
      <c r="CD17" s="73">
        <v>0</v>
      </c>
      <c r="CE17" s="73">
        <v>0</v>
      </c>
      <c r="CF17" s="73">
        <v>9.0860000000000003</v>
      </c>
      <c r="CG17" s="73">
        <v>0</v>
      </c>
      <c r="CH17" s="73">
        <v>0</v>
      </c>
      <c r="CI17" s="73">
        <v>0</v>
      </c>
      <c r="CJ17" s="73">
        <v>0</v>
      </c>
      <c r="CK17" s="73">
        <v>0</v>
      </c>
      <c r="CL17" s="73">
        <v>0</v>
      </c>
      <c r="CM17" s="73">
        <v>0</v>
      </c>
      <c r="CN17" s="73">
        <v>8.4719999999999995</v>
      </c>
      <c r="CO17" s="73">
        <v>0</v>
      </c>
      <c r="CP17" s="73">
        <v>0</v>
      </c>
      <c r="CQ17" s="73">
        <v>0</v>
      </c>
      <c r="CR17" s="73">
        <v>0</v>
      </c>
      <c r="CS17" s="73">
        <v>0</v>
      </c>
      <c r="CT17" s="73">
        <v>0</v>
      </c>
      <c r="CU17" s="73">
        <v>0</v>
      </c>
      <c r="CV17" s="73">
        <v>0</v>
      </c>
      <c r="CW17" s="73">
        <v>0</v>
      </c>
      <c r="CX17" s="73">
        <v>0</v>
      </c>
      <c r="CY17" s="73">
        <v>0</v>
      </c>
      <c r="CZ17" s="73">
        <v>0</v>
      </c>
      <c r="DA17" s="73">
        <v>0</v>
      </c>
      <c r="DB17" s="73">
        <v>27.251000000000001</v>
      </c>
      <c r="DC17" s="73">
        <v>6.16</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10.84</v>
      </c>
      <c r="EU17" s="73">
        <v>6.6660000000000004</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48.454999999999998</v>
      </c>
      <c r="FO17" s="73">
        <v>0</v>
      </c>
      <c r="FP17" s="73">
        <v>0</v>
      </c>
      <c r="FQ17" s="73">
        <v>0</v>
      </c>
      <c r="FR17" s="73">
        <v>0</v>
      </c>
      <c r="FS17" s="73">
        <v>0</v>
      </c>
      <c r="FT17" s="73">
        <v>0</v>
      </c>
      <c r="FU17" s="73">
        <v>0</v>
      </c>
      <c r="FV17" s="73">
        <v>8.2620000000000005</v>
      </c>
      <c r="FW17" s="73">
        <v>0</v>
      </c>
      <c r="FX17" s="73">
        <v>0</v>
      </c>
      <c r="FY17" s="73">
        <v>0</v>
      </c>
      <c r="FZ17" s="73">
        <v>0</v>
      </c>
      <c r="GA17" s="73">
        <v>21.427</v>
      </c>
      <c r="GB17" s="73">
        <v>0</v>
      </c>
      <c r="GC17" s="73">
        <v>0</v>
      </c>
      <c r="GD17" s="73">
        <v>0</v>
      </c>
      <c r="GE17" s="73">
        <v>0</v>
      </c>
      <c r="GF17" s="73">
        <v>0</v>
      </c>
      <c r="GG17" s="73">
        <v>9.0860000000000003</v>
      </c>
      <c r="GH17" s="73">
        <v>0</v>
      </c>
      <c r="GI17" s="73">
        <v>0</v>
      </c>
      <c r="GJ17" s="73">
        <v>0</v>
      </c>
      <c r="GK17" s="73">
        <v>0</v>
      </c>
      <c r="GL17" s="73">
        <v>0</v>
      </c>
      <c r="GM17" s="73">
        <v>0</v>
      </c>
      <c r="GN17" s="73">
        <v>0</v>
      </c>
      <c r="GO17" s="73">
        <v>8.4719999999999995</v>
      </c>
      <c r="GP17" s="73">
        <v>0</v>
      </c>
      <c r="GQ17" s="73">
        <v>0</v>
      </c>
      <c r="GR17" s="73">
        <v>0</v>
      </c>
      <c r="GS17" s="73">
        <v>0</v>
      </c>
      <c r="GT17" s="73">
        <v>0</v>
      </c>
      <c r="GU17" s="73">
        <v>0</v>
      </c>
      <c r="GV17" s="73">
        <v>0</v>
      </c>
      <c r="GW17" s="73">
        <v>0</v>
      </c>
      <c r="GX17" s="73">
        <v>0</v>
      </c>
      <c r="GY17" s="73">
        <v>0</v>
      </c>
      <c r="GZ17" s="73">
        <v>0</v>
      </c>
      <c r="HA17" s="73">
        <v>0</v>
      </c>
      <c r="HB17" s="73">
        <v>0</v>
      </c>
      <c r="HC17" s="73">
        <v>27.251000000000001</v>
      </c>
      <c r="HD17" s="73">
        <v>6.16</v>
      </c>
      <c r="HE17" s="73">
        <v>0</v>
      </c>
      <c r="HF17" s="73">
        <v>0</v>
      </c>
      <c r="HG17" s="73">
        <v>0</v>
      </c>
      <c r="HH17" s="73">
        <v>0</v>
      </c>
      <c r="HI17" s="73">
        <v>0</v>
      </c>
      <c r="HJ17" s="73">
        <v>0</v>
      </c>
      <c r="HK17" s="73">
        <v>0</v>
      </c>
      <c r="HL17" s="73">
        <v>10.84</v>
      </c>
      <c r="HM17" s="73">
        <v>6.6660000000000004</v>
      </c>
      <c r="HN17" s="73">
        <v>0</v>
      </c>
      <c r="HO17" s="73">
        <v>48.454999999999998</v>
      </c>
      <c r="HP17" s="73">
        <v>8.2620000000000005</v>
      </c>
      <c r="HQ17" s="73">
        <v>21.427</v>
      </c>
      <c r="HR17" s="73">
        <v>0</v>
      </c>
      <c r="HS17" s="73">
        <v>9.0860000000000003</v>
      </c>
      <c r="HT17" s="73">
        <v>0</v>
      </c>
      <c r="HU17" s="73">
        <v>0</v>
      </c>
      <c r="HV17" s="73">
        <v>8.4719999999999995</v>
      </c>
      <c r="HW17" s="73">
        <v>0</v>
      </c>
      <c r="HX17" s="73">
        <v>0</v>
      </c>
      <c r="HY17" s="73">
        <v>33.411000000000001</v>
      </c>
      <c r="HZ17" s="73">
        <v>0</v>
      </c>
      <c r="IA17" s="73">
        <v>0</v>
      </c>
      <c r="IB17" s="73">
        <v>0</v>
      </c>
      <c r="IC17" s="73">
        <v>0</v>
      </c>
      <c r="ID17" s="73">
        <v>0</v>
      </c>
      <c r="IE17" s="73">
        <v>0</v>
      </c>
      <c r="IF17" s="73">
        <v>0</v>
      </c>
      <c r="IG17" s="73">
        <v>10.84</v>
      </c>
      <c r="IH17" s="73">
        <v>6.6660000000000004</v>
      </c>
      <c r="II17" s="73">
        <v>0</v>
      </c>
      <c r="IJ17" s="73">
        <v>48.454999999999998</v>
      </c>
      <c r="IK17" s="73">
        <v>8.2620000000000005</v>
      </c>
      <c r="IL17" s="73">
        <v>21.427</v>
      </c>
      <c r="IM17" s="73">
        <v>0</v>
      </c>
      <c r="IN17" s="73">
        <v>9.0860000000000003</v>
      </c>
      <c r="IO17" s="73">
        <v>0</v>
      </c>
      <c r="IP17" s="73">
        <v>0</v>
      </c>
      <c r="IQ17" s="73">
        <v>8.4719999999999995</v>
      </c>
      <c r="IR17" s="73">
        <v>0</v>
      </c>
      <c r="IS17" s="73">
        <v>0</v>
      </c>
      <c r="IT17" s="73">
        <v>33.411000000000001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1</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5</v>
      </c>
      <c r="LA17" s="71">
        <v>0</v>
      </c>
      <c r="LB17" s="71">
        <v>0</v>
      </c>
      <c r="LC17" s="71">
        <v>0</v>
      </c>
      <c r="LD17" s="71">
        <v>0</v>
      </c>
      <c r="LE17" s="71">
        <v>0</v>
      </c>
      <c r="LF17" s="71">
        <v>0</v>
      </c>
      <c r="LG17" s="71">
        <v>0</v>
      </c>
      <c r="LH17" s="71">
        <v>1</v>
      </c>
      <c r="LI17" s="71">
        <v>0</v>
      </c>
      <c r="LJ17" s="71">
        <v>0</v>
      </c>
      <c r="LK17" s="71">
        <v>0</v>
      </c>
      <c r="LL17" s="71">
        <v>0</v>
      </c>
      <c r="LM17" s="71">
        <v>1</v>
      </c>
      <c r="LN17" s="71">
        <v>0</v>
      </c>
      <c r="LO17" s="71">
        <v>0</v>
      </c>
      <c r="LP17" s="71">
        <v>0</v>
      </c>
      <c r="LQ17" s="71">
        <v>0</v>
      </c>
      <c r="LR17" s="71">
        <v>0</v>
      </c>
      <c r="LS17" s="71">
        <v>1</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1</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1</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5</v>
      </c>
      <c r="PB17" s="71">
        <v>0</v>
      </c>
      <c r="PC17" s="71">
        <v>0</v>
      </c>
      <c r="PD17" s="71">
        <v>0</v>
      </c>
      <c r="PE17" s="71">
        <v>0</v>
      </c>
      <c r="PF17" s="71">
        <v>0</v>
      </c>
      <c r="PG17" s="71">
        <v>0</v>
      </c>
      <c r="PH17" s="71">
        <v>0</v>
      </c>
      <c r="PI17" s="71">
        <v>1</v>
      </c>
      <c r="PJ17" s="71">
        <v>0</v>
      </c>
      <c r="PK17" s="71">
        <v>0</v>
      </c>
      <c r="PL17" s="71">
        <v>0</v>
      </c>
      <c r="PM17" s="71">
        <v>0</v>
      </c>
      <c r="PN17" s="71">
        <v>1</v>
      </c>
      <c r="PO17" s="71">
        <v>0</v>
      </c>
      <c r="PP17" s="71">
        <v>0</v>
      </c>
      <c r="PQ17" s="71">
        <v>0</v>
      </c>
      <c r="PR17" s="71">
        <v>0</v>
      </c>
      <c r="PS17" s="71">
        <v>0</v>
      </c>
      <c r="PT17" s="71">
        <v>1</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1</v>
      </c>
      <c r="QQ17" s="71">
        <v>1</v>
      </c>
      <c r="QR17" s="71">
        <v>0</v>
      </c>
      <c r="QS17" s="71">
        <v>0</v>
      </c>
      <c r="QT17" s="71">
        <v>0</v>
      </c>
      <c r="QU17" s="71">
        <v>0</v>
      </c>
      <c r="QV17" s="71">
        <v>0</v>
      </c>
      <c r="QW17" s="71">
        <v>0</v>
      </c>
      <c r="QX17" s="71">
        <v>0</v>
      </c>
      <c r="QY17" s="71">
        <v>1</v>
      </c>
      <c r="QZ17" s="71">
        <v>1</v>
      </c>
      <c r="RA17" s="71">
        <v>0</v>
      </c>
      <c r="RB17" s="71">
        <v>5</v>
      </c>
      <c r="RC17" s="71">
        <v>1</v>
      </c>
      <c r="RD17" s="71">
        <v>1</v>
      </c>
      <c r="RE17" s="71">
        <v>0</v>
      </c>
      <c r="RF17" s="71">
        <v>1</v>
      </c>
      <c r="RG17" s="71">
        <v>0</v>
      </c>
      <c r="RH17" s="71">
        <v>0</v>
      </c>
      <c r="RI17" s="71">
        <v>1</v>
      </c>
      <c r="RJ17" s="71">
        <v>0</v>
      </c>
      <c r="RK17" s="71">
        <v>0</v>
      </c>
      <c r="RL17" s="71">
        <v>2</v>
      </c>
      <c r="RM17" s="71">
        <v>0</v>
      </c>
      <c r="RN17" s="71">
        <v>0</v>
      </c>
      <c r="RO17" s="71">
        <v>0</v>
      </c>
      <c r="RP17" s="71">
        <v>0</v>
      </c>
      <c r="RQ17" s="71">
        <v>0</v>
      </c>
      <c r="RR17" s="71">
        <v>0</v>
      </c>
      <c r="RS17" s="71">
        <v>0</v>
      </c>
      <c r="RT17" s="71">
        <v>1</v>
      </c>
      <c r="RU17" s="71">
        <v>1</v>
      </c>
      <c r="RV17" s="71">
        <v>0</v>
      </c>
      <c r="RW17" s="71">
        <v>5</v>
      </c>
      <c r="RX17" s="71">
        <v>1</v>
      </c>
      <c r="RY17" s="71">
        <v>1</v>
      </c>
      <c r="RZ17" s="71">
        <v>0</v>
      </c>
      <c r="SA17" s="71">
        <v>1</v>
      </c>
      <c r="SB17" s="71">
        <v>0</v>
      </c>
      <c r="SC17" s="71">
        <v>0</v>
      </c>
      <c r="SD17" s="71">
        <v>1</v>
      </c>
      <c r="SE17" s="71">
        <v>0</v>
      </c>
      <c r="SF17" s="71">
        <v>0</v>
      </c>
      <c r="SG17" s="71">
        <v>2</v>
      </c>
      <c r="SH17" s="71">
        <v>0</v>
      </c>
    </row>
    <row r="18" spans="1:502">
      <c r="A18" s="16" t="s">
        <v>2080</v>
      </c>
      <c r="B18" s="70">
        <v>10</v>
      </c>
      <c r="C18" s="70">
        <v>10</v>
      </c>
      <c r="D18" s="70">
        <v>1</v>
      </c>
      <c r="E18" s="70">
        <v>2013</v>
      </c>
      <c r="F18" s="70" t="s">
        <v>180</v>
      </c>
      <c r="G18" s="1073" t="s">
        <v>2070</v>
      </c>
      <c r="H18" s="70" t="s">
        <v>2071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10.227</v>
      </c>
      <c r="AT18" s="73">
        <v>6.3630000000000004</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46.061</v>
      </c>
      <c r="BN18" s="73">
        <v>0</v>
      </c>
      <c r="BO18" s="73">
        <v>0</v>
      </c>
      <c r="BP18" s="73">
        <v>0</v>
      </c>
      <c r="BQ18" s="73">
        <v>0</v>
      </c>
      <c r="BR18" s="73">
        <v>0</v>
      </c>
      <c r="BS18" s="73">
        <v>0</v>
      </c>
      <c r="BT18" s="73">
        <v>0</v>
      </c>
      <c r="BU18" s="73">
        <v>0</v>
      </c>
      <c r="BV18" s="73">
        <v>0</v>
      </c>
      <c r="BW18" s="73">
        <v>0</v>
      </c>
      <c r="BX18" s="73">
        <v>0</v>
      </c>
      <c r="BY18" s="73">
        <v>0</v>
      </c>
      <c r="BZ18" s="73">
        <v>19.864999999999998</v>
      </c>
      <c r="CA18" s="73">
        <v>0</v>
      </c>
      <c r="CB18" s="73">
        <v>0</v>
      </c>
      <c r="CC18" s="73">
        <v>0</v>
      </c>
      <c r="CD18" s="73">
        <v>0</v>
      </c>
      <c r="CE18" s="73">
        <v>0</v>
      </c>
      <c r="CF18" s="73">
        <v>24.265000000000001</v>
      </c>
      <c r="CG18" s="73">
        <v>0</v>
      </c>
      <c r="CH18" s="73">
        <v>0</v>
      </c>
      <c r="CI18" s="73">
        <v>0</v>
      </c>
      <c r="CJ18" s="73">
        <v>0</v>
      </c>
      <c r="CK18" s="73">
        <v>0</v>
      </c>
      <c r="CL18" s="73">
        <v>0</v>
      </c>
      <c r="CM18" s="73">
        <v>0</v>
      </c>
      <c r="CN18" s="73">
        <v>8.2460000000000004</v>
      </c>
      <c r="CO18" s="73">
        <v>0</v>
      </c>
      <c r="CP18" s="73">
        <v>0</v>
      </c>
      <c r="CQ18" s="73">
        <v>0</v>
      </c>
      <c r="CR18" s="73">
        <v>0</v>
      </c>
      <c r="CS18" s="73">
        <v>0</v>
      </c>
      <c r="CT18" s="73">
        <v>0</v>
      </c>
      <c r="CU18" s="73">
        <v>0</v>
      </c>
      <c r="CV18" s="73">
        <v>0</v>
      </c>
      <c r="CW18" s="73">
        <v>0</v>
      </c>
      <c r="CX18" s="73">
        <v>0</v>
      </c>
      <c r="CY18" s="73">
        <v>0</v>
      </c>
      <c r="CZ18" s="73">
        <v>0</v>
      </c>
      <c r="DA18" s="73">
        <v>0</v>
      </c>
      <c r="DB18" s="73">
        <v>37.052999999999997</v>
      </c>
      <c r="DC18" s="73">
        <v>5.9850000000000003</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10.227</v>
      </c>
      <c r="EU18" s="73">
        <v>6.3630000000000004</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46.061</v>
      </c>
      <c r="FO18" s="73">
        <v>0</v>
      </c>
      <c r="FP18" s="73">
        <v>0</v>
      </c>
      <c r="FQ18" s="73">
        <v>0</v>
      </c>
      <c r="FR18" s="73">
        <v>0</v>
      </c>
      <c r="FS18" s="73">
        <v>0</v>
      </c>
      <c r="FT18" s="73">
        <v>0</v>
      </c>
      <c r="FU18" s="73">
        <v>0</v>
      </c>
      <c r="FV18" s="73">
        <v>0</v>
      </c>
      <c r="FW18" s="73">
        <v>0</v>
      </c>
      <c r="FX18" s="73">
        <v>0</v>
      </c>
      <c r="FY18" s="73">
        <v>0</v>
      </c>
      <c r="FZ18" s="73">
        <v>0</v>
      </c>
      <c r="GA18" s="73">
        <v>19.864999999999998</v>
      </c>
      <c r="GB18" s="73">
        <v>0</v>
      </c>
      <c r="GC18" s="73">
        <v>0</v>
      </c>
      <c r="GD18" s="73">
        <v>0</v>
      </c>
      <c r="GE18" s="73">
        <v>0</v>
      </c>
      <c r="GF18" s="73">
        <v>0</v>
      </c>
      <c r="GG18" s="73">
        <v>24.265000000000001</v>
      </c>
      <c r="GH18" s="73">
        <v>0</v>
      </c>
      <c r="GI18" s="73">
        <v>0</v>
      </c>
      <c r="GJ18" s="73">
        <v>0</v>
      </c>
      <c r="GK18" s="73">
        <v>0</v>
      </c>
      <c r="GL18" s="73">
        <v>0</v>
      </c>
      <c r="GM18" s="73">
        <v>0</v>
      </c>
      <c r="GN18" s="73">
        <v>0</v>
      </c>
      <c r="GO18" s="73">
        <v>8.2460000000000004</v>
      </c>
      <c r="GP18" s="73">
        <v>0</v>
      </c>
      <c r="GQ18" s="73">
        <v>0</v>
      </c>
      <c r="GR18" s="73">
        <v>0</v>
      </c>
      <c r="GS18" s="73">
        <v>0</v>
      </c>
      <c r="GT18" s="73">
        <v>0</v>
      </c>
      <c r="GU18" s="73">
        <v>0</v>
      </c>
      <c r="GV18" s="73">
        <v>0</v>
      </c>
      <c r="GW18" s="73">
        <v>0</v>
      </c>
      <c r="GX18" s="73">
        <v>0</v>
      </c>
      <c r="GY18" s="73">
        <v>0</v>
      </c>
      <c r="GZ18" s="73">
        <v>0</v>
      </c>
      <c r="HA18" s="73">
        <v>0</v>
      </c>
      <c r="HB18" s="73">
        <v>0</v>
      </c>
      <c r="HC18" s="73">
        <v>37.052999999999997</v>
      </c>
      <c r="HD18" s="73">
        <v>5.9850000000000003</v>
      </c>
      <c r="HE18" s="73">
        <v>0</v>
      </c>
      <c r="HF18" s="73">
        <v>0</v>
      </c>
      <c r="HG18" s="73">
        <v>0</v>
      </c>
      <c r="HH18" s="73">
        <v>0</v>
      </c>
      <c r="HI18" s="73">
        <v>0</v>
      </c>
      <c r="HJ18" s="73">
        <v>0</v>
      </c>
      <c r="HK18" s="73">
        <v>0</v>
      </c>
      <c r="HL18" s="73">
        <v>10.227</v>
      </c>
      <c r="HM18" s="73">
        <v>6.3630000000000004</v>
      </c>
      <c r="HN18" s="73">
        <v>0</v>
      </c>
      <c r="HO18" s="73">
        <v>46.061</v>
      </c>
      <c r="HP18" s="73">
        <v>0</v>
      </c>
      <c r="HQ18" s="73">
        <v>19.864999999999998</v>
      </c>
      <c r="HR18" s="73">
        <v>0</v>
      </c>
      <c r="HS18" s="73">
        <v>24.265000000000001</v>
      </c>
      <c r="HT18" s="73">
        <v>0</v>
      </c>
      <c r="HU18" s="73">
        <v>0</v>
      </c>
      <c r="HV18" s="73">
        <v>8.2460000000000004</v>
      </c>
      <c r="HW18" s="73">
        <v>0</v>
      </c>
      <c r="HX18" s="73">
        <v>0</v>
      </c>
      <c r="HY18" s="73">
        <v>43.037999999999997</v>
      </c>
      <c r="HZ18" s="73">
        <v>0</v>
      </c>
      <c r="IA18" s="73">
        <v>0</v>
      </c>
      <c r="IB18" s="73">
        <v>0</v>
      </c>
      <c r="IC18" s="73">
        <v>0</v>
      </c>
      <c r="ID18" s="73">
        <v>0</v>
      </c>
      <c r="IE18" s="73">
        <v>0</v>
      </c>
      <c r="IF18" s="73">
        <v>0</v>
      </c>
      <c r="IG18" s="73">
        <v>10.227</v>
      </c>
      <c r="IH18" s="73">
        <v>6.3630000000000004</v>
      </c>
      <c r="II18" s="73">
        <v>0</v>
      </c>
      <c r="IJ18" s="73">
        <v>46.061</v>
      </c>
      <c r="IK18" s="73">
        <v>0</v>
      </c>
      <c r="IL18" s="73">
        <v>19.864999999999998</v>
      </c>
      <c r="IM18" s="73">
        <v>0</v>
      </c>
      <c r="IN18" s="73">
        <v>24.265000000000001</v>
      </c>
      <c r="IO18" s="73">
        <v>0</v>
      </c>
      <c r="IP18" s="73">
        <v>0</v>
      </c>
      <c r="IQ18" s="73">
        <v>8.2460000000000004</v>
      </c>
      <c r="IR18" s="73">
        <v>0</v>
      </c>
      <c r="IS18" s="73">
        <v>0</v>
      </c>
      <c r="IT18" s="73">
        <v>43.037999999999997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3</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3</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3</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3</v>
      </c>
      <c r="QQ18" s="71">
        <v>1</v>
      </c>
      <c r="QR18" s="71">
        <v>0</v>
      </c>
      <c r="QS18" s="71">
        <v>0</v>
      </c>
      <c r="QT18" s="71">
        <v>0</v>
      </c>
      <c r="QU18" s="71">
        <v>0</v>
      </c>
      <c r="QV18" s="71">
        <v>0</v>
      </c>
      <c r="QW18" s="71">
        <v>0</v>
      </c>
      <c r="QX18" s="71">
        <v>0</v>
      </c>
      <c r="QY18" s="71">
        <v>1</v>
      </c>
      <c r="QZ18" s="71">
        <v>1</v>
      </c>
      <c r="RA18" s="71">
        <v>0</v>
      </c>
      <c r="RB18" s="71">
        <v>4</v>
      </c>
      <c r="RC18" s="71">
        <v>0</v>
      </c>
      <c r="RD18" s="71">
        <v>1</v>
      </c>
      <c r="RE18" s="71">
        <v>0</v>
      </c>
      <c r="RF18" s="71">
        <v>3</v>
      </c>
      <c r="RG18" s="71">
        <v>0</v>
      </c>
      <c r="RH18" s="71">
        <v>0</v>
      </c>
      <c r="RI18" s="71">
        <v>1</v>
      </c>
      <c r="RJ18" s="71">
        <v>0</v>
      </c>
      <c r="RK18" s="71">
        <v>0</v>
      </c>
      <c r="RL18" s="71">
        <v>4</v>
      </c>
      <c r="RM18" s="71">
        <v>0</v>
      </c>
      <c r="RN18" s="71">
        <v>0</v>
      </c>
      <c r="RO18" s="71">
        <v>0</v>
      </c>
      <c r="RP18" s="71">
        <v>0</v>
      </c>
      <c r="RQ18" s="71">
        <v>0</v>
      </c>
      <c r="RR18" s="71">
        <v>0</v>
      </c>
      <c r="RS18" s="71">
        <v>0</v>
      </c>
      <c r="RT18" s="71">
        <v>1</v>
      </c>
      <c r="RU18" s="71">
        <v>1</v>
      </c>
      <c r="RV18" s="71">
        <v>0</v>
      </c>
      <c r="RW18" s="71">
        <v>4</v>
      </c>
      <c r="RX18" s="71">
        <v>0</v>
      </c>
      <c r="RY18" s="71">
        <v>1</v>
      </c>
      <c r="RZ18" s="71">
        <v>0</v>
      </c>
      <c r="SA18" s="71">
        <v>3</v>
      </c>
      <c r="SB18" s="71">
        <v>0</v>
      </c>
      <c r="SC18" s="71">
        <v>0</v>
      </c>
      <c r="SD18" s="71">
        <v>1</v>
      </c>
      <c r="SE18" s="71">
        <v>0</v>
      </c>
      <c r="SF18" s="71">
        <v>0</v>
      </c>
      <c r="SG18" s="71">
        <v>4</v>
      </c>
      <c r="SH18" s="71">
        <v>0</v>
      </c>
    </row>
    <row r="19" spans="1:502">
      <c r="A19" s="16" t="s">
        <v>2081</v>
      </c>
      <c r="B19" s="70">
        <v>11</v>
      </c>
      <c r="C19" s="70">
        <v>11</v>
      </c>
      <c r="D19" s="70">
        <v>1</v>
      </c>
      <c r="E19" s="70">
        <v>2014</v>
      </c>
      <c r="F19" s="70" t="s">
        <v>181</v>
      </c>
      <c r="G19" s="1073" t="s">
        <v>2070</v>
      </c>
      <c r="H19" s="70" t="s">
        <v>2071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9.9410000000000007</v>
      </c>
      <c r="AT19" s="73">
        <v>5.9610000000000003</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42.273000000000003</v>
      </c>
      <c r="BN19" s="73">
        <v>0</v>
      </c>
      <c r="BO19" s="73">
        <v>0</v>
      </c>
      <c r="BP19" s="73">
        <v>0</v>
      </c>
      <c r="BQ19" s="73">
        <v>0</v>
      </c>
      <c r="BR19" s="73">
        <v>0</v>
      </c>
      <c r="BS19" s="73">
        <v>0</v>
      </c>
      <c r="BT19" s="73">
        <v>0</v>
      </c>
      <c r="BU19" s="73">
        <v>0</v>
      </c>
      <c r="BV19" s="73">
        <v>0</v>
      </c>
      <c r="BW19" s="73">
        <v>0</v>
      </c>
      <c r="BX19" s="73">
        <v>0</v>
      </c>
      <c r="BY19" s="73">
        <v>0</v>
      </c>
      <c r="BZ19" s="73">
        <v>17.800999999999998</v>
      </c>
      <c r="CA19" s="73">
        <v>0</v>
      </c>
      <c r="CB19" s="73">
        <v>0</v>
      </c>
      <c r="CC19" s="73">
        <v>0</v>
      </c>
      <c r="CD19" s="73">
        <v>0</v>
      </c>
      <c r="CE19" s="73">
        <v>0</v>
      </c>
      <c r="CF19" s="73">
        <v>17.3</v>
      </c>
      <c r="CG19" s="73">
        <v>0</v>
      </c>
      <c r="CH19" s="73">
        <v>0</v>
      </c>
      <c r="CI19" s="73">
        <v>0</v>
      </c>
      <c r="CJ19" s="73">
        <v>0</v>
      </c>
      <c r="CK19" s="73">
        <v>0</v>
      </c>
      <c r="CL19" s="73">
        <v>0</v>
      </c>
      <c r="CM19" s="73">
        <v>0</v>
      </c>
      <c r="CN19" s="73">
        <v>7.8120000000000003</v>
      </c>
      <c r="CO19" s="73">
        <v>0</v>
      </c>
      <c r="CP19" s="73">
        <v>0</v>
      </c>
      <c r="CQ19" s="73">
        <v>0</v>
      </c>
      <c r="CR19" s="73">
        <v>0</v>
      </c>
      <c r="CS19" s="73">
        <v>0</v>
      </c>
      <c r="CT19" s="73">
        <v>0</v>
      </c>
      <c r="CU19" s="73">
        <v>0</v>
      </c>
      <c r="CV19" s="73">
        <v>0</v>
      </c>
      <c r="CW19" s="73">
        <v>0</v>
      </c>
      <c r="CX19" s="73">
        <v>0</v>
      </c>
      <c r="CY19" s="73">
        <v>0</v>
      </c>
      <c r="CZ19" s="73">
        <v>0</v>
      </c>
      <c r="DA19" s="73">
        <v>0</v>
      </c>
      <c r="DB19" s="73">
        <v>35.402000000000001</v>
      </c>
      <c r="DC19" s="73">
        <v>5.5149999999999997</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9.9410000000000007</v>
      </c>
      <c r="EU19" s="73">
        <v>5.9610000000000003</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42.273000000000003</v>
      </c>
      <c r="FO19" s="73">
        <v>0</v>
      </c>
      <c r="FP19" s="73">
        <v>0</v>
      </c>
      <c r="FQ19" s="73">
        <v>0</v>
      </c>
      <c r="FR19" s="73">
        <v>0</v>
      </c>
      <c r="FS19" s="73">
        <v>0</v>
      </c>
      <c r="FT19" s="73">
        <v>0</v>
      </c>
      <c r="FU19" s="73">
        <v>0</v>
      </c>
      <c r="FV19" s="73">
        <v>0</v>
      </c>
      <c r="FW19" s="73">
        <v>0</v>
      </c>
      <c r="FX19" s="73">
        <v>0</v>
      </c>
      <c r="FY19" s="73">
        <v>0</v>
      </c>
      <c r="FZ19" s="73">
        <v>0</v>
      </c>
      <c r="GA19" s="73">
        <v>17.800999999999998</v>
      </c>
      <c r="GB19" s="73">
        <v>0</v>
      </c>
      <c r="GC19" s="73">
        <v>0</v>
      </c>
      <c r="GD19" s="73">
        <v>0</v>
      </c>
      <c r="GE19" s="73">
        <v>0</v>
      </c>
      <c r="GF19" s="73">
        <v>0</v>
      </c>
      <c r="GG19" s="73">
        <v>17.3</v>
      </c>
      <c r="GH19" s="73">
        <v>0</v>
      </c>
      <c r="GI19" s="73">
        <v>0</v>
      </c>
      <c r="GJ19" s="73">
        <v>0</v>
      </c>
      <c r="GK19" s="73">
        <v>0</v>
      </c>
      <c r="GL19" s="73">
        <v>0</v>
      </c>
      <c r="GM19" s="73">
        <v>0</v>
      </c>
      <c r="GN19" s="73">
        <v>0</v>
      </c>
      <c r="GO19" s="73">
        <v>7.8120000000000003</v>
      </c>
      <c r="GP19" s="73">
        <v>0</v>
      </c>
      <c r="GQ19" s="73">
        <v>0</v>
      </c>
      <c r="GR19" s="73">
        <v>0</v>
      </c>
      <c r="GS19" s="73">
        <v>0</v>
      </c>
      <c r="GT19" s="73">
        <v>0</v>
      </c>
      <c r="GU19" s="73">
        <v>0</v>
      </c>
      <c r="GV19" s="73">
        <v>0</v>
      </c>
      <c r="GW19" s="73">
        <v>0</v>
      </c>
      <c r="GX19" s="73">
        <v>0</v>
      </c>
      <c r="GY19" s="73">
        <v>0</v>
      </c>
      <c r="GZ19" s="73">
        <v>0</v>
      </c>
      <c r="HA19" s="73">
        <v>0</v>
      </c>
      <c r="HB19" s="73">
        <v>0</v>
      </c>
      <c r="HC19" s="73">
        <v>35.402000000000001</v>
      </c>
      <c r="HD19" s="73">
        <v>5.5149999999999997</v>
      </c>
      <c r="HE19" s="73">
        <v>0</v>
      </c>
      <c r="HF19" s="73">
        <v>0</v>
      </c>
      <c r="HG19" s="73">
        <v>0</v>
      </c>
      <c r="HH19" s="73">
        <v>0</v>
      </c>
      <c r="HI19" s="73">
        <v>0</v>
      </c>
      <c r="HJ19" s="73">
        <v>0</v>
      </c>
      <c r="HK19" s="73">
        <v>0</v>
      </c>
      <c r="HL19" s="73">
        <v>9.9410000000000007</v>
      </c>
      <c r="HM19" s="73">
        <v>5.9610000000000003</v>
      </c>
      <c r="HN19" s="73">
        <v>0</v>
      </c>
      <c r="HO19" s="73">
        <v>42.273000000000003</v>
      </c>
      <c r="HP19" s="73">
        <v>0</v>
      </c>
      <c r="HQ19" s="73">
        <v>17.800999999999998</v>
      </c>
      <c r="HR19" s="73">
        <v>0</v>
      </c>
      <c r="HS19" s="73">
        <v>17.3</v>
      </c>
      <c r="HT19" s="73">
        <v>0</v>
      </c>
      <c r="HU19" s="73">
        <v>0</v>
      </c>
      <c r="HV19" s="73">
        <v>7.8120000000000003</v>
      </c>
      <c r="HW19" s="73">
        <v>0</v>
      </c>
      <c r="HX19" s="73">
        <v>0</v>
      </c>
      <c r="HY19" s="73">
        <v>40.917000000000002</v>
      </c>
      <c r="HZ19" s="73">
        <v>0</v>
      </c>
      <c r="IA19" s="73">
        <v>0</v>
      </c>
      <c r="IB19" s="73">
        <v>0</v>
      </c>
      <c r="IC19" s="73">
        <v>0</v>
      </c>
      <c r="ID19" s="73">
        <v>0</v>
      </c>
      <c r="IE19" s="73">
        <v>0</v>
      </c>
      <c r="IF19" s="73">
        <v>0</v>
      </c>
      <c r="IG19" s="73">
        <v>9.9410000000000007</v>
      </c>
      <c r="IH19" s="73">
        <v>5.9610000000000003</v>
      </c>
      <c r="II19" s="73">
        <v>0</v>
      </c>
      <c r="IJ19" s="73">
        <v>42.273000000000003</v>
      </c>
      <c r="IK19" s="73">
        <v>0</v>
      </c>
      <c r="IL19" s="73">
        <v>17.800999999999998</v>
      </c>
      <c r="IM19" s="73">
        <v>0</v>
      </c>
      <c r="IN19" s="73">
        <v>17.3</v>
      </c>
      <c r="IO19" s="73">
        <v>0</v>
      </c>
      <c r="IP19" s="73">
        <v>0</v>
      </c>
      <c r="IQ19" s="73">
        <v>7.8120000000000003</v>
      </c>
      <c r="IR19" s="73">
        <v>0</v>
      </c>
      <c r="IS19" s="73">
        <v>0</v>
      </c>
      <c r="IT19" s="73">
        <v>40.917000000000002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3</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3</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3</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3</v>
      </c>
      <c r="QQ19" s="71">
        <v>1</v>
      </c>
      <c r="QR19" s="71">
        <v>0</v>
      </c>
      <c r="QS19" s="71">
        <v>0</v>
      </c>
      <c r="QT19" s="71">
        <v>0</v>
      </c>
      <c r="QU19" s="71">
        <v>0</v>
      </c>
      <c r="QV19" s="71">
        <v>0</v>
      </c>
      <c r="QW19" s="71">
        <v>0</v>
      </c>
      <c r="QX19" s="71">
        <v>0</v>
      </c>
      <c r="QY19" s="71">
        <v>1</v>
      </c>
      <c r="QZ19" s="71">
        <v>1</v>
      </c>
      <c r="RA19" s="71">
        <v>0</v>
      </c>
      <c r="RB19" s="71">
        <v>4</v>
      </c>
      <c r="RC19" s="71">
        <v>0</v>
      </c>
      <c r="RD19" s="71">
        <v>1</v>
      </c>
      <c r="RE19" s="71">
        <v>0</v>
      </c>
      <c r="RF19" s="71">
        <v>3</v>
      </c>
      <c r="RG19" s="71">
        <v>0</v>
      </c>
      <c r="RH19" s="71">
        <v>0</v>
      </c>
      <c r="RI19" s="71">
        <v>1</v>
      </c>
      <c r="RJ19" s="71">
        <v>0</v>
      </c>
      <c r="RK19" s="71">
        <v>0</v>
      </c>
      <c r="RL19" s="71">
        <v>4</v>
      </c>
      <c r="RM19" s="71">
        <v>0</v>
      </c>
      <c r="RN19" s="71">
        <v>0</v>
      </c>
      <c r="RO19" s="71">
        <v>0</v>
      </c>
      <c r="RP19" s="71">
        <v>0</v>
      </c>
      <c r="RQ19" s="71">
        <v>0</v>
      </c>
      <c r="RR19" s="71">
        <v>0</v>
      </c>
      <c r="RS19" s="71">
        <v>0</v>
      </c>
      <c r="RT19" s="71">
        <v>1</v>
      </c>
      <c r="RU19" s="71">
        <v>1</v>
      </c>
      <c r="RV19" s="71">
        <v>0</v>
      </c>
      <c r="RW19" s="71">
        <v>4</v>
      </c>
      <c r="RX19" s="71">
        <v>0</v>
      </c>
      <c r="RY19" s="71">
        <v>1</v>
      </c>
      <c r="RZ19" s="71">
        <v>0</v>
      </c>
      <c r="SA19" s="71">
        <v>3</v>
      </c>
      <c r="SB19" s="71">
        <v>0</v>
      </c>
      <c r="SC19" s="71">
        <v>0</v>
      </c>
      <c r="SD19" s="71">
        <v>1</v>
      </c>
      <c r="SE19" s="71">
        <v>0</v>
      </c>
      <c r="SF19" s="71">
        <v>0</v>
      </c>
      <c r="SG19" s="71">
        <v>4</v>
      </c>
      <c r="SH19" s="71">
        <v>0</v>
      </c>
    </row>
    <row r="20" spans="1:502">
      <c r="A20" s="16" t="s">
        <v>2082</v>
      </c>
      <c r="B20" s="70">
        <v>12</v>
      </c>
      <c r="C20" s="70">
        <v>12</v>
      </c>
      <c r="D20" s="70">
        <v>1</v>
      </c>
      <c r="E20" s="70">
        <v>2015</v>
      </c>
      <c r="F20" s="70" t="s">
        <v>182</v>
      </c>
      <c r="G20" s="1073" t="s">
        <v>2070</v>
      </c>
      <c r="H20" s="70" t="s">
        <v>2071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10.135999999999999</v>
      </c>
      <c r="AT20" s="73">
        <v>5.351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40.012</v>
      </c>
      <c r="BN20" s="73">
        <v>0</v>
      </c>
      <c r="BO20" s="73">
        <v>0</v>
      </c>
      <c r="BP20" s="73">
        <v>0</v>
      </c>
      <c r="BQ20" s="73">
        <v>0</v>
      </c>
      <c r="BR20" s="73">
        <v>0</v>
      </c>
      <c r="BS20" s="73">
        <v>0</v>
      </c>
      <c r="BT20" s="73">
        <v>0</v>
      </c>
      <c r="BU20" s="73">
        <v>0</v>
      </c>
      <c r="BV20" s="73">
        <v>0</v>
      </c>
      <c r="BW20" s="73">
        <v>0</v>
      </c>
      <c r="BX20" s="73">
        <v>0</v>
      </c>
      <c r="BY20" s="73">
        <v>0</v>
      </c>
      <c r="BZ20" s="73">
        <v>14.391</v>
      </c>
      <c r="CA20" s="73">
        <v>0</v>
      </c>
      <c r="CB20" s="73">
        <v>0</v>
      </c>
      <c r="CC20" s="73">
        <v>0</v>
      </c>
      <c r="CD20" s="73">
        <v>0</v>
      </c>
      <c r="CE20" s="73">
        <v>0</v>
      </c>
      <c r="CF20" s="73">
        <v>13.613</v>
      </c>
      <c r="CG20" s="73">
        <v>0</v>
      </c>
      <c r="CH20" s="73">
        <v>0</v>
      </c>
      <c r="CI20" s="73">
        <v>0</v>
      </c>
      <c r="CJ20" s="73">
        <v>0</v>
      </c>
      <c r="CK20" s="73">
        <v>0</v>
      </c>
      <c r="CL20" s="73">
        <v>0</v>
      </c>
      <c r="CM20" s="73">
        <v>0</v>
      </c>
      <c r="CN20" s="73">
        <v>8.0950000000000006</v>
      </c>
      <c r="CO20" s="73">
        <v>0</v>
      </c>
      <c r="CP20" s="73">
        <v>0</v>
      </c>
      <c r="CQ20" s="73">
        <v>0</v>
      </c>
      <c r="CR20" s="73">
        <v>0</v>
      </c>
      <c r="CS20" s="73">
        <v>0</v>
      </c>
      <c r="CT20" s="73">
        <v>0</v>
      </c>
      <c r="CU20" s="73">
        <v>0</v>
      </c>
      <c r="CV20" s="73">
        <v>0</v>
      </c>
      <c r="CW20" s="73">
        <v>0</v>
      </c>
      <c r="CX20" s="73">
        <v>0</v>
      </c>
      <c r="CY20" s="73">
        <v>0</v>
      </c>
      <c r="CZ20" s="73">
        <v>0</v>
      </c>
      <c r="DA20" s="73">
        <v>0</v>
      </c>
      <c r="DB20" s="73">
        <v>30.341000000000001</v>
      </c>
      <c r="DC20" s="73">
        <v>5.3730000000000002</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10.135999999999999</v>
      </c>
      <c r="EU20" s="73">
        <v>5.351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40.012</v>
      </c>
      <c r="FO20" s="73">
        <v>0</v>
      </c>
      <c r="FP20" s="73">
        <v>0</v>
      </c>
      <c r="FQ20" s="73">
        <v>0</v>
      </c>
      <c r="FR20" s="73">
        <v>0</v>
      </c>
      <c r="FS20" s="73">
        <v>0</v>
      </c>
      <c r="FT20" s="73">
        <v>0</v>
      </c>
      <c r="FU20" s="73">
        <v>0</v>
      </c>
      <c r="FV20" s="73">
        <v>0</v>
      </c>
      <c r="FW20" s="73">
        <v>0</v>
      </c>
      <c r="FX20" s="73">
        <v>0</v>
      </c>
      <c r="FY20" s="73">
        <v>0</v>
      </c>
      <c r="FZ20" s="73">
        <v>0</v>
      </c>
      <c r="GA20" s="73">
        <v>14.391</v>
      </c>
      <c r="GB20" s="73">
        <v>0</v>
      </c>
      <c r="GC20" s="73">
        <v>0</v>
      </c>
      <c r="GD20" s="73">
        <v>0</v>
      </c>
      <c r="GE20" s="73">
        <v>0</v>
      </c>
      <c r="GF20" s="73">
        <v>0</v>
      </c>
      <c r="GG20" s="73">
        <v>13.613</v>
      </c>
      <c r="GH20" s="73">
        <v>0</v>
      </c>
      <c r="GI20" s="73">
        <v>0</v>
      </c>
      <c r="GJ20" s="73">
        <v>0</v>
      </c>
      <c r="GK20" s="73">
        <v>0</v>
      </c>
      <c r="GL20" s="73">
        <v>0</v>
      </c>
      <c r="GM20" s="73">
        <v>0</v>
      </c>
      <c r="GN20" s="73">
        <v>0</v>
      </c>
      <c r="GO20" s="73">
        <v>8.0950000000000006</v>
      </c>
      <c r="GP20" s="73">
        <v>0</v>
      </c>
      <c r="GQ20" s="73">
        <v>0</v>
      </c>
      <c r="GR20" s="73">
        <v>0</v>
      </c>
      <c r="GS20" s="73">
        <v>0</v>
      </c>
      <c r="GT20" s="73">
        <v>0</v>
      </c>
      <c r="GU20" s="73">
        <v>0</v>
      </c>
      <c r="GV20" s="73">
        <v>0</v>
      </c>
      <c r="GW20" s="73">
        <v>0</v>
      </c>
      <c r="GX20" s="73">
        <v>0</v>
      </c>
      <c r="GY20" s="73">
        <v>0</v>
      </c>
      <c r="GZ20" s="73">
        <v>0</v>
      </c>
      <c r="HA20" s="73">
        <v>0</v>
      </c>
      <c r="HB20" s="73">
        <v>0</v>
      </c>
      <c r="HC20" s="73">
        <v>30.341000000000001</v>
      </c>
      <c r="HD20" s="73">
        <v>5.3730000000000002</v>
      </c>
      <c r="HE20" s="73">
        <v>0</v>
      </c>
      <c r="HF20" s="73">
        <v>0</v>
      </c>
      <c r="HG20" s="73">
        <v>0</v>
      </c>
      <c r="HH20" s="73">
        <v>0</v>
      </c>
      <c r="HI20" s="73">
        <v>0</v>
      </c>
      <c r="HJ20" s="73">
        <v>0</v>
      </c>
      <c r="HK20" s="73">
        <v>0</v>
      </c>
      <c r="HL20" s="73">
        <v>10.135999999999999</v>
      </c>
      <c r="HM20" s="73">
        <v>5.351</v>
      </c>
      <c r="HN20" s="73">
        <v>0</v>
      </c>
      <c r="HO20" s="73">
        <v>40.012</v>
      </c>
      <c r="HP20" s="73">
        <v>0</v>
      </c>
      <c r="HQ20" s="73">
        <v>14.391</v>
      </c>
      <c r="HR20" s="73">
        <v>0</v>
      </c>
      <c r="HS20" s="73">
        <v>13.613</v>
      </c>
      <c r="HT20" s="73">
        <v>0</v>
      </c>
      <c r="HU20" s="73">
        <v>0</v>
      </c>
      <c r="HV20" s="73">
        <v>8.0950000000000006</v>
      </c>
      <c r="HW20" s="73">
        <v>0</v>
      </c>
      <c r="HX20" s="73">
        <v>0</v>
      </c>
      <c r="HY20" s="73">
        <v>35.713999999999999</v>
      </c>
      <c r="HZ20" s="73">
        <v>0</v>
      </c>
      <c r="IA20" s="73">
        <v>0</v>
      </c>
      <c r="IB20" s="73">
        <v>0</v>
      </c>
      <c r="IC20" s="73">
        <v>0</v>
      </c>
      <c r="ID20" s="73">
        <v>0</v>
      </c>
      <c r="IE20" s="73">
        <v>0</v>
      </c>
      <c r="IF20" s="73">
        <v>0</v>
      </c>
      <c r="IG20" s="73">
        <v>10.135999999999999</v>
      </c>
      <c r="IH20" s="73">
        <v>5.351</v>
      </c>
      <c r="II20" s="73">
        <v>0</v>
      </c>
      <c r="IJ20" s="73">
        <v>40.012</v>
      </c>
      <c r="IK20" s="73">
        <v>0</v>
      </c>
      <c r="IL20" s="73">
        <v>14.391</v>
      </c>
      <c r="IM20" s="73">
        <v>0</v>
      </c>
      <c r="IN20" s="73">
        <v>13.613</v>
      </c>
      <c r="IO20" s="73">
        <v>0</v>
      </c>
      <c r="IP20" s="73">
        <v>0</v>
      </c>
      <c r="IQ20" s="73">
        <v>8.0950000000000006</v>
      </c>
      <c r="IR20" s="73">
        <v>0</v>
      </c>
      <c r="IS20" s="73">
        <v>0</v>
      </c>
      <c r="IT20" s="73">
        <v>35.713999999999999</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4</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3</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2</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4</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3</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2</v>
      </c>
      <c r="QQ20" s="71">
        <v>1</v>
      </c>
      <c r="QR20" s="71">
        <v>0</v>
      </c>
      <c r="QS20" s="71">
        <v>0</v>
      </c>
      <c r="QT20" s="71">
        <v>0</v>
      </c>
      <c r="QU20" s="71">
        <v>0</v>
      </c>
      <c r="QV20" s="71">
        <v>0</v>
      </c>
      <c r="QW20" s="71">
        <v>0</v>
      </c>
      <c r="QX20" s="71">
        <v>0</v>
      </c>
      <c r="QY20" s="71">
        <v>1</v>
      </c>
      <c r="QZ20" s="71">
        <v>1</v>
      </c>
      <c r="RA20" s="71">
        <v>0</v>
      </c>
      <c r="RB20" s="71">
        <v>4</v>
      </c>
      <c r="RC20" s="71">
        <v>0</v>
      </c>
      <c r="RD20" s="71">
        <v>1</v>
      </c>
      <c r="RE20" s="71">
        <v>0</v>
      </c>
      <c r="RF20" s="71">
        <v>3</v>
      </c>
      <c r="RG20" s="71">
        <v>0</v>
      </c>
      <c r="RH20" s="71">
        <v>0</v>
      </c>
      <c r="RI20" s="71">
        <v>1</v>
      </c>
      <c r="RJ20" s="71">
        <v>0</v>
      </c>
      <c r="RK20" s="71">
        <v>0</v>
      </c>
      <c r="RL20" s="71">
        <v>3</v>
      </c>
      <c r="RM20" s="71">
        <v>0</v>
      </c>
      <c r="RN20" s="71">
        <v>0</v>
      </c>
      <c r="RO20" s="71">
        <v>0</v>
      </c>
      <c r="RP20" s="71">
        <v>0</v>
      </c>
      <c r="RQ20" s="71">
        <v>0</v>
      </c>
      <c r="RR20" s="71">
        <v>0</v>
      </c>
      <c r="RS20" s="71">
        <v>0</v>
      </c>
      <c r="RT20" s="71">
        <v>1</v>
      </c>
      <c r="RU20" s="71">
        <v>1</v>
      </c>
      <c r="RV20" s="71">
        <v>0</v>
      </c>
      <c r="RW20" s="71">
        <v>4</v>
      </c>
      <c r="RX20" s="71">
        <v>0</v>
      </c>
      <c r="RY20" s="71">
        <v>1</v>
      </c>
      <c r="RZ20" s="71">
        <v>0</v>
      </c>
      <c r="SA20" s="71">
        <v>3</v>
      </c>
      <c r="SB20" s="71">
        <v>0</v>
      </c>
      <c r="SC20" s="71">
        <v>0</v>
      </c>
      <c r="SD20" s="71">
        <v>1</v>
      </c>
      <c r="SE20" s="71">
        <v>0</v>
      </c>
      <c r="SF20" s="71">
        <v>0</v>
      </c>
      <c r="SG20" s="71">
        <v>3</v>
      </c>
      <c r="SH20" s="71">
        <v>0</v>
      </c>
    </row>
    <row r="21" spans="1:502">
      <c r="A21" s="16" t="s">
        <v>2083</v>
      </c>
      <c r="B21" s="70">
        <v>13</v>
      </c>
      <c r="C21" s="70">
        <v>13</v>
      </c>
      <c r="D21" s="70">
        <v>1</v>
      </c>
      <c r="E21" s="70">
        <v>2016</v>
      </c>
      <c r="F21" s="70" t="s">
        <v>155</v>
      </c>
      <c r="G21" s="1073" t="s">
        <v>2070</v>
      </c>
      <c r="H21" s="70" t="s">
        <v>2071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10.260999999999999</v>
      </c>
      <c r="AT21" s="73">
        <v>4.7880000000000003</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38.76</v>
      </c>
      <c r="BN21" s="73">
        <v>0</v>
      </c>
      <c r="BO21" s="73">
        <v>0</v>
      </c>
      <c r="BP21" s="73">
        <v>0</v>
      </c>
      <c r="BQ21" s="73">
        <v>0</v>
      </c>
      <c r="BR21" s="73">
        <v>0</v>
      </c>
      <c r="BS21" s="73">
        <v>0</v>
      </c>
      <c r="BT21" s="73">
        <v>0</v>
      </c>
      <c r="BU21" s="73">
        <v>0</v>
      </c>
      <c r="BV21" s="73">
        <v>0</v>
      </c>
      <c r="BW21" s="73">
        <v>0</v>
      </c>
      <c r="BX21" s="73">
        <v>0</v>
      </c>
      <c r="BY21" s="73">
        <v>0</v>
      </c>
      <c r="BZ21" s="73">
        <v>21.135000000000002</v>
      </c>
      <c r="CA21" s="73">
        <v>0</v>
      </c>
      <c r="CB21" s="73">
        <v>0</v>
      </c>
      <c r="CC21" s="73">
        <v>0</v>
      </c>
      <c r="CD21" s="73">
        <v>0</v>
      </c>
      <c r="CE21" s="73">
        <v>0</v>
      </c>
      <c r="CF21" s="73">
        <v>16.018000000000001</v>
      </c>
      <c r="CG21" s="73">
        <v>0</v>
      </c>
      <c r="CH21" s="73">
        <v>0</v>
      </c>
      <c r="CI21" s="73">
        <v>0</v>
      </c>
      <c r="CJ21" s="73">
        <v>0</v>
      </c>
      <c r="CK21" s="73">
        <v>0</v>
      </c>
      <c r="CL21" s="73">
        <v>0</v>
      </c>
      <c r="CM21" s="73">
        <v>0</v>
      </c>
      <c r="CN21" s="73">
        <v>12.429</v>
      </c>
      <c r="CO21" s="73">
        <v>0</v>
      </c>
      <c r="CP21" s="73">
        <v>0</v>
      </c>
      <c r="CQ21" s="73">
        <v>0</v>
      </c>
      <c r="CR21" s="73">
        <v>0</v>
      </c>
      <c r="CS21" s="73">
        <v>0</v>
      </c>
      <c r="CT21" s="73">
        <v>0</v>
      </c>
      <c r="CU21" s="73">
        <v>0</v>
      </c>
      <c r="CV21" s="73">
        <v>0</v>
      </c>
      <c r="CW21" s="73">
        <v>0</v>
      </c>
      <c r="CX21" s="73">
        <v>0</v>
      </c>
      <c r="CY21" s="73">
        <v>0</v>
      </c>
      <c r="CZ21" s="73">
        <v>0</v>
      </c>
      <c r="DA21" s="73">
        <v>0</v>
      </c>
      <c r="DB21" s="73">
        <v>37.630000000000003</v>
      </c>
      <c r="DC21" s="73">
        <v>5.4080000000000004</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10.260999999999999</v>
      </c>
      <c r="EU21" s="73">
        <v>4.7880000000000003</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38.76</v>
      </c>
      <c r="FO21" s="73">
        <v>0</v>
      </c>
      <c r="FP21" s="73">
        <v>0</v>
      </c>
      <c r="FQ21" s="73">
        <v>0</v>
      </c>
      <c r="FR21" s="73">
        <v>0</v>
      </c>
      <c r="FS21" s="73">
        <v>0</v>
      </c>
      <c r="FT21" s="73">
        <v>0</v>
      </c>
      <c r="FU21" s="73">
        <v>0</v>
      </c>
      <c r="FV21" s="73">
        <v>0</v>
      </c>
      <c r="FW21" s="73">
        <v>0</v>
      </c>
      <c r="FX21" s="73">
        <v>0</v>
      </c>
      <c r="FY21" s="73">
        <v>0</v>
      </c>
      <c r="FZ21" s="73">
        <v>0</v>
      </c>
      <c r="GA21" s="73">
        <v>21.135000000000002</v>
      </c>
      <c r="GB21" s="73">
        <v>0</v>
      </c>
      <c r="GC21" s="73">
        <v>0</v>
      </c>
      <c r="GD21" s="73">
        <v>0</v>
      </c>
      <c r="GE21" s="73">
        <v>0</v>
      </c>
      <c r="GF21" s="73">
        <v>0</v>
      </c>
      <c r="GG21" s="73">
        <v>16.018000000000001</v>
      </c>
      <c r="GH21" s="73">
        <v>0</v>
      </c>
      <c r="GI21" s="73">
        <v>0</v>
      </c>
      <c r="GJ21" s="73">
        <v>0</v>
      </c>
      <c r="GK21" s="73">
        <v>0</v>
      </c>
      <c r="GL21" s="73">
        <v>0</v>
      </c>
      <c r="GM21" s="73">
        <v>0</v>
      </c>
      <c r="GN21" s="73">
        <v>0</v>
      </c>
      <c r="GO21" s="73">
        <v>12.429</v>
      </c>
      <c r="GP21" s="73">
        <v>0</v>
      </c>
      <c r="GQ21" s="73">
        <v>0</v>
      </c>
      <c r="GR21" s="73">
        <v>0</v>
      </c>
      <c r="GS21" s="73">
        <v>0</v>
      </c>
      <c r="GT21" s="73">
        <v>0</v>
      </c>
      <c r="GU21" s="73">
        <v>0</v>
      </c>
      <c r="GV21" s="73">
        <v>0</v>
      </c>
      <c r="GW21" s="73">
        <v>0</v>
      </c>
      <c r="GX21" s="73">
        <v>0</v>
      </c>
      <c r="GY21" s="73">
        <v>0</v>
      </c>
      <c r="GZ21" s="73">
        <v>0</v>
      </c>
      <c r="HA21" s="73">
        <v>0</v>
      </c>
      <c r="HB21" s="73">
        <v>0</v>
      </c>
      <c r="HC21" s="73">
        <v>37.630000000000003</v>
      </c>
      <c r="HD21" s="73">
        <v>5.4080000000000004</v>
      </c>
      <c r="HE21" s="73">
        <v>0</v>
      </c>
      <c r="HF21" s="73">
        <v>0</v>
      </c>
      <c r="HG21" s="73">
        <v>0</v>
      </c>
      <c r="HH21" s="73">
        <v>0</v>
      </c>
      <c r="HI21" s="73">
        <v>0</v>
      </c>
      <c r="HJ21" s="73">
        <v>0</v>
      </c>
      <c r="HK21" s="73">
        <v>0</v>
      </c>
      <c r="HL21" s="73">
        <v>10.260999999999999</v>
      </c>
      <c r="HM21" s="73">
        <v>4.7880000000000003</v>
      </c>
      <c r="HN21" s="73">
        <v>0</v>
      </c>
      <c r="HO21" s="73">
        <v>38.76</v>
      </c>
      <c r="HP21" s="73">
        <v>0</v>
      </c>
      <c r="HQ21" s="73">
        <v>21.135000000000002</v>
      </c>
      <c r="HR21" s="73">
        <v>0</v>
      </c>
      <c r="HS21" s="73">
        <v>16.018000000000001</v>
      </c>
      <c r="HT21" s="73">
        <v>0</v>
      </c>
      <c r="HU21" s="73">
        <v>0</v>
      </c>
      <c r="HV21" s="73">
        <v>12.429</v>
      </c>
      <c r="HW21" s="73">
        <v>0</v>
      </c>
      <c r="HX21" s="73">
        <v>0</v>
      </c>
      <c r="HY21" s="73">
        <v>43.037999999999997</v>
      </c>
      <c r="HZ21" s="73">
        <v>0</v>
      </c>
      <c r="IA21" s="73">
        <v>0</v>
      </c>
      <c r="IB21" s="73">
        <v>0</v>
      </c>
      <c r="IC21" s="73">
        <v>0</v>
      </c>
      <c r="ID21" s="73">
        <v>0</v>
      </c>
      <c r="IE21" s="73">
        <v>0</v>
      </c>
      <c r="IF21" s="73">
        <v>0</v>
      </c>
      <c r="IG21" s="73">
        <v>10.260999999999999</v>
      </c>
      <c r="IH21" s="73">
        <v>4.7880000000000003</v>
      </c>
      <c r="II21" s="73">
        <v>0</v>
      </c>
      <c r="IJ21" s="73">
        <v>38.76</v>
      </c>
      <c r="IK21" s="73">
        <v>0</v>
      </c>
      <c r="IL21" s="73">
        <v>21.135000000000002</v>
      </c>
      <c r="IM21" s="73">
        <v>0</v>
      </c>
      <c r="IN21" s="73">
        <v>16.018000000000001</v>
      </c>
      <c r="IO21" s="73">
        <v>0</v>
      </c>
      <c r="IP21" s="73">
        <v>0</v>
      </c>
      <c r="IQ21" s="73">
        <v>12.429</v>
      </c>
      <c r="IR21" s="73">
        <v>0</v>
      </c>
      <c r="IS21" s="73">
        <v>0</v>
      </c>
      <c r="IT21" s="73">
        <v>43.037999999999997</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4</v>
      </c>
      <c r="LA21" s="71">
        <v>0</v>
      </c>
      <c r="LB21" s="71">
        <v>0</v>
      </c>
      <c r="LC21" s="71">
        <v>0</v>
      </c>
      <c r="LD21" s="71">
        <v>0</v>
      </c>
      <c r="LE21" s="71">
        <v>0</v>
      </c>
      <c r="LF21" s="71">
        <v>0</v>
      </c>
      <c r="LG21" s="71">
        <v>0</v>
      </c>
      <c r="LH21" s="71">
        <v>0</v>
      </c>
      <c r="LI21" s="71">
        <v>0</v>
      </c>
      <c r="LJ21" s="71">
        <v>0</v>
      </c>
      <c r="LK21" s="71">
        <v>0</v>
      </c>
      <c r="LL21" s="71">
        <v>0</v>
      </c>
      <c r="LM21" s="71">
        <v>2</v>
      </c>
      <c r="LN21" s="71">
        <v>0</v>
      </c>
      <c r="LO21" s="71">
        <v>0</v>
      </c>
      <c r="LP21" s="71">
        <v>0</v>
      </c>
      <c r="LQ21" s="71">
        <v>0</v>
      </c>
      <c r="LR21" s="71">
        <v>0</v>
      </c>
      <c r="LS21" s="71">
        <v>3</v>
      </c>
      <c r="LT21" s="71">
        <v>0</v>
      </c>
      <c r="LU21" s="71">
        <v>0</v>
      </c>
      <c r="LV21" s="71">
        <v>0</v>
      </c>
      <c r="LW21" s="71">
        <v>0</v>
      </c>
      <c r="LX21" s="71">
        <v>0</v>
      </c>
      <c r="LY21" s="71">
        <v>0</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3</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4</v>
      </c>
      <c r="PB21" s="71">
        <v>0</v>
      </c>
      <c r="PC21" s="71">
        <v>0</v>
      </c>
      <c r="PD21" s="71">
        <v>0</v>
      </c>
      <c r="PE21" s="71">
        <v>0</v>
      </c>
      <c r="PF21" s="71">
        <v>0</v>
      </c>
      <c r="PG21" s="71">
        <v>0</v>
      </c>
      <c r="PH21" s="71">
        <v>0</v>
      </c>
      <c r="PI21" s="71">
        <v>0</v>
      </c>
      <c r="PJ21" s="71">
        <v>0</v>
      </c>
      <c r="PK21" s="71">
        <v>0</v>
      </c>
      <c r="PL21" s="71">
        <v>0</v>
      </c>
      <c r="PM21" s="71">
        <v>0</v>
      </c>
      <c r="PN21" s="71">
        <v>2</v>
      </c>
      <c r="PO21" s="71">
        <v>0</v>
      </c>
      <c r="PP21" s="71">
        <v>0</v>
      </c>
      <c r="PQ21" s="71">
        <v>0</v>
      </c>
      <c r="PR21" s="71">
        <v>0</v>
      </c>
      <c r="PS21" s="71">
        <v>0</v>
      </c>
      <c r="PT21" s="71">
        <v>3</v>
      </c>
      <c r="PU21" s="71">
        <v>0</v>
      </c>
      <c r="PV21" s="71">
        <v>0</v>
      </c>
      <c r="PW21" s="71">
        <v>0</v>
      </c>
      <c r="PX21" s="71">
        <v>0</v>
      </c>
      <c r="PY21" s="71">
        <v>0</v>
      </c>
      <c r="PZ21" s="71">
        <v>0</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3</v>
      </c>
      <c r="QQ21" s="71">
        <v>1</v>
      </c>
      <c r="QR21" s="71">
        <v>0</v>
      </c>
      <c r="QS21" s="71">
        <v>0</v>
      </c>
      <c r="QT21" s="71">
        <v>0</v>
      </c>
      <c r="QU21" s="71">
        <v>0</v>
      </c>
      <c r="QV21" s="71">
        <v>0</v>
      </c>
      <c r="QW21" s="71">
        <v>0</v>
      </c>
      <c r="QX21" s="71">
        <v>0</v>
      </c>
      <c r="QY21" s="71">
        <v>1</v>
      </c>
      <c r="QZ21" s="71">
        <v>1</v>
      </c>
      <c r="RA21" s="71">
        <v>0</v>
      </c>
      <c r="RB21" s="71">
        <v>4</v>
      </c>
      <c r="RC21" s="71">
        <v>0</v>
      </c>
      <c r="RD21" s="71">
        <v>2</v>
      </c>
      <c r="RE21" s="71">
        <v>0</v>
      </c>
      <c r="RF21" s="71">
        <v>3</v>
      </c>
      <c r="RG21" s="71">
        <v>0</v>
      </c>
      <c r="RH21" s="71">
        <v>0</v>
      </c>
      <c r="RI21" s="71">
        <v>2</v>
      </c>
      <c r="RJ21" s="71">
        <v>0</v>
      </c>
      <c r="RK21" s="71">
        <v>0</v>
      </c>
      <c r="RL21" s="71">
        <v>4</v>
      </c>
      <c r="RM21" s="71">
        <v>0</v>
      </c>
      <c r="RN21" s="71">
        <v>0</v>
      </c>
      <c r="RO21" s="71">
        <v>0</v>
      </c>
      <c r="RP21" s="71">
        <v>0</v>
      </c>
      <c r="RQ21" s="71">
        <v>0</v>
      </c>
      <c r="RR21" s="71">
        <v>0</v>
      </c>
      <c r="RS21" s="71">
        <v>0</v>
      </c>
      <c r="RT21" s="71">
        <v>1</v>
      </c>
      <c r="RU21" s="71">
        <v>1</v>
      </c>
      <c r="RV21" s="71">
        <v>0</v>
      </c>
      <c r="RW21" s="71">
        <v>4</v>
      </c>
      <c r="RX21" s="71">
        <v>0</v>
      </c>
      <c r="RY21" s="71">
        <v>2</v>
      </c>
      <c r="RZ21" s="71">
        <v>0</v>
      </c>
      <c r="SA21" s="71">
        <v>3</v>
      </c>
      <c r="SB21" s="71">
        <v>0</v>
      </c>
      <c r="SC21" s="71">
        <v>0</v>
      </c>
      <c r="SD21" s="71">
        <v>2</v>
      </c>
      <c r="SE21" s="71">
        <v>0</v>
      </c>
      <c r="SF21" s="71">
        <v>0</v>
      </c>
      <c r="SG21" s="71">
        <v>4</v>
      </c>
      <c r="SH21" s="71">
        <v>0</v>
      </c>
    </row>
    <row r="22" spans="1:502">
      <c r="A22" s="16" t="s">
        <v>2084</v>
      </c>
      <c r="B22" s="70">
        <v>14</v>
      </c>
      <c r="C22" s="70">
        <v>14</v>
      </c>
      <c r="D22" s="70">
        <v>1</v>
      </c>
      <c r="E22" s="70">
        <v>2017</v>
      </c>
      <c r="F22" s="70" t="s">
        <v>156</v>
      </c>
      <c r="G22" s="1073" t="s">
        <v>2070</v>
      </c>
      <c r="H22" s="70" t="s">
        <v>2071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10.631</v>
      </c>
      <c r="AT22" s="73">
        <v>4.609</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37.86</v>
      </c>
      <c r="BN22" s="73">
        <v>0</v>
      </c>
      <c r="BO22" s="73">
        <v>0</v>
      </c>
      <c r="BP22" s="73">
        <v>0</v>
      </c>
      <c r="BQ22" s="73">
        <v>0</v>
      </c>
      <c r="BR22" s="73">
        <v>0</v>
      </c>
      <c r="BS22" s="73">
        <v>0</v>
      </c>
      <c r="BT22" s="73">
        <v>0</v>
      </c>
      <c r="BU22" s="73">
        <v>0</v>
      </c>
      <c r="BV22" s="73">
        <v>0</v>
      </c>
      <c r="BW22" s="73">
        <v>0</v>
      </c>
      <c r="BX22" s="73">
        <v>0</v>
      </c>
      <c r="BY22" s="73">
        <v>0</v>
      </c>
      <c r="BZ22" s="73">
        <v>13.201000000000001</v>
      </c>
      <c r="CA22" s="73">
        <v>0</v>
      </c>
      <c r="CB22" s="73">
        <v>0</v>
      </c>
      <c r="CC22" s="73">
        <v>0</v>
      </c>
      <c r="CD22" s="73">
        <v>0</v>
      </c>
      <c r="CE22" s="73">
        <v>0</v>
      </c>
      <c r="CF22" s="73">
        <v>16.579999999999998</v>
      </c>
      <c r="CG22" s="73">
        <v>0</v>
      </c>
      <c r="CH22" s="73">
        <v>0</v>
      </c>
      <c r="CI22" s="73">
        <v>0</v>
      </c>
      <c r="CJ22" s="73">
        <v>0</v>
      </c>
      <c r="CK22" s="73">
        <v>0</v>
      </c>
      <c r="CL22" s="73">
        <v>0</v>
      </c>
      <c r="CM22" s="73">
        <v>0</v>
      </c>
      <c r="CN22" s="73">
        <v>11.486000000000001</v>
      </c>
      <c r="CO22" s="73">
        <v>0</v>
      </c>
      <c r="CP22" s="73">
        <v>0</v>
      </c>
      <c r="CQ22" s="73">
        <v>0</v>
      </c>
      <c r="CR22" s="73">
        <v>0</v>
      </c>
      <c r="CS22" s="73">
        <v>0</v>
      </c>
      <c r="CT22" s="73">
        <v>0</v>
      </c>
      <c r="CU22" s="73">
        <v>0</v>
      </c>
      <c r="CV22" s="73">
        <v>0</v>
      </c>
      <c r="CW22" s="73">
        <v>0</v>
      </c>
      <c r="CX22" s="73">
        <v>0</v>
      </c>
      <c r="CY22" s="73">
        <v>0</v>
      </c>
      <c r="CZ22" s="73">
        <v>0</v>
      </c>
      <c r="DA22" s="73">
        <v>0</v>
      </c>
      <c r="DB22" s="73">
        <v>37.621000000000002</v>
      </c>
      <c r="DC22" s="73">
        <v>5.1219999999999999</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10.631</v>
      </c>
      <c r="EU22" s="73">
        <v>4.609</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37.86</v>
      </c>
      <c r="FO22" s="73">
        <v>0</v>
      </c>
      <c r="FP22" s="73">
        <v>0</v>
      </c>
      <c r="FQ22" s="73">
        <v>0</v>
      </c>
      <c r="FR22" s="73">
        <v>0</v>
      </c>
      <c r="FS22" s="73">
        <v>0</v>
      </c>
      <c r="FT22" s="73">
        <v>0</v>
      </c>
      <c r="FU22" s="73">
        <v>0</v>
      </c>
      <c r="FV22" s="73">
        <v>0</v>
      </c>
      <c r="FW22" s="73">
        <v>0</v>
      </c>
      <c r="FX22" s="73">
        <v>0</v>
      </c>
      <c r="FY22" s="73">
        <v>0</v>
      </c>
      <c r="FZ22" s="73">
        <v>0</v>
      </c>
      <c r="GA22" s="73">
        <v>13.201000000000001</v>
      </c>
      <c r="GB22" s="73">
        <v>0</v>
      </c>
      <c r="GC22" s="73">
        <v>0</v>
      </c>
      <c r="GD22" s="73">
        <v>0</v>
      </c>
      <c r="GE22" s="73">
        <v>0</v>
      </c>
      <c r="GF22" s="73">
        <v>0</v>
      </c>
      <c r="GG22" s="73">
        <v>16.579999999999998</v>
      </c>
      <c r="GH22" s="73">
        <v>0</v>
      </c>
      <c r="GI22" s="73">
        <v>0</v>
      </c>
      <c r="GJ22" s="73">
        <v>0</v>
      </c>
      <c r="GK22" s="73">
        <v>0</v>
      </c>
      <c r="GL22" s="73">
        <v>0</v>
      </c>
      <c r="GM22" s="73">
        <v>0</v>
      </c>
      <c r="GN22" s="73">
        <v>0</v>
      </c>
      <c r="GO22" s="73">
        <v>11.486000000000001</v>
      </c>
      <c r="GP22" s="73">
        <v>0</v>
      </c>
      <c r="GQ22" s="73">
        <v>0</v>
      </c>
      <c r="GR22" s="73">
        <v>0</v>
      </c>
      <c r="GS22" s="73">
        <v>0</v>
      </c>
      <c r="GT22" s="73">
        <v>0</v>
      </c>
      <c r="GU22" s="73">
        <v>0</v>
      </c>
      <c r="GV22" s="73">
        <v>0</v>
      </c>
      <c r="GW22" s="73">
        <v>0</v>
      </c>
      <c r="GX22" s="73">
        <v>0</v>
      </c>
      <c r="GY22" s="73">
        <v>0</v>
      </c>
      <c r="GZ22" s="73">
        <v>0</v>
      </c>
      <c r="HA22" s="73">
        <v>0</v>
      </c>
      <c r="HB22" s="73">
        <v>0</v>
      </c>
      <c r="HC22" s="73">
        <v>37.621000000000002</v>
      </c>
      <c r="HD22" s="73">
        <v>5.1219999999999999</v>
      </c>
      <c r="HE22" s="73">
        <v>0</v>
      </c>
      <c r="HF22" s="73">
        <v>0</v>
      </c>
      <c r="HG22" s="73">
        <v>0</v>
      </c>
      <c r="HH22" s="73">
        <v>0</v>
      </c>
      <c r="HI22" s="73">
        <v>0</v>
      </c>
      <c r="HJ22" s="73">
        <v>0</v>
      </c>
      <c r="HK22" s="73">
        <v>0</v>
      </c>
      <c r="HL22" s="73">
        <v>10.631</v>
      </c>
      <c r="HM22" s="73">
        <v>4.609</v>
      </c>
      <c r="HN22" s="73">
        <v>0</v>
      </c>
      <c r="HO22" s="73">
        <v>37.86</v>
      </c>
      <c r="HP22" s="73">
        <v>0</v>
      </c>
      <c r="HQ22" s="73">
        <v>13.201000000000001</v>
      </c>
      <c r="HR22" s="73">
        <v>0</v>
      </c>
      <c r="HS22" s="73">
        <v>16.579999999999998</v>
      </c>
      <c r="HT22" s="73">
        <v>0</v>
      </c>
      <c r="HU22" s="73">
        <v>0</v>
      </c>
      <c r="HV22" s="73">
        <v>11.486000000000001</v>
      </c>
      <c r="HW22" s="73">
        <v>0</v>
      </c>
      <c r="HX22" s="73">
        <v>0</v>
      </c>
      <c r="HY22" s="73">
        <v>42.743000000000002</v>
      </c>
      <c r="HZ22" s="73">
        <v>0</v>
      </c>
      <c r="IA22" s="73">
        <v>0</v>
      </c>
      <c r="IB22" s="73">
        <v>0</v>
      </c>
      <c r="IC22" s="73">
        <v>0</v>
      </c>
      <c r="ID22" s="73">
        <v>0</v>
      </c>
      <c r="IE22" s="73">
        <v>0</v>
      </c>
      <c r="IF22" s="73">
        <v>0</v>
      </c>
      <c r="IG22" s="73">
        <v>10.631</v>
      </c>
      <c r="IH22" s="73">
        <v>4.609</v>
      </c>
      <c r="II22" s="73">
        <v>0</v>
      </c>
      <c r="IJ22" s="73">
        <v>37.86</v>
      </c>
      <c r="IK22" s="73">
        <v>0</v>
      </c>
      <c r="IL22" s="73">
        <v>13.201000000000001</v>
      </c>
      <c r="IM22" s="73">
        <v>0</v>
      </c>
      <c r="IN22" s="73">
        <v>16.579999999999998</v>
      </c>
      <c r="IO22" s="73">
        <v>0</v>
      </c>
      <c r="IP22" s="73">
        <v>0</v>
      </c>
      <c r="IQ22" s="73">
        <v>11.486000000000001</v>
      </c>
      <c r="IR22" s="73">
        <v>0</v>
      </c>
      <c r="IS22" s="73">
        <v>0</v>
      </c>
      <c r="IT22" s="73">
        <v>42.743000000000002</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4</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3</v>
      </c>
      <c r="LT22" s="71">
        <v>0</v>
      </c>
      <c r="LU22" s="71">
        <v>0</v>
      </c>
      <c r="LV22" s="71">
        <v>0</v>
      </c>
      <c r="LW22" s="71">
        <v>0</v>
      </c>
      <c r="LX22" s="71">
        <v>0</v>
      </c>
      <c r="LY22" s="71">
        <v>0</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3</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4</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3</v>
      </c>
      <c r="PU22" s="71">
        <v>0</v>
      </c>
      <c r="PV22" s="71">
        <v>0</v>
      </c>
      <c r="PW22" s="71">
        <v>0</v>
      </c>
      <c r="PX22" s="71">
        <v>0</v>
      </c>
      <c r="PY22" s="71">
        <v>0</v>
      </c>
      <c r="PZ22" s="71">
        <v>0</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3</v>
      </c>
      <c r="QQ22" s="71">
        <v>1</v>
      </c>
      <c r="QR22" s="71">
        <v>0</v>
      </c>
      <c r="QS22" s="71">
        <v>0</v>
      </c>
      <c r="QT22" s="71">
        <v>0</v>
      </c>
      <c r="QU22" s="71">
        <v>0</v>
      </c>
      <c r="QV22" s="71">
        <v>0</v>
      </c>
      <c r="QW22" s="71">
        <v>0</v>
      </c>
      <c r="QX22" s="71">
        <v>0</v>
      </c>
      <c r="QY22" s="71">
        <v>1</v>
      </c>
      <c r="QZ22" s="71">
        <v>1</v>
      </c>
      <c r="RA22" s="71">
        <v>0</v>
      </c>
      <c r="RB22" s="71">
        <v>4</v>
      </c>
      <c r="RC22" s="71">
        <v>0</v>
      </c>
      <c r="RD22" s="71">
        <v>1</v>
      </c>
      <c r="RE22" s="71">
        <v>0</v>
      </c>
      <c r="RF22" s="71">
        <v>3</v>
      </c>
      <c r="RG22" s="71">
        <v>0</v>
      </c>
      <c r="RH22" s="71">
        <v>0</v>
      </c>
      <c r="RI22" s="71">
        <v>2</v>
      </c>
      <c r="RJ22" s="71">
        <v>0</v>
      </c>
      <c r="RK22" s="71">
        <v>0</v>
      </c>
      <c r="RL22" s="71">
        <v>4</v>
      </c>
      <c r="RM22" s="71">
        <v>0</v>
      </c>
      <c r="RN22" s="71">
        <v>0</v>
      </c>
      <c r="RO22" s="71">
        <v>0</v>
      </c>
      <c r="RP22" s="71">
        <v>0</v>
      </c>
      <c r="RQ22" s="71">
        <v>0</v>
      </c>
      <c r="RR22" s="71">
        <v>0</v>
      </c>
      <c r="RS22" s="71">
        <v>0</v>
      </c>
      <c r="RT22" s="71">
        <v>1</v>
      </c>
      <c r="RU22" s="71">
        <v>1</v>
      </c>
      <c r="RV22" s="71">
        <v>0</v>
      </c>
      <c r="RW22" s="71">
        <v>4</v>
      </c>
      <c r="RX22" s="71">
        <v>0</v>
      </c>
      <c r="RY22" s="71">
        <v>1</v>
      </c>
      <c r="RZ22" s="71">
        <v>0</v>
      </c>
      <c r="SA22" s="71">
        <v>3</v>
      </c>
      <c r="SB22" s="71">
        <v>0</v>
      </c>
      <c r="SC22" s="71">
        <v>0</v>
      </c>
      <c r="SD22" s="71">
        <v>2</v>
      </c>
      <c r="SE22" s="71">
        <v>0</v>
      </c>
      <c r="SF22" s="71">
        <v>0</v>
      </c>
      <c r="SG22" s="71">
        <v>4</v>
      </c>
      <c r="SH22" s="71">
        <v>0</v>
      </c>
    </row>
    <row r="23" spans="1:502">
      <c r="A23" s="16" t="s">
        <v>2085</v>
      </c>
      <c r="B23" s="70">
        <v>15</v>
      </c>
      <c r="C23" s="70">
        <v>15</v>
      </c>
      <c r="D23" s="70">
        <v>1</v>
      </c>
      <c r="E23" s="70">
        <v>2018</v>
      </c>
      <c r="F23" s="70" t="s">
        <v>183</v>
      </c>
      <c r="G23" s="1073" t="s">
        <v>2070</v>
      </c>
      <c r="H23" s="70" t="s">
        <v>2071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10.292999999999999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36.338000000000001</v>
      </c>
      <c r="BN23" s="73">
        <v>0</v>
      </c>
      <c r="BO23" s="73">
        <v>0</v>
      </c>
      <c r="BP23" s="73">
        <v>0</v>
      </c>
      <c r="BQ23" s="73">
        <v>0</v>
      </c>
      <c r="BR23" s="73">
        <v>0</v>
      </c>
      <c r="BS23" s="73">
        <v>0</v>
      </c>
      <c r="BT23" s="73">
        <v>0</v>
      </c>
      <c r="BU23" s="73">
        <v>0</v>
      </c>
      <c r="BV23" s="73">
        <v>0</v>
      </c>
      <c r="BW23" s="73">
        <v>0</v>
      </c>
      <c r="BX23" s="73">
        <v>0</v>
      </c>
      <c r="BY23" s="73">
        <v>0</v>
      </c>
      <c r="BZ23" s="73">
        <v>15.414999999999999</v>
      </c>
      <c r="CA23" s="73">
        <v>0</v>
      </c>
      <c r="CB23" s="73">
        <v>0</v>
      </c>
      <c r="CC23" s="73">
        <v>0</v>
      </c>
      <c r="CD23" s="73">
        <v>0</v>
      </c>
      <c r="CE23" s="73">
        <v>0</v>
      </c>
      <c r="CF23" s="73">
        <v>15.356</v>
      </c>
      <c r="CG23" s="73">
        <v>0</v>
      </c>
      <c r="CH23" s="73">
        <v>0</v>
      </c>
      <c r="CI23" s="73">
        <v>0</v>
      </c>
      <c r="CJ23" s="73">
        <v>0</v>
      </c>
      <c r="CK23" s="73">
        <v>0</v>
      </c>
      <c r="CL23" s="73">
        <v>0</v>
      </c>
      <c r="CM23" s="73">
        <v>0</v>
      </c>
      <c r="CN23" s="73">
        <v>11.837</v>
      </c>
      <c r="CO23" s="73">
        <v>0</v>
      </c>
      <c r="CP23" s="73">
        <v>0</v>
      </c>
      <c r="CQ23" s="73">
        <v>0</v>
      </c>
      <c r="CR23" s="73">
        <v>0</v>
      </c>
      <c r="CS23" s="73">
        <v>0</v>
      </c>
      <c r="CT23" s="73">
        <v>0</v>
      </c>
      <c r="CU23" s="73">
        <v>0</v>
      </c>
      <c r="CV23" s="73">
        <v>0</v>
      </c>
      <c r="CW23" s="73">
        <v>0</v>
      </c>
      <c r="CX23" s="73">
        <v>0</v>
      </c>
      <c r="CY23" s="73">
        <v>0</v>
      </c>
      <c r="CZ23" s="73">
        <v>0</v>
      </c>
      <c r="DA23" s="73">
        <v>0</v>
      </c>
      <c r="DB23" s="73">
        <v>35.465000000000003</v>
      </c>
      <c r="DC23" s="73">
        <v>4.9539999999999997</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10.292999999999999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36.338000000000001</v>
      </c>
      <c r="FO23" s="73">
        <v>0</v>
      </c>
      <c r="FP23" s="73">
        <v>0</v>
      </c>
      <c r="FQ23" s="73">
        <v>0</v>
      </c>
      <c r="FR23" s="73">
        <v>0</v>
      </c>
      <c r="FS23" s="73">
        <v>0</v>
      </c>
      <c r="FT23" s="73">
        <v>0</v>
      </c>
      <c r="FU23" s="73">
        <v>0</v>
      </c>
      <c r="FV23" s="73">
        <v>0</v>
      </c>
      <c r="FW23" s="73">
        <v>0</v>
      </c>
      <c r="FX23" s="73">
        <v>0</v>
      </c>
      <c r="FY23" s="73">
        <v>0</v>
      </c>
      <c r="FZ23" s="73">
        <v>0</v>
      </c>
      <c r="GA23" s="73">
        <v>15.414999999999999</v>
      </c>
      <c r="GB23" s="73">
        <v>0</v>
      </c>
      <c r="GC23" s="73">
        <v>0</v>
      </c>
      <c r="GD23" s="73">
        <v>0</v>
      </c>
      <c r="GE23" s="73">
        <v>0</v>
      </c>
      <c r="GF23" s="73">
        <v>0</v>
      </c>
      <c r="GG23" s="73">
        <v>15.356</v>
      </c>
      <c r="GH23" s="73">
        <v>0</v>
      </c>
      <c r="GI23" s="73">
        <v>0</v>
      </c>
      <c r="GJ23" s="73">
        <v>0</v>
      </c>
      <c r="GK23" s="73">
        <v>0</v>
      </c>
      <c r="GL23" s="73">
        <v>0</v>
      </c>
      <c r="GM23" s="73">
        <v>0</v>
      </c>
      <c r="GN23" s="73">
        <v>0</v>
      </c>
      <c r="GO23" s="73">
        <v>11.837</v>
      </c>
      <c r="GP23" s="73">
        <v>0</v>
      </c>
      <c r="GQ23" s="73">
        <v>0</v>
      </c>
      <c r="GR23" s="73">
        <v>0</v>
      </c>
      <c r="GS23" s="73">
        <v>0</v>
      </c>
      <c r="GT23" s="73">
        <v>0</v>
      </c>
      <c r="GU23" s="73">
        <v>0</v>
      </c>
      <c r="GV23" s="73">
        <v>0</v>
      </c>
      <c r="GW23" s="73">
        <v>0</v>
      </c>
      <c r="GX23" s="73">
        <v>0</v>
      </c>
      <c r="GY23" s="73">
        <v>0</v>
      </c>
      <c r="GZ23" s="73">
        <v>0</v>
      </c>
      <c r="HA23" s="73">
        <v>0</v>
      </c>
      <c r="HB23" s="73">
        <v>0</v>
      </c>
      <c r="HC23" s="73">
        <v>35.465000000000003</v>
      </c>
      <c r="HD23" s="73">
        <v>4.9539999999999997</v>
      </c>
      <c r="HE23" s="73">
        <v>0</v>
      </c>
      <c r="HF23" s="73">
        <v>0</v>
      </c>
      <c r="HG23" s="73">
        <v>0</v>
      </c>
      <c r="HH23" s="73">
        <v>0</v>
      </c>
      <c r="HI23" s="73">
        <v>0</v>
      </c>
      <c r="HJ23" s="73">
        <v>0</v>
      </c>
      <c r="HK23" s="73">
        <v>0</v>
      </c>
      <c r="HL23" s="73">
        <v>10.292999999999999</v>
      </c>
      <c r="HM23" s="73">
        <v>0</v>
      </c>
      <c r="HN23" s="73">
        <v>0</v>
      </c>
      <c r="HO23" s="73">
        <v>36.338000000000001</v>
      </c>
      <c r="HP23" s="73">
        <v>0</v>
      </c>
      <c r="HQ23" s="73">
        <v>15.414999999999999</v>
      </c>
      <c r="HR23" s="73">
        <v>0</v>
      </c>
      <c r="HS23" s="73">
        <v>15.356</v>
      </c>
      <c r="HT23" s="73">
        <v>0</v>
      </c>
      <c r="HU23" s="73">
        <v>0</v>
      </c>
      <c r="HV23" s="73">
        <v>11.837</v>
      </c>
      <c r="HW23" s="73">
        <v>0</v>
      </c>
      <c r="HX23" s="73">
        <v>0</v>
      </c>
      <c r="HY23" s="73">
        <v>40.418999999999997</v>
      </c>
      <c r="HZ23" s="73">
        <v>0</v>
      </c>
      <c r="IA23" s="73">
        <v>0</v>
      </c>
      <c r="IB23" s="73">
        <v>0</v>
      </c>
      <c r="IC23" s="73">
        <v>0</v>
      </c>
      <c r="ID23" s="73">
        <v>0</v>
      </c>
      <c r="IE23" s="73">
        <v>0</v>
      </c>
      <c r="IF23" s="73">
        <v>0</v>
      </c>
      <c r="IG23" s="73">
        <v>10.292999999999999</v>
      </c>
      <c r="IH23" s="73">
        <v>0</v>
      </c>
      <c r="II23" s="73">
        <v>0</v>
      </c>
      <c r="IJ23" s="73">
        <v>36.338000000000001</v>
      </c>
      <c r="IK23" s="73">
        <v>0</v>
      </c>
      <c r="IL23" s="73">
        <v>15.414999999999999</v>
      </c>
      <c r="IM23" s="73">
        <v>0</v>
      </c>
      <c r="IN23" s="73">
        <v>15.356</v>
      </c>
      <c r="IO23" s="73">
        <v>0</v>
      </c>
      <c r="IP23" s="73">
        <v>0</v>
      </c>
      <c r="IQ23" s="73">
        <v>11.837</v>
      </c>
      <c r="IR23" s="73">
        <v>0</v>
      </c>
      <c r="IS23" s="73">
        <v>0</v>
      </c>
      <c r="IT23" s="73">
        <v>40.418999999999997</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4</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3</v>
      </c>
      <c r="LT23" s="71">
        <v>0</v>
      </c>
      <c r="LU23" s="71">
        <v>0</v>
      </c>
      <c r="LV23" s="71">
        <v>0</v>
      </c>
      <c r="LW23" s="71">
        <v>0</v>
      </c>
      <c r="LX23" s="71">
        <v>0</v>
      </c>
      <c r="LY23" s="71">
        <v>0</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3</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4</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3</v>
      </c>
      <c r="PU23" s="71">
        <v>0</v>
      </c>
      <c r="PV23" s="71">
        <v>0</v>
      </c>
      <c r="PW23" s="71">
        <v>0</v>
      </c>
      <c r="PX23" s="71">
        <v>0</v>
      </c>
      <c r="PY23" s="71">
        <v>0</v>
      </c>
      <c r="PZ23" s="71">
        <v>0</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3</v>
      </c>
      <c r="QQ23" s="71">
        <v>1</v>
      </c>
      <c r="QR23" s="71">
        <v>0</v>
      </c>
      <c r="QS23" s="71">
        <v>0</v>
      </c>
      <c r="QT23" s="71">
        <v>0</v>
      </c>
      <c r="QU23" s="71">
        <v>0</v>
      </c>
      <c r="QV23" s="71">
        <v>0</v>
      </c>
      <c r="QW23" s="71">
        <v>0</v>
      </c>
      <c r="QX23" s="71">
        <v>0</v>
      </c>
      <c r="QY23" s="71">
        <v>1</v>
      </c>
      <c r="QZ23" s="71">
        <v>0</v>
      </c>
      <c r="RA23" s="71">
        <v>0</v>
      </c>
      <c r="RB23" s="71">
        <v>4</v>
      </c>
      <c r="RC23" s="71">
        <v>0</v>
      </c>
      <c r="RD23" s="71">
        <v>1</v>
      </c>
      <c r="RE23" s="71">
        <v>0</v>
      </c>
      <c r="RF23" s="71">
        <v>3</v>
      </c>
      <c r="RG23" s="71">
        <v>0</v>
      </c>
      <c r="RH23" s="71">
        <v>0</v>
      </c>
      <c r="RI23" s="71">
        <v>2</v>
      </c>
      <c r="RJ23" s="71">
        <v>0</v>
      </c>
      <c r="RK23" s="71">
        <v>0</v>
      </c>
      <c r="RL23" s="71">
        <v>4</v>
      </c>
      <c r="RM23" s="71">
        <v>0</v>
      </c>
      <c r="RN23" s="71">
        <v>0</v>
      </c>
      <c r="RO23" s="71">
        <v>0</v>
      </c>
      <c r="RP23" s="71">
        <v>0</v>
      </c>
      <c r="RQ23" s="71">
        <v>0</v>
      </c>
      <c r="RR23" s="71">
        <v>0</v>
      </c>
      <c r="RS23" s="71">
        <v>0</v>
      </c>
      <c r="RT23" s="71">
        <v>1</v>
      </c>
      <c r="RU23" s="71">
        <v>0</v>
      </c>
      <c r="RV23" s="71">
        <v>0</v>
      </c>
      <c r="RW23" s="71">
        <v>4</v>
      </c>
      <c r="RX23" s="71">
        <v>0</v>
      </c>
      <c r="RY23" s="71">
        <v>1</v>
      </c>
      <c r="RZ23" s="71">
        <v>0</v>
      </c>
      <c r="SA23" s="71">
        <v>3</v>
      </c>
      <c r="SB23" s="71">
        <v>0</v>
      </c>
      <c r="SC23" s="71">
        <v>0</v>
      </c>
      <c r="SD23" s="71">
        <v>2</v>
      </c>
      <c r="SE23" s="71">
        <v>0</v>
      </c>
      <c r="SF23" s="71">
        <v>0</v>
      </c>
      <c r="SG23" s="71">
        <v>4</v>
      </c>
      <c r="SH23" s="71">
        <v>0</v>
      </c>
    </row>
    <row r="24" spans="1:502">
      <c r="A24" s="16" t="s">
        <v>2086</v>
      </c>
      <c r="B24" s="70">
        <v>16</v>
      </c>
      <c r="C24" s="70">
        <v>16</v>
      </c>
      <c r="D24" s="70">
        <v>1</v>
      </c>
      <c r="E24" s="70">
        <v>2019</v>
      </c>
      <c r="F24" s="70" t="s">
        <v>158</v>
      </c>
      <c r="G24" s="1073" t="s">
        <v>2070</v>
      </c>
      <c r="H24" s="70" t="s">
        <v>2071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10.135999999999999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35.97</v>
      </c>
      <c r="BN24" s="73">
        <v>0</v>
      </c>
      <c r="BO24" s="73">
        <v>0</v>
      </c>
      <c r="BP24" s="73">
        <v>0</v>
      </c>
      <c r="BQ24" s="73">
        <v>0</v>
      </c>
      <c r="BR24" s="73">
        <v>0</v>
      </c>
      <c r="BS24" s="73">
        <v>0</v>
      </c>
      <c r="BT24" s="73">
        <v>0</v>
      </c>
      <c r="BU24" s="73">
        <v>0</v>
      </c>
      <c r="BV24" s="73">
        <v>0</v>
      </c>
      <c r="BW24" s="73">
        <v>0</v>
      </c>
      <c r="BX24" s="73">
        <v>0</v>
      </c>
      <c r="BY24" s="73">
        <v>0</v>
      </c>
      <c r="BZ24" s="73">
        <v>18.856000000000002</v>
      </c>
      <c r="CA24" s="73">
        <v>0</v>
      </c>
      <c r="CB24" s="73">
        <v>0</v>
      </c>
      <c r="CC24" s="73">
        <v>0</v>
      </c>
      <c r="CD24" s="73">
        <v>0</v>
      </c>
      <c r="CE24" s="73">
        <v>0</v>
      </c>
      <c r="CF24" s="73">
        <v>17.777000000000001</v>
      </c>
      <c r="CG24" s="73">
        <v>0</v>
      </c>
      <c r="CH24" s="73">
        <v>0</v>
      </c>
      <c r="CI24" s="73">
        <v>0</v>
      </c>
      <c r="CJ24" s="73">
        <v>0</v>
      </c>
      <c r="CK24" s="73">
        <v>0</v>
      </c>
      <c r="CL24" s="73">
        <v>0</v>
      </c>
      <c r="CM24" s="73">
        <v>0</v>
      </c>
      <c r="CN24" s="73">
        <v>12.218</v>
      </c>
      <c r="CO24" s="73">
        <v>0</v>
      </c>
      <c r="CP24" s="73">
        <v>0</v>
      </c>
      <c r="CQ24" s="73">
        <v>0</v>
      </c>
      <c r="CR24" s="73">
        <v>0</v>
      </c>
      <c r="CS24" s="73">
        <v>0</v>
      </c>
      <c r="CT24" s="73">
        <v>0</v>
      </c>
      <c r="CU24" s="73">
        <v>0</v>
      </c>
      <c r="CV24" s="73">
        <v>0</v>
      </c>
      <c r="CW24" s="73">
        <v>0</v>
      </c>
      <c r="CX24" s="73">
        <v>0</v>
      </c>
      <c r="CY24" s="73">
        <v>0</v>
      </c>
      <c r="CZ24" s="73">
        <v>0</v>
      </c>
      <c r="DA24" s="73">
        <v>0</v>
      </c>
      <c r="DB24" s="73">
        <v>40.139000000000003</v>
      </c>
      <c r="DC24" s="73">
        <v>4.8860000000000001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10.135999999999999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35.97</v>
      </c>
      <c r="FO24" s="73">
        <v>0</v>
      </c>
      <c r="FP24" s="73">
        <v>0</v>
      </c>
      <c r="FQ24" s="73">
        <v>0</v>
      </c>
      <c r="FR24" s="73">
        <v>0</v>
      </c>
      <c r="FS24" s="73">
        <v>0</v>
      </c>
      <c r="FT24" s="73">
        <v>0</v>
      </c>
      <c r="FU24" s="73">
        <v>0</v>
      </c>
      <c r="FV24" s="73">
        <v>0</v>
      </c>
      <c r="FW24" s="73">
        <v>0</v>
      </c>
      <c r="FX24" s="73">
        <v>0</v>
      </c>
      <c r="FY24" s="73">
        <v>0</v>
      </c>
      <c r="FZ24" s="73">
        <v>0</v>
      </c>
      <c r="GA24" s="73">
        <v>18.856000000000002</v>
      </c>
      <c r="GB24" s="73">
        <v>0</v>
      </c>
      <c r="GC24" s="73">
        <v>0</v>
      </c>
      <c r="GD24" s="73">
        <v>0</v>
      </c>
      <c r="GE24" s="73">
        <v>0</v>
      </c>
      <c r="GF24" s="73">
        <v>0</v>
      </c>
      <c r="GG24" s="73">
        <v>17.777000000000001</v>
      </c>
      <c r="GH24" s="73">
        <v>0</v>
      </c>
      <c r="GI24" s="73">
        <v>0</v>
      </c>
      <c r="GJ24" s="73">
        <v>0</v>
      </c>
      <c r="GK24" s="73">
        <v>0</v>
      </c>
      <c r="GL24" s="73">
        <v>0</v>
      </c>
      <c r="GM24" s="73">
        <v>0</v>
      </c>
      <c r="GN24" s="73">
        <v>0</v>
      </c>
      <c r="GO24" s="73">
        <v>12.218</v>
      </c>
      <c r="GP24" s="73">
        <v>0</v>
      </c>
      <c r="GQ24" s="73">
        <v>0</v>
      </c>
      <c r="GR24" s="73">
        <v>0</v>
      </c>
      <c r="GS24" s="73">
        <v>0</v>
      </c>
      <c r="GT24" s="73">
        <v>0</v>
      </c>
      <c r="GU24" s="73">
        <v>0</v>
      </c>
      <c r="GV24" s="73">
        <v>0</v>
      </c>
      <c r="GW24" s="73">
        <v>0</v>
      </c>
      <c r="GX24" s="73">
        <v>0</v>
      </c>
      <c r="GY24" s="73">
        <v>0</v>
      </c>
      <c r="GZ24" s="73">
        <v>0</v>
      </c>
      <c r="HA24" s="73">
        <v>0</v>
      </c>
      <c r="HB24" s="73">
        <v>0</v>
      </c>
      <c r="HC24" s="73">
        <v>40.139000000000003</v>
      </c>
      <c r="HD24" s="73">
        <v>4.8860000000000001</v>
      </c>
      <c r="HE24" s="73">
        <v>0</v>
      </c>
      <c r="HF24" s="73">
        <v>0</v>
      </c>
      <c r="HG24" s="73">
        <v>0</v>
      </c>
      <c r="HH24" s="73">
        <v>0</v>
      </c>
      <c r="HI24" s="73">
        <v>0</v>
      </c>
      <c r="HJ24" s="73">
        <v>0</v>
      </c>
      <c r="HK24" s="73">
        <v>0</v>
      </c>
      <c r="HL24" s="73">
        <v>10.135999999999999</v>
      </c>
      <c r="HM24" s="73">
        <v>0</v>
      </c>
      <c r="HN24" s="73">
        <v>0</v>
      </c>
      <c r="HO24" s="73">
        <v>35.97</v>
      </c>
      <c r="HP24" s="73">
        <v>0</v>
      </c>
      <c r="HQ24" s="73">
        <v>18.856000000000002</v>
      </c>
      <c r="HR24" s="73">
        <v>0</v>
      </c>
      <c r="HS24" s="73">
        <v>17.777000000000001</v>
      </c>
      <c r="HT24" s="73">
        <v>0</v>
      </c>
      <c r="HU24" s="73">
        <v>0</v>
      </c>
      <c r="HV24" s="73">
        <v>12.218</v>
      </c>
      <c r="HW24" s="73">
        <v>0</v>
      </c>
      <c r="HX24" s="73">
        <v>0</v>
      </c>
      <c r="HY24" s="73">
        <v>45.024999999999999</v>
      </c>
      <c r="HZ24" s="73">
        <v>0</v>
      </c>
      <c r="IA24" s="73">
        <v>0</v>
      </c>
      <c r="IB24" s="73">
        <v>0</v>
      </c>
      <c r="IC24" s="73">
        <v>0</v>
      </c>
      <c r="ID24" s="73">
        <v>0</v>
      </c>
      <c r="IE24" s="73">
        <v>0</v>
      </c>
      <c r="IF24" s="73">
        <v>0</v>
      </c>
      <c r="IG24" s="73">
        <v>10.135999999999999</v>
      </c>
      <c r="IH24" s="73">
        <v>0</v>
      </c>
      <c r="II24" s="73">
        <v>0</v>
      </c>
      <c r="IJ24" s="73">
        <v>35.97</v>
      </c>
      <c r="IK24" s="73">
        <v>0</v>
      </c>
      <c r="IL24" s="73">
        <v>18.856000000000002</v>
      </c>
      <c r="IM24" s="73">
        <v>0</v>
      </c>
      <c r="IN24" s="73">
        <v>17.777000000000001</v>
      </c>
      <c r="IO24" s="73">
        <v>0</v>
      </c>
      <c r="IP24" s="73">
        <v>0</v>
      </c>
      <c r="IQ24" s="73">
        <v>12.218</v>
      </c>
      <c r="IR24" s="73">
        <v>0</v>
      </c>
      <c r="IS24" s="73">
        <v>0</v>
      </c>
      <c r="IT24" s="73">
        <v>45.024999999999999</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4</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4</v>
      </c>
      <c r="LT24" s="71">
        <v>0</v>
      </c>
      <c r="LU24" s="71">
        <v>0</v>
      </c>
      <c r="LV24" s="71">
        <v>0</v>
      </c>
      <c r="LW24" s="71">
        <v>0</v>
      </c>
      <c r="LX24" s="71">
        <v>0</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3</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4</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4</v>
      </c>
      <c r="PU24" s="71">
        <v>0</v>
      </c>
      <c r="PV24" s="71">
        <v>0</v>
      </c>
      <c r="PW24" s="71">
        <v>0</v>
      </c>
      <c r="PX24" s="71">
        <v>0</v>
      </c>
      <c r="PY24" s="71">
        <v>0</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3</v>
      </c>
      <c r="QQ24" s="71">
        <v>1</v>
      </c>
      <c r="QR24" s="71">
        <v>0</v>
      </c>
      <c r="QS24" s="71">
        <v>0</v>
      </c>
      <c r="QT24" s="71">
        <v>0</v>
      </c>
      <c r="QU24" s="71">
        <v>0</v>
      </c>
      <c r="QV24" s="71">
        <v>0</v>
      </c>
      <c r="QW24" s="71">
        <v>0</v>
      </c>
      <c r="QX24" s="71">
        <v>0</v>
      </c>
      <c r="QY24" s="71">
        <v>1</v>
      </c>
      <c r="QZ24" s="71">
        <v>0</v>
      </c>
      <c r="RA24" s="71">
        <v>0</v>
      </c>
      <c r="RB24" s="71">
        <v>4</v>
      </c>
      <c r="RC24" s="71">
        <v>0</v>
      </c>
      <c r="RD24" s="71">
        <v>1</v>
      </c>
      <c r="RE24" s="71">
        <v>0</v>
      </c>
      <c r="RF24" s="71">
        <v>4</v>
      </c>
      <c r="RG24" s="71">
        <v>0</v>
      </c>
      <c r="RH24" s="71">
        <v>0</v>
      </c>
      <c r="RI24" s="71">
        <v>2</v>
      </c>
      <c r="RJ24" s="71">
        <v>0</v>
      </c>
      <c r="RK24" s="71">
        <v>0</v>
      </c>
      <c r="RL24" s="71">
        <v>4</v>
      </c>
      <c r="RM24" s="71">
        <v>0</v>
      </c>
      <c r="RN24" s="71">
        <v>0</v>
      </c>
      <c r="RO24" s="71">
        <v>0</v>
      </c>
      <c r="RP24" s="71">
        <v>0</v>
      </c>
      <c r="RQ24" s="71">
        <v>0</v>
      </c>
      <c r="RR24" s="71">
        <v>0</v>
      </c>
      <c r="RS24" s="71">
        <v>0</v>
      </c>
      <c r="RT24" s="71">
        <v>1</v>
      </c>
      <c r="RU24" s="71">
        <v>0</v>
      </c>
      <c r="RV24" s="71">
        <v>0</v>
      </c>
      <c r="RW24" s="71">
        <v>4</v>
      </c>
      <c r="RX24" s="71">
        <v>0</v>
      </c>
      <c r="RY24" s="71">
        <v>1</v>
      </c>
      <c r="RZ24" s="71">
        <v>0</v>
      </c>
      <c r="SA24" s="71">
        <v>4</v>
      </c>
      <c r="SB24" s="71">
        <v>0</v>
      </c>
      <c r="SC24" s="71">
        <v>0</v>
      </c>
      <c r="SD24" s="71">
        <v>2</v>
      </c>
      <c r="SE24" s="71">
        <v>0</v>
      </c>
      <c r="SF24" s="71">
        <v>0</v>
      </c>
      <c r="SG24" s="71">
        <v>4</v>
      </c>
      <c r="SH24" s="71">
        <v>0</v>
      </c>
    </row>
    <row r="25" spans="1:502">
      <c r="A25" s="16" t="s">
        <v>2087</v>
      </c>
      <c r="B25" s="70">
        <v>17</v>
      </c>
      <c r="C25" s="70">
        <v>17</v>
      </c>
      <c r="D25" s="70">
        <v>1</v>
      </c>
      <c r="E25" s="70">
        <v>2020</v>
      </c>
      <c r="F25" s="70" t="s">
        <v>159</v>
      </c>
      <c r="G25" s="1073" t="s">
        <v>2070</v>
      </c>
      <c r="H25" s="70" t="s">
        <v>2071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10.944000000000001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32.56</v>
      </c>
      <c r="BN25" s="73">
        <v>0</v>
      </c>
      <c r="BO25" s="73">
        <v>0</v>
      </c>
      <c r="BP25" s="73">
        <v>0</v>
      </c>
      <c r="BQ25" s="73">
        <v>0</v>
      </c>
      <c r="BR25" s="73">
        <v>0</v>
      </c>
      <c r="BS25" s="73">
        <v>0</v>
      </c>
      <c r="BT25" s="73">
        <v>0</v>
      </c>
      <c r="BU25" s="73">
        <v>0</v>
      </c>
      <c r="BV25" s="73">
        <v>0</v>
      </c>
      <c r="BW25" s="73">
        <v>0</v>
      </c>
      <c r="BX25" s="73">
        <v>0</v>
      </c>
      <c r="BY25" s="73">
        <v>0</v>
      </c>
      <c r="BZ25" s="73">
        <v>16.57</v>
      </c>
      <c r="CA25" s="73">
        <v>0</v>
      </c>
      <c r="CB25" s="73">
        <v>0</v>
      </c>
      <c r="CC25" s="73">
        <v>0</v>
      </c>
      <c r="CD25" s="73">
        <v>0</v>
      </c>
      <c r="CE25" s="73">
        <v>0</v>
      </c>
      <c r="CF25" s="73">
        <v>11.596</v>
      </c>
      <c r="CG25" s="73">
        <v>0</v>
      </c>
      <c r="CH25" s="73">
        <v>0</v>
      </c>
      <c r="CI25" s="73">
        <v>0</v>
      </c>
      <c r="CJ25" s="73">
        <v>0</v>
      </c>
      <c r="CK25" s="73">
        <v>0</v>
      </c>
      <c r="CL25" s="73">
        <v>0</v>
      </c>
      <c r="CM25" s="73">
        <v>0</v>
      </c>
      <c r="CN25" s="73">
        <v>12.128</v>
      </c>
      <c r="CO25" s="73">
        <v>0</v>
      </c>
      <c r="CP25" s="73">
        <v>0</v>
      </c>
      <c r="CQ25" s="73">
        <v>0</v>
      </c>
      <c r="CR25" s="73">
        <v>0</v>
      </c>
      <c r="CS25" s="73">
        <v>0</v>
      </c>
      <c r="CT25" s="73">
        <v>0</v>
      </c>
      <c r="CU25" s="73">
        <v>0</v>
      </c>
      <c r="CV25" s="73">
        <v>0</v>
      </c>
      <c r="CW25" s="73">
        <v>0</v>
      </c>
      <c r="CX25" s="73">
        <v>0</v>
      </c>
      <c r="CY25" s="73">
        <v>0</v>
      </c>
      <c r="CZ25" s="73">
        <v>0</v>
      </c>
      <c r="DA25" s="73">
        <v>0</v>
      </c>
      <c r="DB25" s="73">
        <v>38.853999999999999</v>
      </c>
      <c r="DC25" s="73">
        <v>5.0529999999999999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10.944000000000001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32.56</v>
      </c>
      <c r="FO25" s="73">
        <v>0</v>
      </c>
      <c r="FP25" s="73">
        <v>0</v>
      </c>
      <c r="FQ25" s="73">
        <v>0</v>
      </c>
      <c r="FR25" s="73">
        <v>0</v>
      </c>
      <c r="FS25" s="73">
        <v>0</v>
      </c>
      <c r="FT25" s="73">
        <v>0</v>
      </c>
      <c r="FU25" s="73">
        <v>0</v>
      </c>
      <c r="FV25" s="73">
        <v>0</v>
      </c>
      <c r="FW25" s="73">
        <v>0</v>
      </c>
      <c r="FX25" s="73">
        <v>0</v>
      </c>
      <c r="FY25" s="73">
        <v>0</v>
      </c>
      <c r="FZ25" s="73">
        <v>0</v>
      </c>
      <c r="GA25" s="73">
        <v>16.57</v>
      </c>
      <c r="GB25" s="73">
        <v>0</v>
      </c>
      <c r="GC25" s="73">
        <v>0</v>
      </c>
      <c r="GD25" s="73">
        <v>0</v>
      </c>
      <c r="GE25" s="73">
        <v>0</v>
      </c>
      <c r="GF25" s="73">
        <v>0</v>
      </c>
      <c r="GG25" s="73">
        <v>11.596</v>
      </c>
      <c r="GH25" s="73">
        <v>0</v>
      </c>
      <c r="GI25" s="73">
        <v>0</v>
      </c>
      <c r="GJ25" s="73">
        <v>0</v>
      </c>
      <c r="GK25" s="73">
        <v>0</v>
      </c>
      <c r="GL25" s="73">
        <v>0</v>
      </c>
      <c r="GM25" s="73">
        <v>0</v>
      </c>
      <c r="GN25" s="73">
        <v>0</v>
      </c>
      <c r="GO25" s="73">
        <v>12.128</v>
      </c>
      <c r="GP25" s="73">
        <v>0</v>
      </c>
      <c r="GQ25" s="73">
        <v>0</v>
      </c>
      <c r="GR25" s="73">
        <v>0</v>
      </c>
      <c r="GS25" s="73">
        <v>0</v>
      </c>
      <c r="GT25" s="73">
        <v>0</v>
      </c>
      <c r="GU25" s="73">
        <v>0</v>
      </c>
      <c r="GV25" s="73">
        <v>0</v>
      </c>
      <c r="GW25" s="73">
        <v>0</v>
      </c>
      <c r="GX25" s="73">
        <v>0</v>
      </c>
      <c r="GY25" s="73">
        <v>0</v>
      </c>
      <c r="GZ25" s="73">
        <v>0</v>
      </c>
      <c r="HA25" s="73">
        <v>0</v>
      </c>
      <c r="HB25" s="73">
        <v>0</v>
      </c>
      <c r="HC25" s="73">
        <v>38.853999999999999</v>
      </c>
      <c r="HD25" s="73">
        <v>5.0529999999999999</v>
      </c>
      <c r="HE25" s="73">
        <v>0</v>
      </c>
      <c r="HF25" s="73">
        <v>0</v>
      </c>
      <c r="HG25" s="73">
        <v>0</v>
      </c>
      <c r="HH25" s="73">
        <v>0</v>
      </c>
      <c r="HI25" s="73">
        <v>0</v>
      </c>
      <c r="HJ25" s="73">
        <v>0</v>
      </c>
      <c r="HK25" s="73">
        <v>0</v>
      </c>
      <c r="HL25" s="73">
        <v>10.944000000000001</v>
      </c>
      <c r="HM25" s="73">
        <v>0</v>
      </c>
      <c r="HN25" s="73">
        <v>0</v>
      </c>
      <c r="HO25" s="73">
        <v>32.56</v>
      </c>
      <c r="HP25" s="73">
        <v>0</v>
      </c>
      <c r="HQ25" s="73">
        <v>16.57</v>
      </c>
      <c r="HR25" s="73">
        <v>0</v>
      </c>
      <c r="HS25" s="73">
        <v>11.596</v>
      </c>
      <c r="HT25" s="73">
        <v>0</v>
      </c>
      <c r="HU25" s="73">
        <v>0</v>
      </c>
      <c r="HV25" s="73">
        <v>12.128</v>
      </c>
      <c r="HW25" s="73">
        <v>0</v>
      </c>
      <c r="HX25" s="73">
        <v>0</v>
      </c>
      <c r="HY25" s="73">
        <v>43.906999999999996</v>
      </c>
      <c r="HZ25" s="73">
        <v>0</v>
      </c>
      <c r="IA25" s="73">
        <v>0</v>
      </c>
      <c r="IB25" s="73">
        <v>0</v>
      </c>
      <c r="IC25" s="73">
        <v>0</v>
      </c>
      <c r="ID25" s="73">
        <v>0</v>
      </c>
      <c r="IE25" s="73">
        <v>0</v>
      </c>
      <c r="IF25" s="73">
        <v>0</v>
      </c>
      <c r="IG25" s="73">
        <v>10.944000000000001</v>
      </c>
      <c r="IH25" s="73">
        <v>0</v>
      </c>
      <c r="II25" s="73">
        <v>0</v>
      </c>
      <c r="IJ25" s="73">
        <v>32.56</v>
      </c>
      <c r="IK25" s="73">
        <v>0</v>
      </c>
      <c r="IL25" s="73">
        <v>16.57</v>
      </c>
      <c r="IM25" s="73">
        <v>0</v>
      </c>
      <c r="IN25" s="73">
        <v>11.596</v>
      </c>
      <c r="IO25" s="73">
        <v>0</v>
      </c>
      <c r="IP25" s="73">
        <v>0</v>
      </c>
      <c r="IQ25" s="73">
        <v>12.128</v>
      </c>
      <c r="IR25" s="73">
        <v>0</v>
      </c>
      <c r="IS25" s="73">
        <v>0</v>
      </c>
      <c r="IT25" s="73">
        <v>43.906999999999996</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4</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4</v>
      </c>
      <c r="LT25" s="71">
        <v>0</v>
      </c>
      <c r="LU25" s="71">
        <v>0</v>
      </c>
      <c r="LV25" s="71">
        <v>0</v>
      </c>
      <c r="LW25" s="71">
        <v>0</v>
      </c>
      <c r="LX25" s="71">
        <v>0</v>
      </c>
      <c r="LY25" s="71">
        <v>0</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3</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4</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4</v>
      </c>
      <c r="PU25" s="71">
        <v>0</v>
      </c>
      <c r="PV25" s="71">
        <v>0</v>
      </c>
      <c r="PW25" s="71">
        <v>0</v>
      </c>
      <c r="PX25" s="71">
        <v>0</v>
      </c>
      <c r="PY25" s="71">
        <v>0</v>
      </c>
      <c r="PZ25" s="71">
        <v>0</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3</v>
      </c>
      <c r="QQ25" s="71">
        <v>1</v>
      </c>
      <c r="QR25" s="71">
        <v>0</v>
      </c>
      <c r="QS25" s="71">
        <v>0</v>
      </c>
      <c r="QT25" s="71">
        <v>0</v>
      </c>
      <c r="QU25" s="71">
        <v>0</v>
      </c>
      <c r="QV25" s="71">
        <v>0</v>
      </c>
      <c r="QW25" s="71">
        <v>0</v>
      </c>
      <c r="QX25" s="71">
        <v>0</v>
      </c>
      <c r="QY25" s="71">
        <v>1</v>
      </c>
      <c r="QZ25" s="71">
        <v>0</v>
      </c>
      <c r="RA25" s="71">
        <v>0</v>
      </c>
      <c r="RB25" s="71">
        <v>4</v>
      </c>
      <c r="RC25" s="71">
        <v>0</v>
      </c>
      <c r="RD25" s="71">
        <v>1</v>
      </c>
      <c r="RE25" s="71">
        <v>0</v>
      </c>
      <c r="RF25" s="71">
        <v>4</v>
      </c>
      <c r="RG25" s="71">
        <v>0</v>
      </c>
      <c r="RH25" s="71">
        <v>0</v>
      </c>
      <c r="RI25" s="71">
        <v>2</v>
      </c>
      <c r="RJ25" s="71">
        <v>0</v>
      </c>
      <c r="RK25" s="71">
        <v>0</v>
      </c>
      <c r="RL25" s="71">
        <v>4</v>
      </c>
      <c r="RM25" s="71">
        <v>0</v>
      </c>
      <c r="RN25" s="71">
        <v>0</v>
      </c>
      <c r="RO25" s="71">
        <v>0</v>
      </c>
      <c r="RP25" s="71">
        <v>0</v>
      </c>
      <c r="RQ25" s="71">
        <v>0</v>
      </c>
      <c r="RR25" s="71">
        <v>0</v>
      </c>
      <c r="RS25" s="71">
        <v>0</v>
      </c>
      <c r="RT25" s="71">
        <v>1</v>
      </c>
      <c r="RU25" s="71">
        <v>0</v>
      </c>
      <c r="RV25" s="71">
        <v>0</v>
      </c>
      <c r="RW25" s="71">
        <v>4</v>
      </c>
      <c r="RX25" s="71">
        <v>0</v>
      </c>
      <c r="RY25" s="71">
        <v>1</v>
      </c>
      <c r="RZ25" s="71">
        <v>0</v>
      </c>
      <c r="SA25" s="71">
        <v>4</v>
      </c>
      <c r="SB25" s="71">
        <v>0</v>
      </c>
      <c r="SC25" s="71">
        <v>0</v>
      </c>
      <c r="SD25" s="71">
        <v>2</v>
      </c>
      <c r="SE25" s="71">
        <v>0</v>
      </c>
      <c r="SF25" s="71">
        <v>0</v>
      </c>
      <c r="SG25" s="71">
        <v>4</v>
      </c>
      <c r="SH25" s="71">
        <v>0</v>
      </c>
    </row>
    <row r="26" spans="1:502">
      <c r="A26" s="16" t="s">
        <v>2088</v>
      </c>
      <c r="B26" s="70">
        <v>18</v>
      </c>
      <c r="C26" s="70">
        <v>18</v>
      </c>
      <c r="D26" s="70">
        <v>1</v>
      </c>
      <c r="E26" s="70">
        <v>2021</v>
      </c>
      <c r="F26" s="70" t="s">
        <v>160</v>
      </c>
      <c r="G26" s="1073" t="s">
        <v>2070</v>
      </c>
      <c r="H26" s="70" t="s">
        <v>2071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10.414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28.544</v>
      </c>
      <c r="BN26" s="73">
        <v>0</v>
      </c>
      <c r="BO26" s="73">
        <v>0</v>
      </c>
      <c r="BP26" s="73">
        <v>0</v>
      </c>
      <c r="BQ26" s="73">
        <v>0</v>
      </c>
      <c r="BR26" s="73">
        <v>0</v>
      </c>
      <c r="BS26" s="73">
        <v>0</v>
      </c>
      <c r="BT26" s="73">
        <v>0</v>
      </c>
      <c r="BU26" s="73">
        <v>0</v>
      </c>
      <c r="BV26" s="73">
        <v>0</v>
      </c>
      <c r="BW26" s="73">
        <v>0</v>
      </c>
      <c r="BX26" s="73">
        <v>0</v>
      </c>
      <c r="BY26" s="73">
        <v>0</v>
      </c>
      <c r="BZ26" s="73">
        <v>14.929</v>
      </c>
      <c r="CA26" s="73">
        <v>0</v>
      </c>
      <c r="CB26" s="73">
        <v>0</v>
      </c>
      <c r="CC26" s="73">
        <v>0</v>
      </c>
      <c r="CD26" s="73">
        <v>0</v>
      </c>
      <c r="CE26" s="73">
        <v>0</v>
      </c>
      <c r="CF26" s="73">
        <v>7.7210000000000001</v>
      </c>
      <c r="CG26" s="73">
        <v>0</v>
      </c>
      <c r="CH26" s="73">
        <v>0</v>
      </c>
      <c r="CI26" s="73">
        <v>0</v>
      </c>
      <c r="CJ26" s="73">
        <v>0</v>
      </c>
      <c r="CK26" s="73">
        <v>0</v>
      </c>
      <c r="CL26" s="73">
        <v>0</v>
      </c>
      <c r="CM26" s="73">
        <v>0</v>
      </c>
      <c r="CN26" s="73">
        <v>12.898999999999999</v>
      </c>
      <c r="CO26" s="73">
        <v>0</v>
      </c>
      <c r="CP26" s="73">
        <v>0</v>
      </c>
      <c r="CQ26" s="73">
        <v>0</v>
      </c>
      <c r="CR26" s="73">
        <v>0</v>
      </c>
      <c r="CS26" s="73">
        <v>0</v>
      </c>
      <c r="CT26" s="73">
        <v>0</v>
      </c>
      <c r="CU26" s="73">
        <v>0</v>
      </c>
      <c r="CV26" s="73">
        <v>0</v>
      </c>
      <c r="CW26" s="73">
        <v>0</v>
      </c>
      <c r="CX26" s="73">
        <v>0</v>
      </c>
      <c r="CY26" s="73">
        <v>0</v>
      </c>
      <c r="CZ26" s="73">
        <v>0</v>
      </c>
      <c r="DA26" s="73">
        <v>0</v>
      </c>
      <c r="DB26" s="73">
        <v>9</v>
      </c>
      <c r="DC26" s="73">
        <v>4.8659999999999997</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10.414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28.544</v>
      </c>
      <c r="FO26" s="73">
        <v>0</v>
      </c>
      <c r="FP26" s="73">
        <v>0</v>
      </c>
      <c r="FQ26" s="73">
        <v>0</v>
      </c>
      <c r="FR26" s="73">
        <v>0</v>
      </c>
      <c r="FS26" s="73">
        <v>0</v>
      </c>
      <c r="FT26" s="73">
        <v>0</v>
      </c>
      <c r="FU26" s="73">
        <v>0</v>
      </c>
      <c r="FV26" s="73">
        <v>0</v>
      </c>
      <c r="FW26" s="73">
        <v>0</v>
      </c>
      <c r="FX26" s="73">
        <v>0</v>
      </c>
      <c r="FY26" s="73">
        <v>0</v>
      </c>
      <c r="FZ26" s="73">
        <v>0</v>
      </c>
      <c r="GA26" s="73">
        <v>14.929</v>
      </c>
      <c r="GB26" s="73">
        <v>0</v>
      </c>
      <c r="GC26" s="73">
        <v>0</v>
      </c>
      <c r="GD26" s="73">
        <v>0</v>
      </c>
      <c r="GE26" s="73">
        <v>0</v>
      </c>
      <c r="GF26" s="73">
        <v>0</v>
      </c>
      <c r="GG26" s="73">
        <v>7.7210000000000001</v>
      </c>
      <c r="GH26" s="73">
        <v>0</v>
      </c>
      <c r="GI26" s="73">
        <v>0</v>
      </c>
      <c r="GJ26" s="73">
        <v>0</v>
      </c>
      <c r="GK26" s="73">
        <v>0</v>
      </c>
      <c r="GL26" s="73">
        <v>0</v>
      </c>
      <c r="GM26" s="73">
        <v>0</v>
      </c>
      <c r="GN26" s="73">
        <v>0</v>
      </c>
      <c r="GO26" s="73">
        <v>12.898999999999999</v>
      </c>
      <c r="GP26" s="73">
        <v>0</v>
      </c>
      <c r="GQ26" s="73">
        <v>0</v>
      </c>
      <c r="GR26" s="73">
        <v>0</v>
      </c>
      <c r="GS26" s="73">
        <v>0</v>
      </c>
      <c r="GT26" s="73">
        <v>0</v>
      </c>
      <c r="GU26" s="73">
        <v>0</v>
      </c>
      <c r="GV26" s="73">
        <v>0</v>
      </c>
      <c r="GW26" s="73">
        <v>0</v>
      </c>
      <c r="GX26" s="73">
        <v>0</v>
      </c>
      <c r="GY26" s="73">
        <v>0</v>
      </c>
      <c r="GZ26" s="73">
        <v>0</v>
      </c>
      <c r="HA26" s="73">
        <v>0</v>
      </c>
      <c r="HB26" s="73">
        <v>0</v>
      </c>
      <c r="HC26" s="73">
        <v>9</v>
      </c>
      <c r="HD26" s="73">
        <v>4.8659999999999997</v>
      </c>
      <c r="HE26" s="73">
        <v>0</v>
      </c>
      <c r="HF26" s="73">
        <v>0</v>
      </c>
      <c r="HG26" s="73">
        <v>0</v>
      </c>
      <c r="HH26" s="73">
        <v>0</v>
      </c>
      <c r="HI26" s="73">
        <v>0</v>
      </c>
      <c r="HJ26" s="73">
        <v>0</v>
      </c>
      <c r="HK26" s="73">
        <v>0</v>
      </c>
      <c r="HL26" s="73">
        <v>10.414</v>
      </c>
      <c r="HM26" s="73">
        <v>0</v>
      </c>
      <c r="HN26" s="73">
        <v>0</v>
      </c>
      <c r="HO26" s="73">
        <v>28.544</v>
      </c>
      <c r="HP26" s="73">
        <v>0</v>
      </c>
      <c r="HQ26" s="73">
        <v>14.929</v>
      </c>
      <c r="HR26" s="73">
        <v>0</v>
      </c>
      <c r="HS26" s="73">
        <v>7.7210000000000001</v>
      </c>
      <c r="HT26" s="73">
        <v>0</v>
      </c>
      <c r="HU26" s="73">
        <v>0</v>
      </c>
      <c r="HV26" s="73">
        <v>12.898999999999999</v>
      </c>
      <c r="HW26" s="73">
        <v>0</v>
      </c>
      <c r="HX26" s="73">
        <v>0</v>
      </c>
      <c r="HY26" s="73">
        <v>13.866</v>
      </c>
      <c r="HZ26" s="73">
        <v>0</v>
      </c>
      <c r="IA26" s="73">
        <v>0</v>
      </c>
      <c r="IB26" s="73">
        <v>0</v>
      </c>
      <c r="IC26" s="73">
        <v>0</v>
      </c>
      <c r="ID26" s="73">
        <v>0</v>
      </c>
      <c r="IE26" s="73">
        <v>0</v>
      </c>
      <c r="IF26" s="73">
        <v>0</v>
      </c>
      <c r="IG26" s="73">
        <v>10.414</v>
      </c>
      <c r="IH26" s="73">
        <v>0</v>
      </c>
      <c r="II26" s="73">
        <v>0</v>
      </c>
      <c r="IJ26" s="73">
        <v>28.544</v>
      </c>
      <c r="IK26" s="73">
        <v>0</v>
      </c>
      <c r="IL26" s="73">
        <v>14.929</v>
      </c>
      <c r="IM26" s="73">
        <v>0</v>
      </c>
      <c r="IN26" s="73">
        <v>7.7210000000000001</v>
      </c>
      <c r="IO26" s="73">
        <v>0</v>
      </c>
      <c r="IP26" s="73">
        <v>0</v>
      </c>
      <c r="IQ26" s="73">
        <v>12.898999999999999</v>
      </c>
      <c r="IR26" s="73">
        <v>0</v>
      </c>
      <c r="IS26" s="73">
        <v>0</v>
      </c>
      <c r="IT26" s="73">
        <v>13.866</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4</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3</v>
      </c>
      <c r="LT26" s="71">
        <v>0</v>
      </c>
      <c r="LU26" s="71">
        <v>0</v>
      </c>
      <c r="LV26" s="71">
        <v>0</v>
      </c>
      <c r="LW26" s="71">
        <v>0</v>
      </c>
      <c r="LX26" s="71">
        <v>0</v>
      </c>
      <c r="LY26" s="71">
        <v>0</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3</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4</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3</v>
      </c>
      <c r="PU26" s="71">
        <v>0</v>
      </c>
      <c r="PV26" s="71">
        <v>0</v>
      </c>
      <c r="PW26" s="71">
        <v>0</v>
      </c>
      <c r="PX26" s="71">
        <v>0</v>
      </c>
      <c r="PY26" s="71">
        <v>0</v>
      </c>
      <c r="PZ26" s="71">
        <v>0</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3</v>
      </c>
      <c r="QQ26" s="71">
        <v>1</v>
      </c>
      <c r="QR26" s="71">
        <v>0</v>
      </c>
      <c r="QS26" s="71">
        <v>0</v>
      </c>
      <c r="QT26" s="71">
        <v>0</v>
      </c>
      <c r="QU26" s="71">
        <v>0</v>
      </c>
      <c r="QV26" s="71">
        <v>0</v>
      </c>
      <c r="QW26" s="71">
        <v>0</v>
      </c>
      <c r="QX26" s="71">
        <v>0</v>
      </c>
      <c r="QY26" s="71">
        <v>1</v>
      </c>
      <c r="QZ26" s="71">
        <v>0</v>
      </c>
      <c r="RA26" s="71">
        <v>0</v>
      </c>
      <c r="RB26" s="71">
        <v>4</v>
      </c>
      <c r="RC26" s="71">
        <v>0</v>
      </c>
      <c r="RD26" s="71">
        <v>1</v>
      </c>
      <c r="RE26" s="71">
        <v>0</v>
      </c>
      <c r="RF26" s="71">
        <v>3</v>
      </c>
      <c r="RG26" s="71">
        <v>0</v>
      </c>
      <c r="RH26" s="71">
        <v>0</v>
      </c>
      <c r="RI26" s="71">
        <v>2</v>
      </c>
      <c r="RJ26" s="71">
        <v>0</v>
      </c>
      <c r="RK26" s="71">
        <v>0</v>
      </c>
      <c r="RL26" s="71">
        <v>4</v>
      </c>
      <c r="RM26" s="71">
        <v>0</v>
      </c>
      <c r="RN26" s="71">
        <v>0</v>
      </c>
      <c r="RO26" s="71">
        <v>0</v>
      </c>
      <c r="RP26" s="71">
        <v>0</v>
      </c>
      <c r="RQ26" s="71">
        <v>0</v>
      </c>
      <c r="RR26" s="71">
        <v>0</v>
      </c>
      <c r="RS26" s="71">
        <v>0</v>
      </c>
      <c r="RT26" s="71">
        <v>1</v>
      </c>
      <c r="RU26" s="71">
        <v>0</v>
      </c>
      <c r="RV26" s="71">
        <v>0</v>
      </c>
      <c r="RW26" s="71">
        <v>4</v>
      </c>
      <c r="RX26" s="71">
        <v>0</v>
      </c>
      <c r="RY26" s="71">
        <v>1</v>
      </c>
      <c r="RZ26" s="71">
        <v>0</v>
      </c>
      <c r="SA26" s="71">
        <v>3</v>
      </c>
      <c r="SB26" s="71">
        <v>0</v>
      </c>
      <c r="SC26" s="71">
        <v>0</v>
      </c>
      <c r="SD26" s="71">
        <v>2</v>
      </c>
      <c r="SE26" s="71">
        <v>0</v>
      </c>
      <c r="SF26" s="71">
        <v>0</v>
      </c>
      <c r="SG26" s="71">
        <v>4</v>
      </c>
      <c r="SH26" s="71">
        <v>0</v>
      </c>
    </row>
    <row r="27" spans="1:502">
      <c r="A27" s="16" t="s">
        <v>2089</v>
      </c>
      <c r="B27" s="70">
        <v>19</v>
      </c>
      <c r="C27" s="70">
        <v>19</v>
      </c>
      <c r="D27" s="70">
        <v>1</v>
      </c>
      <c r="E27" s="70">
        <v>2022</v>
      </c>
      <c r="F27" s="70" t="s">
        <v>161</v>
      </c>
      <c r="G27" s="1073" t="s">
        <v>2070</v>
      </c>
      <c r="H27" s="70" t="s">
        <v>2071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2090</v>
      </c>
      <c r="B28" s="70">
        <v>20</v>
      </c>
      <c r="C28" s="70">
        <v>20</v>
      </c>
      <c r="D28" s="70">
        <v>1</v>
      </c>
      <c r="E28" s="70">
        <v>2023</v>
      </c>
      <c r="F28" s="70" t="s">
        <v>1539</v>
      </c>
      <c r="G28" s="1073" t="s">
        <v>2070</v>
      </c>
      <c r="H28" s="70" t="s">
        <v>2071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2091</v>
      </c>
      <c r="B29" s="70">
        <v>21</v>
      </c>
      <c r="C29" s="70">
        <v>21</v>
      </c>
      <c r="D29" s="70">
        <v>1</v>
      </c>
      <c r="E29" s="70">
        <v>2024</v>
      </c>
      <c r="F29" s="70" t="s">
        <v>1554</v>
      </c>
      <c r="G29" s="1073" t="s">
        <v>2070</v>
      </c>
      <c r="H29" s="70" t="s">
        <v>2071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2070</v>
      </c>
      <c r="H30" s="70" t="s">
        <v>2071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2070</v>
      </c>
      <c r="H31" s="70" t="s">
        <v>2071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2070</v>
      </c>
      <c r="H32" s="70" t="s">
        <v>2071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2070</v>
      </c>
      <c r="H33" s="70" t="s">
        <v>2071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2070</v>
      </c>
      <c r="H34" s="70" t="s">
        <v>2071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2070</v>
      </c>
      <c r="H35" s="70" t="s">
        <v>2071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2318</v>
      </c>
      <c r="B17" s="70">
        <v>9</v>
      </c>
      <c r="C17" s="70">
        <v>18</v>
      </c>
      <c r="D17" s="70">
        <v>9</v>
      </c>
      <c r="E17" s="70">
        <v>2024</v>
      </c>
      <c r="F17" s="70" t="s">
        <v>1554</v>
      </c>
      <c r="G17" s="1073" t="s">
        <v>2315</v>
      </c>
      <c r="H17" s="70" t="s">
        <v>2316</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2314</v>
      </c>
      <c r="B20" s="70">
        <v>12</v>
      </c>
      <c r="C20" s="70">
        <v>18</v>
      </c>
      <c r="D20" s="70">
        <v>12</v>
      </c>
      <c r="E20" s="70">
        <v>2024</v>
      </c>
      <c r="F20" s="70" t="s">
        <v>1554</v>
      </c>
      <c r="G20" s="1073" t="s">
        <v>2311</v>
      </c>
      <c r="H20" s="70" t="s">
        <v>2312</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1631</v>
      </c>
      <c r="B25" s="70">
        <v>17</v>
      </c>
      <c r="C25" s="70">
        <v>18</v>
      </c>
      <c r="D25" s="70">
        <v>17</v>
      </c>
      <c r="E25" s="70">
        <v>2024</v>
      </c>
      <c r="F25" s="70" t="s">
        <v>1554</v>
      </c>
      <c r="G25" s="1073" t="s">
        <v>1628</v>
      </c>
      <c r="H25" s="70" t="s">
        <v>1629</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2091</v>
      </c>
      <c r="B39" s="70">
        <v>31</v>
      </c>
      <c r="C39" s="70">
        <v>18</v>
      </c>
      <c r="D39" s="70">
        <v>31</v>
      </c>
      <c r="E39" s="70">
        <v>2024</v>
      </c>
      <c r="F39" s="70" t="s">
        <v>1554</v>
      </c>
      <c r="G39" s="1073" t="s">
        <v>2070</v>
      </c>
      <c r="H39" s="70" t="s">
        <v>2071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2306</v>
      </c>
      <c r="B47" s="70">
        <v>39</v>
      </c>
      <c r="C47" s="70">
        <v>18</v>
      </c>
      <c r="D47" s="70">
        <v>39</v>
      </c>
      <c r="E47" s="70">
        <v>2024</v>
      </c>
      <c r="F47" s="70" t="s">
        <v>1554</v>
      </c>
      <c r="G47" s="1073" t="s">
        <v>2303</v>
      </c>
      <c r="H47" s="70" t="s">
        <v>2304</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2322</v>
      </c>
      <c r="B49" s="70">
        <v>41</v>
      </c>
      <c r="C49" s="70">
        <v>18</v>
      </c>
      <c r="D49" s="70">
        <v>41</v>
      </c>
      <c r="E49" s="70">
        <v>2024</v>
      </c>
      <c r="F49" s="70" t="s">
        <v>1554</v>
      </c>
      <c r="G49" s="1073" t="s">
        <v>2319</v>
      </c>
      <c r="H49" s="70" t="s">
        <v>2320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2317</v>
      </c>
      <c r="B197" s="70">
        <v>189</v>
      </c>
      <c r="C197" s="70">
        <v>16</v>
      </c>
      <c r="D197" s="70">
        <v>9</v>
      </c>
      <c r="E197" s="70">
        <v>2022</v>
      </c>
      <c r="F197" s="70" t="s">
        <v>161</v>
      </c>
      <c r="G197" s="1073" t="s">
        <v>2315</v>
      </c>
      <c r="H197" s="70" t="s">
        <v>2316</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2313</v>
      </c>
      <c r="B200" s="70">
        <v>192</v>
      </c>
      <c r="C200" s="70">
        <v>16</v>
      </c>
      <c r="D200" s="70">
        <v>12</v>
      </c>
      <c r="E200" s="70">
        <v>2022</v>
      </c>
      <c r="F200" s="70" t="s">
        <v>161</v>
      </c>
      <c r="G200" s="1073" t="s">
        <v>2311</v>
      </c>
      <c r="H200" s="70" t="s">
        <v>2312</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1630</v>
      </c>
      <c r="B205" s="70">
        <v>197</v>
      </c>
      <c r="C205" s="70">
        <v>16</v>
      </c>
      <c r="D205" s="70">
        <v>17</v>
      </c>
      <c r="E205" s="70">
        <v>2022</v>
      </c>
      <c r="F205" s="70" t="s">
        <v>161</v>
      </c>
      <c r="G205" s="1073" t="s">
        <v>1628</v>
      </c>
      <c r="H205" s="70" t="s">
        <v>1629</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2089</v>
      </c>
      <c r="B219" s="70">
        <v>211</v>
      </c>
      <c r="C219" s="70">
        <v>16</v>
      </c>
      <c r="D219" s="70">
        <v>31</v>
      </c>
      <c r="E219" s="70">
        <v>2022</v>
      </c>
      <c r="F219" s="70" t="s">
        <v>161</v>
      </c>
      <c r="G219" s="1073" t="s">
        <v>2070</v>
      </c>
      <c r="H219" s="70" t="s">
        <v>2071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2305</v>
      </c>
      <c r="B227" s="70">
        <v>219</v>
      </c>
      <c r="C227" s="70">
        <v>16</v>
      </c>
      <c r="D227" s="70">
        <v>39</v>
      </c>
      <c r="E227" s="70">
        <v>2022</v>
      </c>
      <c r="F227" s="70" t="s">
        <v>161</v>
      </c>
      <c r="G227" s="1073" t="s">
        <v>2303</v>
      </c>
      <c r="H227" s="70" t="s">
        <v>2304</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2321</v>
      </c>
      <c r="B229" s="70">
        <v>221</v>
      </c>
      <c r="C229" s="70">
        <v>16</v>
      </c>
      <c r="D229" s="70">
        <v>41</v>
      </c>
      <c r="E229" s="70">
        <v>2022</v>
      </c>
      <c r="F229" s="70" t="s">
        <v>161</v>
      </c>
      <c r="G229" s="1073" t="s">
        <v>2319</v>
      </c>
      <c r="H229" s="70" t="s">
        <v>2320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2070</v>
      </c>
      <c r="H6" s="77" t="s">
        <v>2071</v>
      </c>
      <c r="I6" s="77" t="s">
        <v>2456</v>
      </c>
      <c r="J6" s="77" t="s">
        <v>2457</v>
      </c>
      <c r="K6" s="1080">
        <v>3</v>
      </c>
      <c r="L6" s="1081">
        <v>50</v>
      </c>
      <c r="M6" s="1044"/>
      <c r="N6" s="988">
        <v>1</v>
      </c>
      <c r="O6" s="77" t="s">
        <v>1633</v>
      </c>
      <c r="P6" s="77" t="s">
        <v>1634</v>
      </c>
      <c r="Q6" s="77" t="s">
        <v>1501</v>
      </c>
      <c r="R6" s="16"/>
      <c r="S6" s="77">
        <v>1</v>
      </c>
      <c r="T6" s="77" t="s">
        <v>2070</v>
      </c>
      <c r="U6" s="77" t="s">
        <v>2071</v>
      </c>
      <c r="V6" s="77" t="s">
        <v>1501</v>
      </c>
      <c r="W6" s="16"/>
      <c r="X6" s="77">
        <v>1</v>
      </c>
      <c r="Y6" s="692" t="s">
        <v>1633</v>
      </c>
      <c r="Z6" s="77" t="s">
        <v>1634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1656</v>
      </c>
      <c r="P7" s="77" t="s">
        <v>1657</v>
      </c>
      <c r="Q7" s="77" t="s">
        <v>1501</v>
      </c>
      <c r="R7" s="16"/>
      <c r="S7" s="77">
        <v>2</v>
      </c>
      <c r="T7" s="76" t="s">
        <v>795</v>
      </c>
      <c r="U7" s="77" t="s">
        <v>1503</v>
      </c>
      <c r="V7" s="77" t="s">
        <v>1503</v>
      </c>
      <c r="W7" s="16"/>
      <c r="X7" s="77">
        <v>2</v>
      </c>
      <c r="Y7" s="692" t="s">
        <v>1656</v>
      </c>
      <c r="Z7" s="77" t="s">
        <v>1657</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1679</v>
      </c>
      <c r="P8" s="77" t="s">
        <v>1680</v>
      </c>
      <c r="Q8" s="77" t="s">
        <v>1501</v>
      </c>
      <c r="R8" s="16"/>
      <c r="S8" s="16"/>
      <c r="T8" s="16"/>
      <c r="U8" s="16"/>
      <c r="V8" s="16"/>
      <c r="W8" s="16"/>
      <c r="X8" s="77">
        <v>3</v>
      </c>
      <c r="Y8" s="692" t="s">
        <v>1679</v>
      </c>
      <c r="Z8" s="77" t="s">
        <v>1680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1702</v>
      </c>
      <c r="P9" s="77" t="s">
        <v>1703</v>
      </c>
      <c r="Q9" s="77" t="s">
        <v>1501</v>
      </c>
      <c r="R9" s="16"/>
      <c r="S9" s="16"/>
      <c r="T9" s="16"/>
      <c r="U9" s="16"/>
      <c r="V9" s="16"/>
      <c r="W9" s="16"/>
      <c r="X9" s="77">
        <v>4</v>
      </c>
      <c r="Y9" s="692" t="s">
        <v>1702</v>
      </c>
      <c r="Z9" s="77" t="s">
        <v>1703</v>
      </c>
      <c r="AA9" s="77" t="s">
        <v>1501</v>
      </c>
      <c r="AB9" s="16"/>
      <c r="AC9" s="77">
        <v>4</v>
      </c>
      <c r="AD9" s="77" t="s">
        <v>2419</v>
      </c>
      <c r="AE9" s="77" t="s">
        <v>2420</v>
      </c>
      <c r="AF9" s="77" t="s">
        <v>1501</v>
      </c>
    </row>
    <row r="10" spans="1:32" ht="12">
      <c r="A10" s="16"/>
      <c r="B10" s="16"/>
      <c r="C10" s="16"/>
      <c r="D10" s="16"/>
      <c r="F10" s="75" t="s">
        <v>1501</v>
      </c>
      <c r="G10" s="76" t="s">
        <v>2070</v>
      </c>
      <c r="H10" s="77" t="s">
        <v>2071</v>
      </c>
      <c r="I10" s="77" t="s">
        <v>2456</v>
      </c>
      <c r="J10" s="77" t="s">
        <v>2457</v>
      </c>
      <c r="K10" s="1079">
        <v>3</v>
      </c>
      <c r="L10" s="1045">
        <v>50</v>
      </c>
      <c r="M10" s="1044"/>
      <c r="N10" s="988">
        <v>5</v>
      </c>
      <c r="O10" s="77" t="s">
        <v>1725</v>
      </c>
      <c r="P10" s="77" t="s">
        <v>1726</v>
      </c>
      <c r="Q10" s="77" t="s">
        <v>1501</v>
      </c>
      <c r="R10" s="16"/>
      <c r="S10" s="16"/>
      <c r="T10" s="16"/>
      <c r="U10" s="16"/>
      <c r="V10" s="16"/>
      <c r="W10" s="16"/>
      <c r="X10" s="77">
        <v>5</v>
      </c>
      <c r="Y10" s="692" t="s">
        <v>1725</v>
      </c>
      <c r="Z10" s="77" t="s">
        <v>1726</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1748</v>
      </c>
      <c r="P11" s="77" t="s">
        <v>1749</v>
      </c>
      <c r="Q11" s="77" t="s">
        <v>1501</v>
      </c>
      <c r="R11" s="16"/>
      <c r="S11" s="16"/>
      <c r="T11" s="16"/>
      <c r="U11" s="16"/>
      <c r="V11" s="16"/>
      <c r="W11" s="16"/>
      <c r="X11" s="77">
        <v>6</v>
      </c>
      <c r="Y11" s="692" t="s">
        <v>1748</v>
      </c>
      <c r="Z11" s="77" t="s">
        <v>1749</v>
      </c>
      <c r="AA11" s="77" t="s">
        <v>1501</v>
      </c>
      <c r="AB11" s="16"/>
      <c r="AC11" s="77">
        <v>6</v>
      </c>
      <c r="AD11" s="77" t="s">
        <v>2439</v>
      </c>
      <c r="AE11" s="77" t="s">
        <v>2440</v>
      </c>
      <c r="AF11" s="77" t="s">
        <v>1501</v>
      </c>
    </row>
    <row r="12" spans="1:32" ht="12">
      <c r="A12" s="16"/>
      <c r="B12" s="16"/>
      <c r="C12" s="16"/>
      <c r="D12" s="16"/>
      <c r="F12" s="75" t="s">
        <v>1505</v>
      </c>
      <c r="G12" s="76" t="s">
        <v>2070</v>
      </c>
      <c r="H12" s="77"/>
      <c r="I12" s="77" t="s">
        <v>2070</v>
      </c>
      <c r="J12" s="77"/>
      <c r="K12" s="1079" t="s">
        <v>1544</v>
      </c>
      <c r="L12" s="1045"/>
      <c r="M12" s="1044"/>
      <c r="N12" s="988">
        <v>7</v>
      </c>
      <c r="O12" s="77" t="s">
        <v>1771</v>
      </c>
      <c r="P12" s="77" t="s">
        <v>1772</v>
      </c>
      <c r="Q12" s="77" t="s">
        <v>1501</v>
      </c>
      <c r="R12" s="16"/>
      <c r="S12" s="16"/>
      <c r="T12" s="16"/>
      <c r="U12" s="16"/>
      <c r="V12" s="16"/>
      <c r="W12" s="16"/>
      <c r="X12" s="77">
        <v>7</v>
      </c>
      <c r="Y12" s="692" t="s">
        <v>1771</v>
      </c>
      <c r="Z12" s="77" t="s">
        <v>1772</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1794</v>
      </c>
      <c r="P13" s="77" t="s">
        <v>1795</v>
      </c>
      <c r="Q13" s="77" t="s">
        <v>1501</v>
      </c>
      <c r="R13" s="16"/>
      <c r="S13" s="16"/>
      <c r="T13" s="16"/>
      <c r="U13" s="16"/>
      <c r="V13" s="16"/>
      <c r="W13" s="16"/>
      <c r="X13" s="77">
        <v>8</v>
      </c>
      <c r="Y13" s="692" t="s">
        <v>1794</v>
      </c>
      <c r="Z13" s="77" t="s">
        <v>1795</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1817</v>
      </c>
      <c r="P14" s="77" t="s">
        <v>1818</v>
      </c>
      <c r="Q14" s="77" t="s">
        <v>1501</v>
      </c>
      <c r="R14" s="16"/>
      <c r="S14" s="16"/>
      <c r="T14" s="16"/>
      <c r="U14" s="16"/>
      <c r="V14" s="16"/>
      <c r="W14" s="16"/>
      <c r="X14" s="77">
        <v>9</v>
      </c>
      <c r="Y14" s="692" t="s">
        <v>1817</v>
      </c>
      <c r="Z14" s="77" t="s">
        <v>1818</v>
      </c>
      <c r="AA14" s="77" t="s">
        <v>1501</v>
      </c>
      <c r="AB14" s="16"/>
      <c r="AC14" s="77">
        <v>9</v>
      </c>
      <c r="AD14" s="77" t="s">
        <v>2315</v>
      </c>
      <c r="AE14" s="77" t="s">
        <v>2316</v>
      </c>
      <c r="AF14" s="77" t="s">
        <v>1501</v>
      </c>
    </row>
    <row r="15" spans="1:32" ht="12">
      <c r="A15" s="16"/>
      <c r="B15" s="16"/>
      <c r="C15" s="16"/>
      <c r="D15" s="16"/>
      <c r="E15" s="16"/>
      <c r="F15" s="16"/>
      <c r="G15" s="16"/>
      <c r="H15" s="16"/>
      <c r="I15" s="16"/>
      <c r="J15" s="16"/>
      <c r="K15" s="1044"/>
      <c r="L15" s="1044"/>
      <c r="M15" s="1044"/>
      <c r="N15" s="988">
        <v>10</v>
      </c>
      <c r="O15" s="77" t="s">
        <v>1840</v>
      </c>
      <c r="P15" s="77" t="s">
        <v>1841</v>
      </c>
      <c r="Q15" s="77" t="s">
        <v>1501</v>
      </c>
      <c r="R15" s="16"/>
      <c r="S15" s="16"/>
      <c r="T15" s="16"/>
      <c r="U15" s="16"/>
      <c r="V15" s="16"/>
      <c r="W15" s="16"/>
      <c r="X15" s="77">
        <v>10</v>
      </c>
      <c r="Y15" s="692" t="s">
        <v>1840</v>
      </c>
      <c r="Z15" s="77" t="s">
        <v>1841</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1863</v>
      </c>
      <c r="P16" s="77" t="s">
        <v>1864</v>
      </c>
      <c r="Q16" s="77" t="s">
        <v>1501</v>
      </c>
      <c r="R16" s="16"/>
      <c r="S16" s="16"/>
      <c r="T16" s="16"/>
      <c r="U16" s="16"/>
      <c r="V16" s="16"/>
      <c r="W16" s="16"/>
      <c r="X16" s="77">
        <v>11</v>
      </c>
      <c r="Y16" s="692" t="s">
        <v>1863</v>
      </c>
      <c r="Z16" s="77" t="s">
        <v>1864</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1886</v>
      </c>
      <c r="P17" s="77" t="s">
        <v>1887</v>
      </c>
      <c r="Q17" s="77" t="s">
        <v>1501</v>
      </c>
      <c r="R17" s="16"/>
      <c r="S17" s="16"/>
      <c r="T17" s="16"/>
      <c r="U17" s="16"/>
      <c r="V17" s="16"/>
      <c r="W17" s="16"/>
      <c r="X17" s="77">
        <v>12</v>
      </c>
      <c r="Y17" s="692" t="s">
        <v>1886</v>
      </c>
      <c r="Z17" s="77" t="s">
        <v>1887</v>
      </c>
      <c r="AA17" s="77" t="s">
        <v>1501</v>
      </c>
      <c r="AB17" s="16"/>
      <c r="AC17" s="77">
        <v>12</v>
      </c>
      <c r="AD17" s="77" t="s">
        <v>2311</v>
      </c>
      <c r="AE17" s="77" t="s">
        <v>2312</v>
      </c>
      <c r="AF17" s="77" t="s">
        <v>1501</v>
      </c>
    </row>
    <row r="18" spans="1:32" ht="12">
      <c r="A18" s="16"/>
      <c r="B18" s="16"/>
      <c r="C18" s="16"/>
      <c r="D18" s="16"/>
      <c r="E18" s="16"/>
      <c r="F18" s="16"/>
      <c r="G18" s="16"/>
      <c r="H18" s="16"/>
      <c r="I18" s="16"/>
      <c r="J18" s="16"/>
      <c r="K18" s="1044"/>
      <c r="L18" s="1044"/>
      <c r="M18" s="1044"/>
      <c r="N18" s="988">
        <v>13</v>
      </c>
      <c r="O18" s="77" t="s">
        <v>1909</v>
      </c>
      <c r="P18" s="77" t="s">
        <v>1910</v>
      </c>
      <c r="Q18" s="77" t="s">
        <v>1501</v>
      </c>
      <c r="R18" s="16"/>
      <c r="S18" s="16"/>
      <c r="T18" s="16"/>
      <c r="U18" s="16"/>
      <c r="V18" s="16"/>
      <c r="W18" s="16"/>
      <c r="X18" s="77">
        <v>13</v>
      </c>
      <c r="Y18" s="692" t="s">
        <v>1909</v>
      </c>
      <c r="Z18" s="77" t="s">
        <v>1910</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1932</v>
      </c>
      <c r="P19" s="77" t="s">
        <v>1933</v>
      </c>
      <c r="Q19" s="77" t="s">
        <v>1501</v>
      </c>
      <c r="R19" s="16"/>
      <c r="S19" s="16"/>
      <c r="T19" s="16"/>
      <c r="U19" s="16"/>
      <c r="V19" s="16"/>
      <c r="W19" s="16"/>
      <c r="X19" s="77">
        <v>14</v>
      </c>
      <c r="Y19" s="692" t="s">
        <v>1932</v>
      </c>
      <c r="Z19" s="77" t="s">
        <v>1933</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1955</v>
      </c>
      <c r="P20" s="77" t="s">
        <v>1956</v>
      </c>
      <c r="Q20" s="77" t="s">
        <v>1501</v>
      </c>
      <c r="R20" s="16"/>
      <c r="S20" s="16"/>
      <c r="T20" s="16"/>
      <c r="U20" s="16"/>
      <c r="V20" s="16"/>
      <c r="W20" s="16"/>
      <c r="X20" s="77">
        <v>15</v>
      </c>
      <c r="Y20" s="692" t="s">
        <v>1955</v>
      </c>
      <c r="Z20" s="77" t="s">
        <v>1956</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1978</v>
      </c>
      <c r="P21" s="77" t="s">
        <v>1979</v>
      </c>
      <c r="Q21" s="77" t="s">
        <v>1501</v>
      </c>
      <c r="R21" s="16"/>
      <c r="S21" s="16"/>
      <c r="T21" s="16"/>
      <c r="U21" s="16"/>
      <c r="V21" s="16"/>
      <c r="W21" s="16"/>
      <c r="X21" s="77">
        <v>16</v>
      </c>
      <c r="Y21" s="692" t="s">
        <v>1978</v>
      </c>
      <c r="Z21" s="77" t="s">
        <v>1979</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1628</v>
      </c>
      <c r="AE22" s="77" t="s">
        <v>1629</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2070</v>
      </c>
      <c r="AE36" s="77" t="s">
        <v>2071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2303</v>
      </c>
      <c r="AE44" s="77" t="s">
        <v>2304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2319</v>
      </c>
      <c r="AE46" s="77" t="s">
        <v>2320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那覇市</v>
      </c>
      <c r="K4" s="70" t="str">
        <f>HLOOKUP(K3,比較地域マスタ!$E$5:$L$6,2,0)</f>
        <v>47201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那覇市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136.55295508200294</v>
      </c>
      <c r="BB5" s="29"/>
      <c r="BC5" s="17"/>
      <c r="BD5" s="1005">
        <f>SUM(BC6:BC8)</f>
        <v>70.709844292159929</v>
      </c>
      <c r="BE5" s="29"/>
      <c r="BF5" s="17"/>
      <c r="BG5" s="1005">
        <f>AK35</f>
        <v>75.485725439149064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104.3938420577183</v>
      </c>
      <c r="BA6" s="17"/>
      <c r="BB6" s="29"/>
      <c r="BC6" s="1005">
        <f>O32</f>
        <v>46.89728136985763</v>
      </c>
      <c r="BD6" s="17"/>
      <c r="BE6" s="29"/>
      <c r="BF6" s="1005">
        <f>AK36</f>
        <v>43.015653008291508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31.791103315018951</v>
      </c>
      <c r="BA7" s="17"/>
      <c r="BB7" s="29"/>
      <c r="BC7" s="1005">
        <f>O33</f>
        <v>20.65508936324817</v>
      </c>
      <c r="BD7" s="17"/>
      <c r="BE7" s="29"/>
      <c r="BF7" s="1005">
        <f t="shared" ref="BF7:BF8" si="0">AK37</f>
        <v>25.077160109320804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0.36800970926568832</v>
      </c>
      <c r="BA8" s="17"/>
      <c r="BB8" s="29"/>
      <c r="BC8" s="1005">
        <f>O34</f>
        <v>3.157473559054119</v>
      </c>
      <c r="BD8" s="17"/>
      <c r="BE8" s="29"/>
      <c r="BF8" s="1005">
        <f t="shared" si="0"/>
        <v>7.392912321536758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2478.0644546946533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1220.679970464671</v>
      </c>
      <c r="BA9" s="1005">
        <f>AZ9</f>
        <v>1220.679970464671</v>
      </c>
      <c r="BB9" s="29"/>
      <c r="BC9" s="1005">
        <f>O35</f>
        <v>1364.8066967806881</v>
      </c>
      <c r="BD9" s="1005">
        <f>BC9</f>
        <v>1364.8066967806881</v>
      </c>
      <c r="BE9" s="29"/>
      <c r="BF9" s="1005">
        <f>AK39</f>
        <v>1085.1646603071965</v>
      </c>
      <c r="BG9" s="1005">
        <f>AK39</f>
        <v>1085.1646603071965</v>
      </c>
      <c r="BH9" s="29"/>
    </row>
    <row r="10" spans="1:62" ht="17.100000000000001" customHeight="1" thickBot="1">
      <c r="B10" s="323"/>
      <c r="C10" s="324"/>
      <c r="D10" s="326"/>
      <c r="E10" s="326"/>
      <c r="F10" s="326"/>
      <c r="G10" s="325"/>
      <c r="H10" s="325"/>
      <c r="I10" s="326"/>
      <c r="J10" s="327"/>
      <c r="K10" s="334"/>
      <c r="L10" s="246" t="s">
        <v>114</v>
      </c>
      <c r="M10" s="246"/>
      <c r="N10" s="563"/>
      <c r="O10" s="906">
        <f>SUM(O11:O13)</f>
        <v>136.55295508200294</v>
      </c>
      <c r="P10" s="453">
        <f t="shared" ref="P10:P22" si="1">O10/$O$9</f>
        <v>5.5104682536931418E-2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629.08416898731161</v>
      </c>
      <c r="BA10" s="1005">
        <f>AZ10</f>
        <v>629.08416898731161</v>
      </c>
      <c r="BB10" s="29"/>
      <c r="BC10" s="1005">
        <f>O36</f>
        <v>558.93277801703323</v>
      </c>
      <c r="BD10" s="1005">
        <f>BC10</f>
        <v>558.93277801703323</v>
      </c>
      <c r="BE10" s="29"/>
      <c r="BF10" s="1005">
        <f>AK40</f>
        <v>520.75090734699097</v>
      </c>
      <c r="BG10" s="1005">
        <f>AK40</f>
        <v>520.75090734699097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104.3938420577183</v>
      </c>
      <c r="P11" s="454">
        <f t="shared" si="1"/>
        <v>4.2127169799778957E-2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442.593254750668</v>
      </c>
      <c r="BB11" s="29"/>
      <c r="BC11" s="1005"/>
      <c r="BD11" s="1005">
        <f>SUM(BC12:BC14)</f>
        <v>434.82000925010857</v>
      </c>
      <c r="BE11" s="29"/>
      <c r="BF11" s="17"/>
      <c r="BG11" s="1005">
        <f>AK41</f>
        <v>397.3160052610823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31.791103315018951</v>
      </c>
      <c r="P12" s="454">
        <f t="shared" si="1"/>
        <v>1.2829005821374508E-2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382.32835984661676</v>
      </c>
      <c r="BA12" s="17"/>
      <c r="BB12" s="29"/>
      <c r="BC12" s="1005">
        <f>O38</f>
        <v>368.95447047296875</v>
      </c>
      <c r="BD12" s="17"/>
      <c r="BE12" s="29"/>
      <c r="BF12" s="1005">
        <f>AK42</f>
        <v>325.38637511050212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0.36800970926568832</v>
      </c>
      <c r="P13" s="454">
        <f t="shared" si="1"/>
        <v>1.485069157779572E-4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18.405716326958999</v>
      </c>
      <c r="BA13" s="17"/>
      <c r="BB13" s="29"/>
      <c r="BC13" s="1005">
        <f>O41</f>
        <v>24.945870281342302</v>
      </c>
      <c r="BD13" s="17"/>
      <c r="BE13" s="29"/>
      <c r="BF13" s="1005">
        <f>AK45</f>
        <v>18.663506170020923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1220.679970464671</v>
      </c>
      <c r="P14" s="453">
        <f t="shared" si="1"/>
        <v>0.49259411640892248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41.859178577092202</v>
      </c>
      <c r="BA14" s="17"/>
      <c r="BB14" s="29"/>
      <c r="BC14" s="1005">
        <f>O42</f>
        <v>40.919668495797502</v>
      </c>
      <c r="BD14" s="17"/>
      <c r="BE14" s="29"/>
      <c r="BF14" s="1005">
        <f t="shared" ref="BF14" si="2">AK46</f>
        <v>53.266123980559243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629.08416898731161</v>
      </c>
      <c r="P15" s="453">
        <f t="shared" si="1"/>
        <v>0.25386110026134379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49.15410541</v>
      </c>
      <c r="BA15" s="1005">
        <f>AZ15</f>
        <v>49.15410541</v>
      </c>
      <c r="BB15" s="29"/>
      <c r="BC15" s="1005">
        <f>O43</f>
        <v>47.414471510966273</v>
      </c>
      <c r="BD15" s="1005">
        <f>BC15</f>
        <v>47.414471510966273</v>
      </c>
      <c r="BE15" s="29"/>
      <c r="BF15" s="1005">
        <f>AK47</f>
        <v>46.384127994996618</v>
      </c>
      <c r="BG15" s="1005">
        <f>AK47</f>
        <v>46.384127994996618</v>
      </c>
      <c r="BH15" s="29"/>
    </row>
    <row r="16" spans="1:62" ht="17.100000000000001" customHeight="1" thickBot="1">
      <c r="B16" s="323"/>
      <c r="C16" s="324"/>
      <c r="D16" s="326"/>
      <c r="E16" s="326"/>
      <c r="F16" s="326"/>
      <c r="G16" s="325"/>
      <c r="H16" s="325"/>
      <c r="I16" s="326"/>
      <c r="J16" s="327"/>
      <c r="K16" s="335"/>
      <c r="L16" s="246" t="s">
        <v>128</v>
      </c>
      <c r="M16" s="344"/>
      <c r="N16" s="345"/>
      <c r="O16" s="906">
        <f>SUM(O18:O21)</f>
        <v>442.593254750668</v>
      </c>
      <c r="P16" s="453">
        <f t="shared" si="1"/>
        <v>0.17860441600386229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382.32835984661676</v>
      </c>
      <c r="P17" s="454">
        <f t="shared" si="1"/>
        <v>0.15428507483826817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253.7554912731978</v>
      </c>
      <c r="P18" s="454">
        <f t="shared" si="1"/>
        <v>0.10240068243280037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128.57286857341899</v>
      </c>
      <c r="P19" s="454">
        <f t="shared" si="1"/>
        <v>5.1884392405467807E-2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18.405716326958999</v>
      </c>
      <c r="P20" s="454">
        <f t="shared" si="1"/>
        <v>7.4274566555723219E-3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41.859178577092202</v>
      </c>
      <c r="P21" s="454">
        <f t="shared" si="1"/>
        <v>1.6891884510021788E-2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49.15410541</v>
      </c>
      <c r="P22" s="612">
        <f t="shared" si="1"/>
        <v>1.9835684788940149E-2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91.288257078716242</v>
      </c>
      <c r="AZ22" s="1005">
        <f t="shared" si="3"/>
        <v>80.904590896242595</v>
      </c>
      <c r="BA22" s="1005">
        <f t="shared" si="3"/>
        <v>83.627536969028526</v>
      </c>
      <c r="BB22" s="1005">
        <f t="shared" si="3"/>
        <v>74.743565847749579</v>
      </c>
      <c r="BC22" s="1005">
        <f t="shared" si="3"/>
        <v>70.709844292159929</v>
      </c>
      <c r="BD22" s="1005">
        <f t="shared" si="3"/>
        <v>74.309587120929578</v>
      </c>
      <c r="BE22" s="1005">
        <f t="shared" si="3"/>
        <v>86.877380079837877</v>
      </c>
      <c r="BF22" s="1005">
        <f t="shared" si="3"/>
        <v>71.263098283444506</v>
      </c>
      <c r="BG22" s="1005">
        <f t="shared" si="3"/>
        <v>86.116572464260372</v>
      </c>
      <c r="BH22" s="1005">
        <f t="shared" si="3"/>
        <v>87.02530513563039</v>
      </c>
      <c r="BI22" s="1005">
        <f t="shared" si="3"/>
        <v>76.299422272595677</v>
      </c>
      <c r="BJ22" s="1005">
        <f t="shared" si="3"/>
        <v>79.394785277498372</v>
      </c>
      <c r="BK22" s="1005">
        <f t="shared" si="3"/>
        <v>75.178605028844032</v>
      </c>
      <c r="BL22" s="1005">
        <f t="shared" si="3"/>
        <v>75.485725439149064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1264.0393300007941</v>
      </c>
      <c r="AZ23" s="1005">
        <f t="shared" ref="AZ23:BL23" si="4">Y39</f>
        <v>1310.4543872431859</v>
      </c>
      <c r="BA23" s="1005">
        <f t="shared" si="4"/>
        <v>1275.62170443696</v>
      </c>
      <c r="BB23" s="1005">
        <f t="shared" si="4"/>
        <v>1322.219271846003</v>
      </c>
      <c r="BC23" s="1005">
        <f t="shared" si="4"/>
        <v>1364.8066967806881</v>
      </c>
      <c r="BD23" s="1005">
        <f t="shared" si="4"/>
        <v>1229.7326749868939</v>
      </c>
      <c r="BE23" s="1005">
        <f t="shared" si="4"/>
        <v>1113.315542444602</v>
      </c>
      <c r="BF23" s="1005">
        <f t="shared" si="4"/>
        <v>1153.8759421201289</v>
      </c>
      <c r="BG23" s="1005">
        <f t="shared" si="4"/>
        <v>1158.6365064812505</v>
      </c>
      <c r="BH23" s="1005">
        <f t="shared" si="4"/>
        <v>1340.5630890832749</v>
      </c>
      <c r="BI23" s="1005">
        <f t="shared" si="4"/>
        <v>1103.3003879602959</v>
      </c>
      <c r="BJ23" s="1005">
        <f t="shared" si="4"/>
        <v>876.23078578354807</v>
      </c>
      <c r="BK23" s="1005">
        <f t="shared" si="4"/>
        <v>948.47820362436937</v>
      </c>
      <c r="BL23" s="1005">
        <f t="shared" si="4"/>
        <v>1085.1646603071965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554.16133879640904</v>
      </c>
      <c r="AZ24" s="1005">
        <f t="shared" ref="AZ24:BL24" si="5">Y40</f>
        <v>592.50286999404807</v>
      </c>
      <c r="BA24" s="1005">
        <f t="shared" si="5"/>
        <v>621.61944279752686</v>
      </c>
      <c r="BB24" s="1005">
        <f t="shared" si="5"/>
        <v>551.35325274470711</v>
      </c>
      <c r="BC24" s="1005">
        <f t="shared" si="5"/>
        <v>558.93277801703323</v>
      </c>
      <c r="BD24" s="1005">
        <f t="shared" si="5"/>
        <v>568.77751520988875</v>
      </c>
      <c r="BE24" s="1005">
        <f t="shared" si="5"/>
        <v>549.50499810959855</v>
      </c>
      <c r="BF24" s="1005">
        <f t="shared" si="5"/>
        <v>554.68345756709289</v>
      </c>
      <c r="BG24" s="1005">
        <f t="shared" si="5"/>
        <v>575.75708671296843</v>
      </c>
      <c r="BH24" s="1005">
        <f t="shared" si="5"/>
        <v>522.96202070411141</v>
      </c>
      <c r="BI24" s="1005">
        <f t="shared" si="5"/>
        <v>520.59373486169636</v>
      </c>
      <c r="BJ24" s="1005">
        <f t="shared" si="5"/>
        <v>488.18052435940371</v>
      </c>
      <c r="BK24" s="1005">
        <f t="shared" si="5"/>
        <v>517.87718735478757</v>
      </c>
      <c r="BL24" s="1005">
        <f t="shared" si="5"/>
        <v>520.75090734699097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420.50934050478497</v>
      </c>
      <c r="AZ25" s="1005">
        <f t="shared" ref="AZ25:BL25" si="6">Y41</f>
        <v>428.89950107470878</v>
      </c>
      <c r="BA25" s="1005">
        <f t="shared" si="6"/>
        <v>428.27769128567621</v>
      </c>
      <c r="BB25" s="1005">
        <f t="shared" si="6"/>
        <v>436.97318097144347</v>
      </c>
      <c r="BC25" s="1005">
        <f t="shared" si="6"/>
        <v>434.82000925010857</v>
      </c>
      <c r="BD25" s="1005">
        <f t="shared" si="6"/>
        <v>430.25134440569263</v>
      </c>
      <c r="BE25" s="1005">
        <f t="shared" si="6"/>
        <v>431.58302647167284</v>
      </c>
      <c r="BF25" s="1005">
        <f t="shared" si="6"/>
        <v>432.48807697513774</v>
      </c>
      <c r="BG25" s="1005">
        <f t="shared" si="6"/>
        <v>428.30723773790533</v>
      </c>
      <c r="BH25" s="1005">
        <f t="shared" si="6"/>
        <v>427.13631594184568</v>
      </c>
      <c r="BI25" s="1005">
        <f t="shared" si="6"/>
        <v>422.4591467086924</v>
      </c>
      <c r="BJ25" s="1005">
        <f t="shared" si="6"/>
        <v>383.28532833392939</v>
      </c>
      <c r="BK25" s="1005">
        <f t="shared" si="6"/>
        <v>382.19486722783955</v>
      </c>
      <c r="BL25" s="1005">
        <f t="shared" si="6"/>
        <v>397.3160052610823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44.697765456564618</v>
      </c>
      <c r="AZ26" s="1005">
        <f t="shared" si="7"/>
        <v>36.911533878486452</v>
      </c>
      <c r="BA26" s="1005">
        <f t="shared" si="7"/>
        <v>43.624588293893147</v>
      </c>
      <c r="BB26" s="1005">
        <f t="shared" si="7"/>
        <v>48.313720621522968</v>
      </c>
      <c r="BC26" s="1005">
        <f t="shared" si="7"/>
        <v>47.414471510966273</v>
      </c>
      <c r="BD26" s="1005">
        <f t="shared" si="7"/>
        <v>49.547219228144293</v>
      </c>
      <c r="BE26" s="1005">
        <f t="shared" si="7"/>
        <v>48.597384531008302</v>
      </c>
      <c r="BF26" s="1005">
        <f t="shared" si="7"/>
        <v>43.24339307804383</v>
      </c>
      <c r="BG26" s="1005">
        <f t="shared" si="7"/>
        <v>47.978302040470659</v>
      </c>
      <c r="BH26" s="1005">
        <f t="shared" si="7"/>
        <v>47.100036295994109</v>
      </c>
      <c r="BI26" s="1005">
        <f t="shared" si="7"/>
        <v>49.597271001355494</v>
      </c>
      <c r="BJ26" s="1005">
        <f t="shared" si="7"/>
        <v>46.941905303246251</v>
      </c>
      <c r="BK26" s="1005">
        <f t="shared" si="7"/>
        <v>41.116914379700432</v>
      </c>
      <c r="BL26" s="1005">
        <f t="shared" si="7"/>
        <v>46.384127994996618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2374.6960318372689</v>
      </c>
      <c r="AZ27" s="1005">
        <f t="shared" si="8"/>
        <v>2449.6728830866718</v>
      </c>
      <c r="BA27" s="1005">
        <f t="shared" si="8"/>
        <v>2452.7709637830849</v>
      </c>
      <c r="BB27" s="1005">
        <f t="shared" si="8"/>
        <v>2433.6029920314259</v>
      </c>
      <c r="BC27" s="1005">
        <f t="shared" si="8"/>
        <v>2476.6837998509559</v>
      </c>
      <c r="BD27" s="1005">
        <f t="shared" si="8"/>
        <v>2352.6183409515493</v>
      </c>
      <c r="BE27" s="1005">
        <f t="shared" si="8"/>
        <v>2229.8783316367194</v>
      </c>
      <c r="BF27" s="1005">
        <f t="shared" si="8"/>
        <v>2255.553968023848</v>
      </c>
      <c r="BG27" s="1005">
        <f t="shared" si="8"/>
        <v>2296.7957054368553</v>
      </c>
      <c r="BH27" s="1005">
        <f t="shared" si="8"/>
        <v>2424.7867671608565</v>
      </c>
      <c r="BI27" s="1005">
        <f t="shared" si="8"/>
        <v>2172.2499628046362</v>
      </c>
      <c r="BJ27" s="1005">
        <f t="shared" si="8"/>
        <v>1874.0333290576259</v>
      </c>
      <c r="BK27" s="1005">
        <f t="shared" si="8"/>
        <v>1964.8457776155408</v>
      </c>
      <c r="BL27" s="1005">
        <f t="shared" si="8"/>
        <v>2125.1014263494153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2476.6837998509559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70.709844292159929</v>
      </c>
      <c r="P31" s="453">
        <f t="shared" ref="P31:P43" si="9">O31/$O$30</f>
        <v>2.8550210687539188E-2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46.89728136985763</v>
      </c>
      <c r="P32" s="454">
        <f t="shared" si="9"/>
        <v>1.8935514243957931E-2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20.65508936324817</v>
      </c>
      <c r="P33" s="454">
        <f t="shared" si="9"/>
        <v>8.3398168811421019E-3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3.157473559054119</v>
      </c>
      <c r="P34" s="454">
        <f t="shared" si="9"/>
        <v>1.2748795624391504E-3</v>
      </c>
      <c r="Q34" s="328"/>
      <c r="R34" s="13"/>
      <c r="S34" s="323"/>
      <c r="T34" s="563" t="s">
        <v>112</v>
      </c>
      <c r="U34" s="332"/>
      <c r="V34" s="332"/>
      <c r="W34" s="332"/>
      <c r="X34" s="893">
        <f>X35+X39+X40+X41+X47</f>
        <v>2374.6960318372689</v>
      </c>
      <c r="Y34" s="894">
        <f t="shared" ref="Y34:AK34" si="10">Y35+Y39+Y40+Y41+Y47</f>
        <v>2449.6728830866718</v>
      </c>
      <c r="Z34" s="894">
        <f t="shared" si="10"/>
        <v>2452.7709637830849</v>
      </c>
      <c r="AA34" s="894">
        <f t="shared" si="10"/>
        <v>2433.6029920314259</v>
      </c>
      <c r="AB34" s="894">
        <f t="shared" si="10"/>
        <v>2476.6837998509559</v>
      </c>
      <c r="AC34" s="894">
        <f t="shared" si="10"/>
        <v>2352.6183409515493</v>
      </c>
      <c r="AD34" s="894">
        <f t="shared" si="10"/>
        <v>2229.8783316367194</v>
      </c>
      <c r="AE34" s="894">
        <f t="shared" si="10"/>
        <v>2255.553968023848</v>
      </c>
      <c r="AF34" s="894">
        <f t="shared" si="10"/>
        <v>2296.7957054368553</v>
      </c>
      <c r="AG34" s="894">
        <f t="shared" si="10"/>
        <v>2424.7867671608565</v>
      </c>
      <c r="AH34" s="894">
        <f t="shared" si="10"/>
        <v>2172.2499628046362</v>
      </c>
      <c r="AI34" s="894">
        <f t="shared" si="10"/>
        <v>1874.0333290576259</v>
      </c>
      <c r="AJ34" s="894">
        <f t="shared" si="10"/>
        <v>1964.8457776155408</v>
      </c>
      <c r="AK34" s="895">
        <f t="shared" si="10"/>
        <v>2125.1014263494153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1364.8066967806881</v>
      </c>
      <c r="P35" s="453">
        <f t="shared" si="9"/>
        <v>0.55106214885518312</v>
      </c>
      <c r="Q35" s="328"/>
      <c r="R35" s="13"/>
      <c r="S35" s="323"/>
      <c r="T35" s="334"/>
      <c r="U35" s="246" t="s">
        <v>114</v>
      </c>
      <c r="V35" s="344"/>
      <c r="W35" s="344"/>
      <c r="X35" s="896">
        <f>SUM(X36:X38)</f>
        <v>91.288257078716242</v>
      </c>
      <c r="Y35" s="897">
        <f t="shared" ref="Y35:AK35" si="11">SUM(Y36:Y38)</f>
        <v>80.904590896242595</v>
      </c>
      <c r="Z35" s="897">
        <f t="shared" si="11"/>
        <v>83.627536969028526</v>
      </c>
      <c r="AA35" s="897">
        <f t="shared" si="11"/>
        <v>74.743565847749579</v>
      </c>
      <c r="AB35" s="897">
        <f t="shared" si="11"/>
        <v>70.709844292159929</v>
      </c>
      <c r="AC35" s="897">
        <f t="shared" si="11"/>
        <v>74.309587120929578</v>
      </c>
      <c r="AD35" s="897">
        <f t="shared" si="11"/>
        <v>86.877380079837877</v>
      </c>
      <c r="AE35" s="897">
        <f t="shared" si="11"/>
        <v>71.263098283444506</v>
      </c>
      <c r="AF35" s="897">
        <f t="shared" si="11"/>
        <v>86.116572464260372</v>
      </c>
      <c r="AG35" s="897">
        <f t="shared" si="11"/>
        <v>87.02530513563039</v>
      </c>
      <c r="AH35" s="897">
        <f t="shared" si="11"/>
        <v>76.299422272595677</v>
      </c>
      <c r="AI35" s="897">
        <f t="shared" si="11"/>
        <v>79.394785277498372</v>
      </c>
      <c r="AJ35" s="897">
        <f t="shared" si="11"/>
        <v>75.178605028844032</v>
      </c>
      <c r="AK35" s="898">
        <f t="shared" si="11"/>
        <v>75.485725439149064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558.93277801703323</v>
      </c>
      <c r="P36" s="453">
        <f t="shared" si="9"/>
        <v>0.22567789156236626</v>
      </c>
      <c r="Q36" s="328"/>
      <c r="R36" s="13"/>
      <c r="S36" s="356" t="s">
        <v>184</v>
      </c>
      <c r="T36" s="335"/>
      <c r="U36" s="346"/>
      <c r="V36" s="336" t="s">
        <v>184</v>
      </c>
      <c r="W36" s="357"/>
      <c r="X36" s="899">
        <f>VLOOKUP(年度マスタ!$K$4&amp;"_"&amp;X$33,データシート1!$A:$BT,MATCH("aa_"&amp;$S36,データシート1!$A$1:$BT$1,0),0)</f>
        <v>66.980553122868088</v>
      </c>
      <c r="Y36" s="900">
        <f>VLOOKUP(年度マスタ!$K$4&amp;"_"&amp;Y$33,データシート1!$A:$BT,MATCH("aa_"&amp;$S36,データシート1!$A$1:$BT$1,0),0)</f>
        <v>55.41823392332234</v>
      </c>
      <c r="Z36" s="900">
        <f>VLOOKUP(年度マスタ!$K$4&amp;"_"&amp;Z$33,データシート1!$A:$BT,MATCH("aa_"&amp;$S36,データシート1!$A$1:$BT$1,0),0)</f>
        <v>54.855946762574924</v>
      </c>
      <c r="AA36" s="900">
        <f>VLOOKUP(年度マスタ!$K$4&amp;"_"&amp;AA$33,データシート1!$A:$BT,MATCH("aa_"&amp;$S36,データシート1!$A$1:$BT$1,0),0)</f>
        <v>48.988516091215132</v>
      </c>
      <c r="AB36" s="900">
        <f>VLOOKUP(年度マスタ!$K$4&amp;"_"&amp;AB$33,データシート1!$A:$BT,MATCH("aa_"&amp;$S36,データシート1!$A$1:$BT$1,0),0)</f>
        <v>46.89728136985763</v>
      </c>
      <c r="AC36" s="900">
        <f>VLOOKUP(年度マスタ!$K$4&amp;"_"&amp;AC$33,データシート1!$A:$BT,MATCH("aa_"&amp;$S36,データシート1!$A$1:$BT$1,0),0)</f>
        <v>47.924124518169229</v>
      </c>
      <c r="AD36" s="900">
        <f>VLOOKUP(年度マスタ!$K$4&amp;"_"&amp;AD$33,データシート1!$A:$BT,MATCH("aa_"&amp;$S36,データシート1!$A$1:$BT$1,0),0)</f>
        <v>60.030174688156542</v>
      </c>
      <c r="AE36" s="900">
        <f>VLOOKUP(年度マスタ!$K$4&amp;"_"&amp;AE$33,データシート1!$A:$BT,MATCH("aa_"&amp;$S36,データシート1!$A$1:$BT$1,0),0)</f>
        <v>45.658662408314562</v>
      </c>
      <c r="AF36" s="900">
        <f>VLOOKUP(年度マスタ!$K$4&amp;"_"&amp;AF$33,データシート1!$A:$BT,MATCH("aa_"&amp;$S36,データシート1!$A$1:$BT$1,0),0)</f>
        <v>59.846894187285749</v>
      </c>
      <c r="AG36" s="900">
        <f>VLOOKUP(年度マスタ!$K$4&amp;"_"&amp;AG$33,データシート1!$A:$BT,MATCH("aa_"&amp;$S36,データシート1!$A$1:$BT$1,0),0)</f>
        <v>62.004576255495309</v>
      </c>
      <c r="AH36" s="900">
        <f>VLOOKUP(年度マスタ!$K$4&amp;"_"&amp;AH$33,データシート1!$A:$BT,MATCH("aa_"&amp;$S36,データシート1!$A$1:$BT$1,0),0)</f>
        <v>52.631964210963424</v>
      </c>
      <c r="AI36" s="900">
        <f>VLOOKUP(年度マスタ!$K$4&amp;"_"&amp;AI$33,データシート1!$A:$BT,MATCH("aa_"&amp;$S36,データシート1!$A$1:$BT$1,0),0)</f>
        <v>49.231828366780938</v>
      </c>
      <c r="AJ36" s="900">
        <f>VLOOKUP(年度マスタ!$K$4&amp;"_"&amp;AJ$33,データシート1!$A:$BT,MATCH("aa_"&amp;$S36,データシート1!$A$1:$BT$1,0),0)</f>
        <v>43.07701474698964</v>
      </c>
      <c r="AK36" s="901">
        <f>VLOOKUP(年度マスタ!$K$4&amp;"_"&amp;AK$33,データシート1!$A:$BT,MATCH("aa_"&amp;$S36,データシート1!$A$1:$BT$1,0),0)</f>
        <v>43.015653008291508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434.82000925010857</v>
      </c>
      <c r="P37" s="453">
        <f t="shared" si="9"/>
        <v>0.17556541100493958</v>
      </c>
      <c r="Q37" s="328"/>
      <c r="R37" s="13"/>
      <c r="S37" s="356" t="s">
        <v>187</v>
      </c>
      <c r="T37" s="335"/>
      <c r="U37" s="346"/>
      <c r="V37" s="336" t="s">
        <v>194</v>
      </c>
      <c r="W37" s="357"/>
      <c r="X37" s="899">
        <f>VLOOKUP(年度マスタ!$K$4&amp;"_"&amp;X$33,データシート1!$A:$BT,MATCH("aa_"&amp;$S37,データシート1!$A$1:$BT$1,0),0)</f>
        <v>20.971919507229149</v>
      </c>
      <c r="Y37" s="900">
        <f>VLOOKUP(年度マスタ!$K$4&amp;"_"&amp;Y$33,データシート1!$A:$BT,MATCH("aa_"&amp;$S37,データシート1!$A$1:$BT$1,0),0)</f>
        <v>22.234082598893689</v>
      </c>
      <c r="Z37" s="900">
        <f>VLOOKUP(年度マスタ!$K$4&amp;"_"&amp;Z$33,データシート1!$A:$BT,MATCH("aa_"&amp;$S37,データシート1!$A$1:$BT$1,0),0)</f>
        <v>25.120402218118151</v>
      </c>
      <c r="AA37" s="900">
        <f>VLOOKUP(年度マスタ!$K$4&amp;"_"&amp;AA$33,データシート1!$A:$BT,MATCH("aa_"&amp;$S37,データシート1!$A$1:$BT$1,0),0)</f>
        <v>22.23228839364171</v>
      </c>
      <c r="AB37" s="900">
        <f>VLOOKUP(年度マスタ!$K$4&amp;"_"&amp;AB$33,データシート1!$A:$BT,MATCH("aa_"&amp;$S37,データシート1!$A$1:$BT$1,0),0)</f>
        <v>20.65508936324817</v>
      </c>
      <c r="AC37" s="900">
        <f>VLOOKUP(年度マスタ!$K$4&amp;"_"&amp;AC$33,データシート1!$A:$BT,MATCH("aa_"&amp;$S37,データシート1!$A$1:$BT$1,0),0)</f>
        <v>22.451498222279461</v>
      </c>
      <c r="AD37" s="900">
        <f>VLOOKUP(年度マスタ!$K$4&amp;"_"&amp;AD$33,データシート1!$A:$BT,MATCH("aa_"&amp;$S37,データシート1!$A$1:$BT$1,0),0)</f>
        <v>22.32886925115859</v>
      </c>
      <c r="AE37" s="900">
        <f>VLOOKUP(年度マスタ!$K$4&amp;"_"&amp;AE$33,データシート1!$A:$BT,MATCH("aa_"&amp;$S37,データシート1!$A$1:$BT$1,0),0)</f>
        <v>21.29228209993607</v>
      </c>
      <c r="AF37" s="900">
        <f>VLOOKUP(年度マスタ!$K$4&amp;"_"&amp;AF$33,データシート1!$A:$BT,MATCH("aa_"&amp;$S37,データシート1!$A$1:$BT$1,0),0)</f>
        <v>22.921760924294059</v>
      </c>
      <c r="AG37" s="900">
        <f>VLOOKUP(年度マスタ!$K$4&amp;"_"&amp;AG$33,データシート1!$A:$BT,MATCH("aa_"&amp;$S37,データシート1!$A$1:$BT$1,0),0)</f>
        <v>21.869080443036609</v>
      </c>
      <c r="AH37" s="900">
        <f>VLOOKUP(年度マスタ!$K$4&amp;"_"&amp;AH$33,データシート1!$A:$BT,MATCH("aa_"&amp;$S37,データシート1!$A$1:$BT$1,0),0)</f>
        <v>20.462409731261541</v>
      </c>
      <c r="AI37" s="900">
        <f>VLOOKUP(年度マスタ!$K$4&amp;"_"&amp;AI$33,データシート1!$A:$BT,MATCH("aa_"&amp;$S37,データシート1!$A$1:$BT$1,0),0)</f>
        <v>21.748402133687499</v>
      </c>
      <c r="AJ37" s="900">
        <f>VLOOKUP(年度マスタ!$K$4&amp;"_"&amp;AJ$33,データシート1!$A:$BT,MATCH("aa_"&amp;$S37,データシート1!$A$1:$BT$1,0),0)</f>
        <v>23.030932588114393</v>
      </c>
      <c r="AK37" s="901">
        <f>VLOOKUP(年度マスタ!$K$4&amp;"_"&amp;AK$33,データシート1!$A:$BT,MATCH("aa_"&amp;$S37,データシート1!$A$1:$BT$1,0),0)</f>
        <v>25.077160109320804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368.95447047296875</v>
      </c>
      <c r="P38" s="454">
        <f t="shared" si="9"/>
        <v>0.14897116478703176</v>
      </c>
      <c r="Q38" s="328"/>
      <c r="R38" s="13"/>
      <c r="S38" s="356" t="s">
        <v>188</v>
      </c>
      <c r="T38" s="335"/>
      <c r="U38" s="348"/>
      <c r="V38" s="358" t="s">
        <v>197</v>
      </c>
      <c r="W38" s="358"/>
      <c r="X38" s="899">
        <f>VLOOKUP(年度マスタ!$K$4&amp;"_"&amp;X$33,データシート1!$A:$BT,MATCH("aa_"&amp;$S38,データシート1!$A$1:$BT$1,0),0)</f>
        <v>3.3357844486190129</v>
      </c>
      <c r="Y38" s="900">
        <f>VLOOKUP(年度マスタ!$K$4&amp;"_"&amp;Y$33,データシート1!$A:$BT,MATCH("aa_"&amp;$S38,データシート1!$A$1:$BT$1,0),0)</f>
        <v>3.25227437402657</v>
      </c>
      <c r="Z38" s="900">
        <f>VLOOKUP(年度マスタ!$K$4&amp;"_"&amp;Z$33,データシート1!$A:$BT,MATCH("aa_"&amp;$S38,データシート1!$A$1:$BT$1,0),0)</f>
        <v>3.6511879883354572</v>
      </c>
      <c r="AA38" s="900">
        <f>VLOOKUP(年度マスタ!$K$4&amp;"_"&amp;AA$33,データシート1!$A:$BT,MATCH("aa_"&amp;$S38,データシート1!$A$1:$BT$1,0),0)</f>
        <v>3.5227613628927328</v>
      </c>
      <c r="AB38" s="900">
        <f>VLOOKUP(年度マスタ!$K$4&amp;"_"&amp;AB$33,データシート1!$A:$BT,MATCH("aa_"&amp;$S38,データシート1!$A$1:$BT$1,0),0)</f>
        <v>3.157473559054119</v>
      </c>
      <c r="AC38" s="900">
        <f>VLOOKUP(年度マスタ!$K$4&amp;"_"&amp;AC$33,データシート1!$A:$BT,MATCH("aa_"&amp;$S38,データシート1!$A$1:$BT$1,0),0)</f>
        <v>3.933964380480885</v>
      </c>
      <c r="AD38" s="900">
        <f>VLOOKUP(年度マスタ!$K$4&amp;"_"&amp;AD$33,データシート1!$A:$BT,MATCH("aa_"&amp;$S38,データシート1!$A$1:$BT$1,0),0)</f>
        <v>4.518336140522754</v>
      </c>
      <c r="AE38" s="900">
        <f>VLOOKUP(年度マスタ!$K$4&amp;"_"&amp;AE$33,データシート1!$A:$BT,MATCH("aa_"&amp;$S38,データシート1!$A$1:$BT$1,0),0)</f>
        <v>4.3121537751938783</v>
      </c>
      <c r="AF38" s="900">
        <f>VLOOKUP(年度マスタ!$K$4&amp;"_"&amp;AF$33,データシート1!$A:$BT,MATCH("aa_"&amp;$S38,データシート1!$A$1:$BT$1,0),0)</f>
        <v>3.3479173526805743</v>
      </c>
      <c r="AG38" s="900">
        <f>VLOOKUP(年度マスタ!$K$4&amp;"_"&amp;AG$33,データシート1!$A:$BT,MATCH("aa_"&amp;$S38,データシート1!$A$1:$BT$1,0),0)</f>
        <v>3.1516484370984674</v>
      </c>
      <c r="AH38" s="900">
        <f>VLOOKUP(年度マスタ!$K$4&amp;"_"&amp;AH$33,データシート1!$A:$BT,MATCH("aa_"&amp;$S38,データシート1!$A$1:$BT$1,0),0)</f>
        <v>3.2050483303707167</v>
      </c>
      <c r="AI38" s="900">
        <f>VLOOKUP(年度マスタ!$K$4&amp;"_"&amp;AI$33,データシート1!$A:$BT,MATCH("aa_"&amp;$S38,データシート1!$A$1:$BT$1,0),0)</f>
        <v>8.414554777029938</v>
      </c>
      <c r="AJ38" s="900">
        <f>VLOOKUP(年度マスタ!$K$4&amp;"_"&amp;AJ$33,データシート1!$A:$BT,MATCH("aa_"&amp;$S38,データシート1!$A$1:$BT$1,0),0)</f>
        <v>9.0706576937400012</v>
      </c>
      <c r="AK38" s="901">
        <f>VLOOKUP(年度マスタ!$K$4&amp;"_"&amp;AK$33,データシート1!$A:$BT,MATCH("aa_"&amp;$S38,データシート1!$A$1:$BT$1,0),0)</f>
        <v>7.392912321536758</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251.11883096674649</v>
      </c>
      <c r="P39" s="454">
        <f t="shared" si="9"/>
        <v>0.10139317380032871</v>
      </c>
      <c r="Q39" s="328"/>
      <c r="R39" s="13"/>
      <c r="S39" s="356" t="s">
        <v>189</v>
      </c>
      <c r="T39" s="335"/>
      <c r="U39" s="343" t="s">
        <v>199</v>
      </c>
      <c r="V39" s="344"/>
      <c r="W39" s="344"/>
      <c r="X39" s="896">
        <f>VLOOKUP(年度マスタ!$K$4&amp;"_"&amp;X$33,データシート1!$A:$BT,MATCH("aa_"&amp;$S39,データシート1!$A$1:$BT$1,0),0)</f>
        <v>1264.0393300007941</v>
      </c>
      <c r="Y39" s="897">
        <f>VLOOKUP(年度マスタ!$K$4&amp;"_"&amp;Y$33,データシート1!$A:$BT,MATCH("aa_"&amp;$S39,データシート1!$A$1:$BT$1,0),0)</f>
        <v>1310.4543872431859</v>
      </c>
      <c r="Z39" s="897">
        <f>VLOOKUP(年度マスタ!$K$4&amp;"_"&amp;Z$33,データシート1!$A:$BT,MATCH("aa_"&amp;$S39,データシート1!$A$1:$BT$1,0),0)</f>
        <v>1275.62170443696</v>
      </c>
      <c r="AA39" s="897">
        <f>VLOOKUP(年度マスタ!$K$4&amp;"_"&amp;AA$33,データシート1!$A:$BT,MATCH("aa_"&amp;$S39,データシート1!$A$1:$BT$1,0),0)</f>
        <v>1322.219271846003</v>
      </c>
      <c r="AB39" s="897">
        <f>VLOOKUP(年度マスタ!$K$4&amp;"_"&amp;AB$33,データシート1!$A:$BT,MATCH("aa_"&amp;$S39,データシート1!$A$1:$BT$1,0),0)</f>
        <v>1364.8066967806881</v>
      </c>
      <c r="AC39" s="897">
        <f>VLOOKUP(年度マスタ!$K$4&amp;"_"&amp;AC$33,データシート1!$A:$BT,MATCH("aa_"&amp;$S39,データシート1!$A$1:$BT$1,0),0)</f>
        <v>1229.7326749868939</v>
      </c>
      <c r="AD39" s="897">
        <f>VLOOKUP(年度マスタ!$K$4&amp;"_"&amp;AD$33,データシート1!$A:$BT,MATCH("aa_"&amp;$S39,データシート1!$A$1:$BT$1,0),0)</f>
        <v>1113.315542444602</v>
      </c>
      <c r="AE39" s="897">
        <f>VLOOKUP(年度マスタ!$K$4&amp;"_"&amp;AE$33,データシート1!$A:$BT,MATCH("aa_"&amp;$S39,データシート1!$A$1:$BT$1,0),0)</f>
        <v>1153.8759421201289</v>
      </c>
      <c r="AF39" s="897">
        <f>VLOOKUP(年度マスタ!$K$4&amp;"_"&amp;AF$33,データシート1!$A:$BT,MATCH("aa_"&amp;$S39,データシート1!$A$1:$BT$1,0),0)</f>
        <v>1158.6365064812505</v>
      </c>
      <c r="AG39" s="897">
        <f>VLOOKUP(年度マスタ!$K$4&amp;"_"&amp;AG$33,データシート1!$A:$BT,MATCH("aa_"&amp;$S39,データシート1!$A$1:$BT$1,0),0)</f>
        <v>1340.5630890832749</v>
      </c>
      <c r="AH39" s="897">
        <f>VLOOKUP(年度マスタ!$K$4&amp;"_"&amp;AH$33,データシート1!$A:$BT,MATCH("aa_"&amp;$S39,データシート1!$A$1:$BT$1,0),0)</f>
        <v>1103.3003879602959</v>
      </c>
      <c r="AI39" s="897">
        <f>VLOOKUP(年度マスタ!$K$4&amp;"_"&amp;AI$33,データシート1!$A:$BT,MATCH("aa_"&amp;$S39,データシート1!$A$1:$BT$1,0),0)</f>
        <v>876.23078578354807</v>
      </c>
      <c r="AJ39" s="897">
        <f>VLOOKUP(年度マスタ!$K$4&amp;"_"&amp;AJ$33,データシート1!$A:$BT,MATCH("aa_"&amp;$S39,データシート1!$A$1:$BT$1,0),0)</f>
        <v>948.47820362436937</v>
      </c>
      <c r="AK39" s="898">
        <f>VLOOKUP(年度マスタ!$K$4&amp;"_"&amp;AK$33,データシート1!$A:$BT,MATCH("aa_"&amp;$S39,データシート1!$A$1:$BT$1,0),0)</f>
        <v>1085.1646603071965</v>
      </c>
      <c r="AL39" s="330"/>
      <c r="AW39" s="17" t="str">
        <f>年度マスタ!K4</f>
        <v>47201</v>
      </c>
      <c r="AX39" s="17" t="s">
        <v>200</v>
      </c>
      <c r="AY39" s="17">
        <f>VLOOKUP($AW39&amp;"_"&amp;$AY$34,データシート1!$A:$BT,MATCH($AY$31&amp;"_"&amp;AY$36,データシート1!$A$1:$BT$1,0),0)</f>
        <v>43.015653008291508</v>
      </c>
      <c r="AZ39" s="17">
        <f>VLOOKUP($AW39&amp;"_"&amp;$AY$34,データシート1!$A:$BT,MATCH($AY$31&amp;"_"&amp;AZ$36,データシート1!$A$1:$BT$1,0),0)</f>
        <v>25.077160109320804</v>
      </c>
      <c r="BA39" s="17">
        <f>VLOOKUP($AW39&amp;"_"&amp;$AY$34,データシート1!$A:$BT,MATCH($AY$31&amp;"_"&amp;BA$36,データシート1!$A$1:$BT$1,0),0)</f>
        <v>7.392912321536758</v>
      </c>
      <c r="BB39" s="17">
        <f>VLOOKUP($AW39&amp;"_"&amp;$AY$34,データシート1!$A:$BT,MATCH($AY$31&amp;"_"&amp;BB$36,データシート1!$A$1:$BT$1,0),0)</f>
        <v>1085.1646603071965</v>
      </c>
      <c r="BC39" s="17">
        <f>VLOOKUP($AW39&amp;"_"&amp;$AY$34,データシート1!$A:$BT,MATCH($AY$31&amp;"_"&amp;BC$36,データシート1!$A$1:$BT$1,0),0)</f>
        <v>520.75090734699097</v>
      </c>
      <c r="BD39" s="17">
        <f>VLOOKUP($AW39&amp;"_"&amp;$AY$34,データシート1!$A:$BT,MATCH($AY$31&amp;"_"&amp;BD$36,データシート1!$A$1:$BT$1,0),0)</f>
        <v>219.34102369688623</v>
      </c>
      <c r="BE39" s="17">
        <f>VLOOKUP($AW39&amp;"_"&amp;$AY$34,データシート1!$A:$BT,MATCH($AY$31&amp;"_"&amp;BE$36,データシート1!$A$1:$BT$1,0),0)</f>
        <v>106.0453514136159</v>
      </c>
      <c r="BF39" s="17">
        <f>VLOOKUP($AW39&amp;"_"&amp;$AY$34,データシート1!$A:$BT,MATCH($AY$31&amp;"_"&amp;BF$36,データシート1!$A$1:$BT$1,0),0)</f>
        <v>18.663506170020923</v>
      </c>
      <c r="BG39" s="17">
        <f>VLOOKUP($AW39&amp;"_"&amp;$AY$34,データシート1!$A:$BT,MATCH($AY$31&amp;"_"&amp;BG$36,データシート1!$A$1:$BT$1,0),0)</f>
        <v>53.266123980559243</v>
      </c>
      <c r="BH39" s="17">
        <f>VLOOKUP($AW39&amp;"_"&amp;$AY$34,データシート1!$A:$BT,MATCH($AY$31&amp;"_"&amp;BH$36,データシート1!$A$1:$BT$1,0),0)</f>
        <v>46.384127994996618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117.83563950622225</v>
      </c>
      <c r="P40" s="454">
        <f t="shared" si="9"/>
        <v>4.7577990986703053E-2</v>
      </c>
      <c r="Q40" s="328"/>
      <c r="R40" s="13"/>
      <c r="S40" s="356" t="s">
        <v>165</v>
      </c>
      <c r="T40" s="335"/>
      <c r="U40" s="343" t="s">
        <v>165</v>
      </c>
      <c r="V40" s="344"/>
      <c r="W40" s="344"/>
      <c r="X40" s="896">
        <f>VLOOKUP(年度マスタ!$K$4&amp;"_"&amp;X$33,データシート1!$A:$BT,MATCH("aa_"&amp;$S40,データシート1!$A$1:$BT$1,0),0)</f>
        <v>554.16133879640904</v>
      </c>
      <c r="Y40" s="897">
        <f>VLOOKUP(年度マスタ!$K$4&amp;"_"&amp;Y$33,データシート1!$A:$BT,MATCH("aa_"&amp;$S40,データシート1!$A$1:$BT$1,0),0)</f>
        <v>592.50286999404807</v>
      </c>
      <c r="Z40" s="897">
        <f>VLOOKUP(年度マスタ!$K$4&amp;"_"&amp;Z$33,データシート1!$A:$BT,MATCH("aa_"&amp;$S40,データシート1!$A$1:$BT$1,0),0)</f>
        <v>621.61944279752686</v>
      </c>
      <c r="AA40" s="897">
        <f>VLOOKUP(年度マスタ!$K$4&amp;"_"&amp;AA$33,データシート1!$A:$BT,MATCH("aa_"&amp;$S40,データシート1!$A$1:$BT$1,0),0)</f>
        <v>551.35325274470711</v>
      </c>
      <c r="AB40" s="897">
        <f>VLOOKUP(年度マスタ!$K$4&amp;"_"&amp;AB$33,データシート1!$A:$BT,MATCH("aa_"&amp;$S40,データシート1!$A$1:$BT$1,0),0)</f>
        <v>558.93277801703323</v>
      </c>
      <c r="AC40" s="897">
        <f>VLOOKUP(年度マスタ!$K$4&amp;"_"&amp;AC$33,データシート1!$A:$BT,MATCH("aa_"&amp;$S40,データシート1!$A$1:$BT$1,0),0)</f>
        <v>568.77751520988875</v>
      </c>
      <c r="AD40" s="897">
        <f>VLOOKUP(年度マスタ!$K$4&amp;"_"&amp;AD$33,データシート1!$A:$BT,MATCH("aa_"&amp;$S40,データシート1!$A$1:$BT$1,0),0)</f>
        <v>549.50499810959855</v>
      </c>
      <c r="AE40" s="897">
        <f>VLOOKUP(年度マスタ!$K$4&amp;"_"&amp;AE$33,データシート1!$A:$BT,MATCH("aa_"&amp;$S40,データシート1!$A$1:$BT$1,0),0)</f>
        <v>554.68345756709289</v>
      </c>
      <c r="AF40" s="897">
        <f>VLOOKUP(年度マスタ!$K$4&amp;"_"&amp;AF$33,データシート1!$A:$BT,MATCH("aa_"&amp;$S40,データシート1!$A$1:$BT$1,0),0)</f>
        <v>575.75708671296843</v>
      </c>
      <c r="AG40" s="897">
        <f>VLOOKUP(年度マスタ!$K$4&amp;"_"&amp;AG$33,データシート1!$A:$BT,MATCH("aa_"&amp;$S40,データシート1!$A$1:$BT$1,0),0)</f>
        <v>522.96202070411141</v>
      </c>
      <c r="AH40" s="897">
        <f>VLOOKUP(年度マスタ!$K$4&amp;"_"&amp;AH$33,データシート1!$A:$BT,MATCH("aa_"&amp;$S40,データシート1!$A$1:$BT$1,0),0)</f>
        <v>520.59373486169636</v>
      </c>
      <c r="AI40" s="897">
        <f>VLOOKUP(年度マスタ!$K$4&amp;"_"&amp;AI$33,データシート1!$A:$BT,MATCH("aa_"&amp;$S40,データシート1!$A$1:$BT$1,0),0)</f>
        <v>488.18052435940371</v>
      </c>
      <c r="AJ40" s="897">
        <f>VLOOKUP(年度マスタ!$K$4&amp;"_"&amp;AJ$33,データシート1!$A:$BT,MATCH("aa_"&amp;$S40,データシート1!$A$1:$BT$1,0),0)</f>
        <v>517.87718735478757</v>
      </c>
      <c r="AK40" s="898">
        <f>VLOOKUP(年度マスタ!$K$4&amp;"_"&amp;AK$33,データシート1!$A:$BT,MATCH("aa_"&amp;$S40,データシート1!$A$1:$BT$1,0),0)</f>
        <v>520.75090734699097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24.945870281342302</v>
      </c>
      <c r="P41" s="454">
        <f t="shared" si="9"/>
        <v>1.0072287097304677E-2</v>
      </c>
      <c r="Q41" s="328"/>
      <c r="R41" s="13"/>
      <c r="S41" s="356" t="s">
        <v>201</v>
      </c>
      <c r="T41" s="335"/>
      <c r="U41" s="246" t="s">
        <v>128</v>
      </c>
      <c r="V41" s="344"/>
      <c r="W41" s="344"/>
      <c r="X41" s="896">
        <f>X42+X45+X46</f>
        <v>420.50934050478497</v>
      </c>
      <c r="Y41" s="897">
        <f t="shared" ref="Y41:AH41" si="12">Y42+Y45+Y46</f>
        <v>428.89950107470878</v>
      </c>
      <c r="Z41" s="897">
        <f t="shared" si="12"/>
        <v>428.27769128567621</v>
      </c>
      <c r="AA41" s="897">
        <f t="shared" si="12"/>
        <v>436.97318097144347</v>
      </c>
      <c r="AB41" s="897">
        <f t="shared" si="12"/>
        <v>434.82000925010857</v>
      </c>
      <c r="AC41" s="897">
        <f t="shared" si="12"/>
        <v>430.25134440569263</v>
      </c>
      <c r="AD41" s="897">
        <f t="shared" si="12"/>
        <v>431.58302647167284</v>
      </c>
      <c r="AE41" s="897">
        <f t="shared" si="12"/>
        <v>432.48807697513774</v>
      </c>
      <c r="AF41" s="897">
        <f t="shared" si="12"/>
        <v>428.30723773790533</v>
      </c>
      <c r="AG41" s="897">
        <f t="shared" si="12"/>
        <v>427.13631594184568</v>
      </c>
      <c r="AH41" s="897">
        <f t="shared" si="12"/>
        <v>422.4591467086924</v>
      </c>
      <c r="AI41" s="897">
        <f>AI42+AI45+AI46</f>
        <v>383.28532833392939</v>
      </c>
      <c r="AJ41" s="897">
        <f>AJ42+AJ45+AJ46</f>
        <v>382.19486722783955</v>
      </c>
      <c r="AK41" s="898">
        <f>AK42+AK45+AK46</f>
        <v>397.3160052610823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40.919668495797502</v>
      </c>
      <c r="P42" s="454">
        <f t="shared" si="9"/>
        <v>1.6521959120603124E-2</v>
      </c>
      <c r="Q42" s="328"/>
      <c r="R42" s="13"/>
      <c r="S42" s="356"/>
      <c r="T42" s="335"/>
      <c r="U42" s="346"/>
      <c r="V42" s="564" t="s">
        <v>129</v>
      </c>
      <c r="W42" s="336"/>
      <c r="X42" s="899">
        <f>SUM(X43:X44)</f>
        <v>368.34471100584619</v>
      </c>
      <c r="Y42" s="900">
        <f t="shared" ref="Y42:AK42" si="13">SUM(Y43:Y44)</f>
        <v>373.0199657833316</v>
      </c>
      <c r="Z42" s="900">
        <f t="shared" si="13"/>
        <v>368.99692086928144</v>
      </c>
      <c r="AA42" s="900">
        <f t="shared" si="13"/>
        <v>373.43368168047704</v>
      </c>
      <c r="AB42" s="900">
        <f t="shared" si="13"/>
        <v>368.95447047296875</v>
      </c>
      <c r="AC42" s="900">
        <f t="shared" si="13"/>
        <v>365.0422369545272</v>
      </c>
      <c r="AD42" s="900">
        <f t="shared" si="13"/>
        <v>366.83121283969672</v>
      </c>
      <c r="AE42" s="900">
        <f t="shared" si="13"/>
        <v>366.68736970641032</v>
      </c>
      <c r="AF42" s="900">
        <f t="shared" si="13"/>
        <v>363.58859825175477</v>
      </c>
      <c r="AG42" s="900">
        <f t="shared" si="13"/>
        <v>361.71108987457285</v>
      </c>
      <c r="AH42" s="900">
        <f t="shared" si="13"/>
        <v>355.70899022448475</v>
      </c>
      <c r="AI42" s="900">
        <f t="shared" si="13"/>
        <v>315.48270768026202</v>
      </c>
      <c r="AJ42" s="900">
        <f t="shared" si="13"/>
        <v>313.54594789005006</v>
      </c>
      <c r="AK42" s="901">
        <f t="shared" si="13"/>
        <v>325.38637511050212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47.414471510966273</v>
      </c>
      <c r="P43" s="612">
        <f t="shared" si="9"/>
        <v>1.9144337889971913E-2</v>
      </c>
      <c r="Q43" s="328"/>
      <c r="R43" s="13"/>
      <c r="S43" s="356" t="s">
        <v>190</v>
      </c>
      <c r="T43" s="359"/>
      <c r="U43" s="346"/>
      <c r="V43" s="360"/>
      <c r="W43" s="347" t="s">
        <v>190</v>
      </c>
      <c r="X43" s="899">
        <f>VLOOKUP(年度マスタ!$K$4&amp;"_"&amp;X$33,データシート1!$A:$BT,MATCH("aa_"&amp;$S43,データシート1!$A$1:$BT$1,0),0)</f>
        <v>247.3925967585885</v>
      </c>
      <c r="Y43" s="900">
        <f>VLOOKUP(年度マスタ!$K$4&amp;"_"&amp;Y$33,データシート1!$A:$BT,MATCH("aa_"&amp;$S43,データシート1!$A$1:$BT$1,0),0)</f>
        <v>250.49348177484401</v>
      </c>
      <c r="Z43" s="900">
        <f>VLOOKUP(年度マスタ!$K$4&amp;"_"&amp;Z$33,データシート1!$A:$BT,MATCH("aa_"&amp;$S43,データシート1!$A$1:$BT$1,0),0)</f>
        <v>249.85785236454225</v>
      </c>
      <c r="AA43" s="900">
        <f>VLOOKUP(年度マスタ!$K$4&amp;"_"&amp;AA$33,データシート1!$A:$BT,MATCH("aa_"&amp;$S43,データシート1!$A$1:$BT$1,0),0)</f>
        <v>254.73650863606633</v>
      </c>
      <c r="AB43" s="900">
        <f>VLOOKUP(年度マスタ!$K$4&amp;"_"&amp;AB$33,データシート1!$A:$BT,MATCH("aa_"&amp;$S43,データシート1!$A$1:$BT$1,0),0)</f>
        <v>251.11883096674649</v>
      </c>
      <c r="AC43" s="900">
        <f>VLOOKUP(年度マスタ!$K$4&amp;"_"&amp;AC$33,データシート1!$A:$BT,MATCH("aa_"&amp;$S43,データシート1!$A$1:$BT$1,0),0)</f>
        <v>246.89538553459343</v>
      </c>
      <c r="AD43" s="900">
        <f>VLOOKUP(年度マスタ!$K$4&amp;"_"&amp;AD$33,データシート1!$A:$BT,MATCH("aa_"&amp;$S43,データシート1!$A$1:$BT$1,0),0)</f>
        <v>249.87246903459794</v>
      </c>
      <c r="AE43" s="900">
        <f>VLOOKUP(年度マスタ!$K$4&amp;"_"&amp;AE$33,データシート1!$A:$BT,MATCH("aa_"&amp;$S43,データシート1!$A$1:$BT$1,0),0)</f>
        <v>252.51712169985154</v>
      </c>
      <c r="AF43" s="900">
        <f>VLOOKUP(年度マスタ!$K$4&amp;"_"&amp;AF$33,データシート1!$A:$BT,MATCH("aa_"&amp;$S43,データシート1!$A$1:$BT$1,0),0)</f>
        <v>250.49401788518375</v>
      </c>
      <c r="AG43" s="900">
        <f>VLOOKUP(年度マスタ!$K$4&amp;"_"&amp;AG$33,データシート1!$A:$BT,MATCH("aa_"&amp;$S43,データシート1!$A$1:$BT$1,0),0)</f>
        <v>249.50328554632929</v>
      </c>
      <c r="AH43" s="900">
        <f>VLOOKUP(年度マスタ!$K$4&amp;"_"&amp;AH$33,データシート1!$A:$BT,MATCH("aa_"&amp;$S43,データシート1!$A$1:$BT$1,0),0)</f>
        <v>242.56828183159936</v>
      </c>
      <c r="AI43" s="900">
        <f>VLOOKUP(年度マスタ!$K$4&amp;"_"&amp;AI$33,データシート1!$A:$BT,MATCH("aa_"&amp;$S43,データシート1!$A$1:$BT$1,0),0)</f>
        <v>210.36897683777616</v>
      </c>
      <c r="AJ43" s="900">
        <f>VLOOKUP(年度マスタ!$K$4&amp;"_"&amp;AJ$33,データシート1!$A:$BT,MATCH("aa_"&amp;$S43,データシート1!$A$1:$BT$1,0),0)</f>
        <v>205.74459817228168</v>
      </c>
      <c r="AK43" s="901">
        <f>VLOOKUP(年度マスタ!$K$4&amp;"_"&amp;AK$33,データシート1!$A:$BT,MATCH("aa_"&amp;$S43,データシート1!$A$1:$BT$1,0),0)</f>
        <v>219.34102369688623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120.9521142472577</v>
      </c>
      <c r="Y44" s="900">
        <f>VLOOKUP(年度マスタ!$K$4&amp;"_"&amp;Y$33,データシート1!$A:$BT,MATCH("aa_"&amp;$S44,データシート1!$A$1:$BT$1,0),0)</f>
        <v>122.5264840084876</v>
      </c>
      <c r="Z44" s="900">
        <f>VLOOKUP(年度マスタ!$K$4&amp;"_"&amp;Z$33,データシート1!$A:$BT,MATCH("aa_"&amp;$S44,データシート1!$A$1:$BT$1,0),0)</f>
        <v>119.1390685047392</v>
      </c>
      <c r="AA44" s="900">
        <f>VLOOKUP(年度マスタ!$K$4&amp;"_"&amp;AA$33,データシート1!$A:$BT,MATCH("aa_"&amp;$S44,データシート1!$A$1:$BT$1,0),0)</f>
        <v>118.6971730444107</v>
      </c>
      <c r="AB44" s="900">
        <f>VLOOKUP(年度マスタ!$K$4&amp;"_"&amp;AB$33,データシート1!$A:$BT,MATCH("aa_"&amp;$S44,データシート1!$A$1:$BT$1,0),0)</f>
        <v>117.83563950622225</v>
      </c>
      <c r="AC44" s="900">
        <f>VLOOKUP(年度マスタ!$K$4&amp;"_"&amp;AC$33,データシート1!$A:$BT,MATCH("aa_"&amp;$S44,データシート1!$A$1:$BT$1,0),0)</f>
        <v>118.1468514199338</v>
      </c>
      <c r="AD44" s="900">
        <f>VLOOKUP(年度マスタ!$K$4&amp;"_"&amp;AD$33,データシート1!$A:$BT,MATCH("aa_"&amp;$S44,データシート1!$A$1:$BT$1,0),0)</f>
        <v>116.95874380509881</v>
      </c>
      <c r="AE44" s="900">
        <f>VLOOKUP(年度マスタ!$K$4&amp;"_"&amp;AE$33,データシート1!$A:$BT,MATCH("aa_"&amp;$S44,データシート1!$A$1:$BT$1,0),0)</f>
        <v>114.17024800655877</v>
      </c>
      <c r="AF44" s="900">
        <f>VLOOKUP(年度マスタ!$K$4&amp;"_"&amp;AF$33,データシート1!$A:$BT,MATCH("aa_"&amp;$S44,データシート1!$A$1:$BT$1,0),0)</f>
        <v>113.09458036657099</v>
      </c>
      <c r="AG44" s="900">
        <f>VLOOKUP(年度マスタ!$K$4&amp;"_"&amp;AG$33,データシート1!$A:$BT,MATCH("aa_"&amp;$S44,データシート1!$A$1:$BT$1,0),0)</f>
        <v>112.20780432824355</v>
      </c>
      <c r="AH44" s="900">
        <f>VLOOKUP(年度マスタ!$K$4&amp;"_"&amp;AH$33,データシート1!$A:$BT,MATCH("aa_"&amp;$S44,データシート1!$A$1:$BT$1,0),0)</f>
        <v>113.1407083928854</v>
      </c>
      <c r="AI44" s="900">
        <f>VLOOKUP(年度マスタ!$K$4&amp;"_"&amp;AI$33,データシート1!$A:$BT,MATCH("aa_"&amp;$S44,データシート1!$A$1:$BT$1,0),0)</f>
        <v>105.11373084248589</v>
      </c>
      <c r="AJ44" s="900">
        <f>VLOOKUP(年度マスタ!$K$4&amp;"_"&amp;AJ$33,データシート1!$A:$BT,MATCH("aa_"&amp;$S44,データシート1!$A$1:$BT$1,0),0)</f>
        <v>107.80134971776836</v>
      </c>
      <c r="AK44" s="901">
        <f>VLOOKUP(年度マスタ!$K$4&amp;"_"&amp;AK$33,データシート1!$A:$BT,MATCH("aa_"&amp;$S44,データシート1!$A$1:$BT$1,0),0)</f>
        <v>106.0453514136159</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18.3900182883044</v>
      </c>
      <c r="Y45" s="900">
        <f>VLOOKUP(年度マスタ!$K$4&amp;"_"&amp;Y$33,データシート1!$A:$BT,MATCH("aa_"&amp;$S45,データシート1!$A$1:$BT$1,0),0)</f>
        <v>19.233509096864001</v>
      </c>
      <c r="Z45" s="900">
        <f>VLOOKUP(年度マスタ!$K$4&amp;"_"&amp;Z$33,データシート1!$A:$BT,MATCH("aa_"&amp;$S45,データシート1!$A$1:$BT$1,0),0)</f>
        <v>22.3141238052633</v>
      </c>
      <c r="AA45" s="900">
        <f>VLOOKUP(年度マスタ!$K$4&amp;"_"&amp;AA$33,データシート1!$A:$BT,MATCH("aa_"&amp;$S45,データシート1!$A$1:$BT$1,0),0)</f>
        <v>24.466484035270302</v>
      </c>
      <c r="AB45" s="900">
        <f>VLOOKUP(年度マスタ!$K$4&amp;"_"&amp;AB$33,データシート1!$A:$BT,MATCH("aa_"&amp;$S45,データシート1!$A$1:$BT$1,0),0)</f>
        <v>24.945870281342302</v>
      </c>
      <c r="AC45" s="900">
        <f>VLOOKUP(年度マスタ!$K$4&amp;"_"&amp;AC$33,データシート1!$A:$BT,MATCH("aa_"&amp;$S45,データシート1!$A$1:$BT$1,0),0)</f>
        <v>23.985880430814401</v>
      </c>
      <c r="AD45" s="900">
        <f>VLOOKUP(年度マスタ!$K$4&amp;"_"&amp;AD$33,データシート1!$A:$BT,MATCH("aa_"&amp;$S45,データシート1!$A$1:$BT$1,0),0)</f>
        <v>23.552195333171699</v>
      </c>
      <c r="AE45" s="900">
        <f>VLOOKUP(年度マスタ!$K$4&amp;"_"&amp;AE$33,データシート1!$A:$BT,MATCH("aa_"&amp;$S45,データシート1!$A$1:$BT$1,0),0)</f>
        <v>22.895866252195827</v>
      </c>
      <c r="AF45" s="900">
        <f>VLOOKUP(年度マスタ!$K$4&amp;"_"&amp;AF$33,データシート1!$A:$BT,MATCH("aa_"&amp;$S45,データシート1!$A$1:$BT$1,0),0)</f>
        <v>22.08159382657</v>
      </c>
      <c r="AG45" s="900">
        <f>VLOOKUP(年度マスタ!$K$4&amp;"_"&amp;AG$33,データシート1!$A:$BT,MATCH("aa_"&amp;$S45,データシート1!$A$1:$BT$1,0),0)</f>
        <v>20.448177988453299</v>
      </c>
      <c r="AH45" s="900">
        <f>VLOOKUP(年度マスタ!$K$4&amp;"_"&amp;AH$33,データシート1!$A:$BT,MATCH("aa_"&amp;$S45,データシート1!$A$1:$BT$1,0),0)</f>
        <v>19.871369505574702</v>
      </c>
      <c r="AI45" s="900">
        <f>VLOOKUP(年度マスタ!$K$4&amp;"_"&amp;AI$33,データシート1!$A:$BT,MATCH("aa_"&amp;$S45,データシート1!$A$1:$BT$1,0),0)</f>
        <v>18.8949661454816</v>
      </c>
      <c r="AJ45" s="900">
        <f>VLOOKUP(年度マスタ!$K$4&amp;"_"&amp;AJ$33,データシート1!$A:$BT,MATCH("aa_"&amp;$S45,データシート1!$A$1:$BT$1,0),0)</f>
        <v>18.5868933817924</v>
      </c>
      <c r="AK45" s="901">
        <f>VLOOKUP(年度マスタ!$K$4&amp;"_"&amp;AK$33,データシート1!$A:$BT,MATCH("aa_"&amp;$S45,データシート1!$A$1:$BT$1,0),0)</f>
        <v>18.663506170020923</v>
      </c>
      <c r="AL45" s="330"/>
      <c r="AW45" s="17" t="str">
        <f>AW48</f>
        <v>那覇市</v>
      </c>
      <c r="AX45" s="1010">
        <f t="shared" ref="AX45:BB45" si="15">AX48/$BC48</f>
        <v>3.5520998905365885E-2</v>
      </c>
      <c r="AY45" s="1010">
        <f t="shared" si="15"/>
        <v>0.51064134956200002</v>
      </c>
      <c r="AZ45" s="1010">
        <f t="shared" si="15"/>
        <v>0.24504755438499604</v>
      </c>
      <c r="BA45" s="1010">
        <f t="shared" si="15"/>
        <v>0.18696331400219693</v>
      </c>
      <c r="BB45" s="1010">
        <f t="shared" si="15"/>
        <v>2.1826783145441269E-2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33.77461121063439</v>
      </c>
      <c r="Y46" s="900">
        <f>VLOOKUP(年度マスタ!$K$4&amp;"_"&amp;Y$33,データシート1!$A:$BT,MATCH("aa_"&amp;$S46,データシート1!$A$1:$BT$1,0),0)</f>
        <v>36.646026194513183</v>
      </c>
      <c r="Z46" s="900">
        <f>VLOOKUP(年度マスタ!$K$4&amp;"_"&amp;Z$33,データシート1!$A:$BT,MATCH("aa_"&amp;$S46,データシート1!$A$1:$BT$1,0),0)</f>
        <v>36.966646611131473</v>
      </c>
      <c r="AA46" s="900">
        <f>VLOOKUP(年度マスタ!$K$4&amp;"_"&amp;AA$33,データシート1!$A:$BT,MATCH("aa_"&amp;$S46,データシート1!$A$1:$BT$1,0),0)</f>
        <v>39.073015255696113</v>
      </c>
      <c r="AB46" s="900">
        <f>VLOOKUP(年度マスタ!$K$4&amp;"_"&amp;AB$33,データシート1!$A:$BT,MATCH("aa_"&amp;$S46,データシート1!$A$1:$BT$1,0),0)</f>
        <v>40.919668495797502</v>
      </c>
      <c r="AC46" s="900">
        <f>VLOOKUP(年度マスタ!$K$4&amp;"_"&amp;AC$33,データシート1!$A:$BT,MATCH("aa_"&amp;$S46,データシート1!$A$1:$BT$1,0),0)</f>
        <v>41.223227020351061</v>
      </c>
      <c r="AD46" s="900">
        <f>VLOOKUP(年度マスタ!$K$4&amp;"_"&amp;AD$33,データシート1!$A:$BT,MATCH("aa_"&amp;$S46,データシート1!$A$1:$BT$1,0),0)</f>
        <v>41.19961829880441</v>
      </c>
      <c r="AE46" s="900">
        <f>VLOOKUP(年度マスタ!$K$4&amp;"_"&amp;AE$33,データシート1!$A:$BT,MATCH("aa_"&amp;$S46,データシート1!$A$1:$BT$1,0),0)</f>
        <v>42.90484101653157</v>
      </c>
      <c r="AF46" s="900">
        <f>VLOOKUP(年度マスタ!$K$4&amp;"_"&amp;AF$33,データシート1!$A:$BT,MATCH("aa_"&amp;$S46,データシート1!$A$1:$BT$1,0),0)</f>
        <v>42.637045659580579</v>
      </c>
      <c r="AG46" s="900">
        <f>VLOOKUP(年度マスタ!$K$4&amp;"_"&amp;AG$33,データシート1!$A:$BT,MATCH("aa_"&amp;$S46,データシート1!$A$1:$BT$1,0),0)</f>
        <v>44.977048078819529</v>
      </c>
      <c r="AH46" s="900">
        <f>VLOOKUP(年度マスタ!$K$4&amp;"_"&amp;AH$33,データシート1!$A:$BT,MATCH("aa_"&amp;$S46,データシート1!$A$1:$BT$1,0),0)</f>
        <v>46.878786978632952</v>
      </c>
      <c r="AI46" s="900">
        <f>VLOOKUP(年度マスタ!$K$4&amp;"_"&amp;AI$33,データシート1!$A:$BT,MATCH("aa_"&amp;$S46,データシート1!$A$1:$BT$1,0),0)</f>
        <v>48.90765450818575</v>
      </c>
      <c r="AJ46" s="900">
        <f>VLOOKUP(年度マスタ!$K$4&amp;"_"&amp;AJ$33,データシート1!$A:$BT,MATCH("aa_"&amp;$S46,データシート1!$A$1:$BT$1,0),0)</f>
        <v>50.062025955997107</v>
      </c>
      <c r="AK46" s="901">
        <f>VLOOKUP(年度マスタ!$K$4&amp;"_"&amp;AK$33,データシート1!$A:$BT,MATCH("aa_"&amp;$S46,データシート1!$A$1:$BT$1,0),0)</f>
        <v>53.266123980559243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44.697765456564618</v>
      </c>
      <c r="Y47" s="903">
        <f>VLOOKUP(年度マスタ!$K$4&amp;"_"&amp;Y$33,データシート1!$A:$BT,MATCH("aa_"&amp;$S47,データシート1!$A$1:$BT$1,0),0)</f>
        <v>36.911533878486452</v>
      </c>
      <c r="Z47" s="903">
        <f>VLOOKUP(年度マスタ!$K$4&amp;"_"&amp;Z$33,データシート1!$A:$BT,MATCH("aa_"&amp;$S47,データシート1!$A$1:$BT$1,0),0)</f>
        <v>43.624588293893147</v>
      </c>
      <c r="AA47" s="903">
        <f>VLOOKUP(年度マスタ!$K$4&amp;"_"&amp;AA$33,データシート1!$A:$BT,MATCH("aa_"&amp;$S47,データシート1!$A$1:$BT$1,0),0)</f>
        <v>48.313720621522968</v>
      </c>
      <c r="AB47" s="903">
        <f>VLOOKUP(年度マスタ!$K$4&amp;"_"&amp;AB$33,データシート1!$A:$BT,MATCH("aa_"&amp;$S47,データシート1!$A$1:$BT$1,0),0)</f>
        <v>47.414471510966273</v>
      </c>
      <c r="AC47" s="903">
        <f>VLOOKUP(年度マスタ!$K$4&amp;"_"&amp;AC$33,データシート1!$A:$BT,MATCH("aa_"&amp;$S47,データシート1!$A$1:$BT$1,0),0)</f>
        <v>49.547219228144293</v>
      </c>
      <c r="AD47" s="903">
        <f>VLOOKUP(年度マスタ!$K$4&amp;"_"&amp;AD$33,データシート1!$A:$BT,MATCH("aa_"&amp;$S47,データシート1!$A$1:$BT$1,0),0)</f>
        <v>48.597384531008302</v>
      </c>
      <c r="AE47" s="903">
        <f>VLOOKUP(年度マスタ!$K$4&amp;"_"&amp;AE$33,データシート1!$A:$BT,MATCH("aa_"&amp;$S47,データシート1!$A$1:$BT$1,0),0)</f>
        <v>43.24339307804383</v>
      </c>
      <c r="AF47" s="903">
        <f>VLOOKUP(年度マスタ!$K$4&amp;"_"&amp;AF$33,データシート1!$A:$BT,MATCH("aa_"&amp;$S47,データシート1!$A$1:$BT$1,0),0)</f>
        <v>47.978302040470659</v>
      </c>
      <c r="AG47" s="903">
        <f>VLOOKUP(年度マスタ!$K$4&amp;"_"&amp;AG$33,データシート1!$A:$BT,MATCH("aa_"&amp;$S47,データシート1!$A$1:$BT$1,0),0)</f>
        <v>47.100036295994109</v>
      </c>
      <c r="AH47" s="903">
        <f>VLOOKUP(年度マスタ!$K$4&amp;"_"&amp;AH$33,データシート1!$A:$BT,MATCH("aa_"&amp;$S47,データシート1!$A$1:$BT$1,0),0)</f>
        <v>49.597271001355494</v>
      </c>
      <c r="AI47" s="903">
        <f>VLOOKUP(年度マスタ!$K$4&amp;"_"&amp;AI$33,データシート1!$A:$BT,MATCH("aa_"&amp;$S47,データシート1!$A$1:$BT$1,0),0)</f>
        <v>46.941905303246251</v>
      </c>
      <c r="AJ47" s="903">
        <f>VLOOKUP(年度マスタ!$K$4&amp;"_"&amp;AJ$33,データシート1!$A:$BT,MATCH("aa_"&amp;$S47,データシート1!$A$1:$BT$1,0),0)</f>
        <v>41.116914379700432</v>
      </c>
      <c r="AK47" s="904">
        <f>VLOOKUP(年度マスタ!$K$4&amp;"_"&amp;AK$33,データシート1!$A:$BT,MATCH("aa_"&amp;$S47,データシート1!$A$1:$BT$1,0),0)</f>
        <v>46.384127994996618</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那覇市</v>
      </c>
      <c r="AX48" s="1011">
        <f>SUM(AY39:BA39)</f>
        <v>75.485725439149064</v>
      </c>
      <c r="AY48" s="1011">
        <f>BB39</f>
        <v>1085.1646603071965</v>
      </c>
      <c r="AZ48" s="1011">
        <f>BC39</f>
        <v>520.75090734699097</v>
      </c>
      <c r="BA48" s="1011">
        <f>SUM(BD39:BG39)</f>
        <v>397.3160052610823</v>
      </c>
      <c r="BB48" s="1011">
        <f>BH39</f>
        <v>46.384127994996618</v>
      </c>
      <c r="BC48" s="1011">
        <f>SUM(AX48:BB48)</f>
        <v>2125.1014263494153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2125.1014263494153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75.485725439149064</v>
      </c>
      <c r="P52" s="453">
        <f t="shared" ref="P52:P64" si="18">O52/$O$51</f>
        <v>3.5520998905365885E-2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43.015653008291508</v>
      </c>
      <c r="P53" s="454">
        <f t="shared" si="18"/>
        <v>2.0241694102189525E-2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25.077160109320804</v>
      </c>
      <c r="P54" s="454">
        <f t="shared" si="18"/>
        <v>1.1800453285845917E-2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7.392912321536758</v>
      </c>
      <c r="P55" s="454">
        <f t="shared" si="18"/>
        <v>3.4788515173304457E-3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1085.1646603071965</v>
      </c>
      <c r="P56" s="453">
        <f t="shared" si="18"/>
        <v>0.51064134956200002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520.75090734699097</v>
      </c>
      <c r="P57" s="453">
        <f t="shared" si="18"/>
        <v>0.24504755438499604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397.3160052610823</v>
      </c>
      <c r="P58" s="453">
        <f t="shared" si="18"/>
        <v>0.18696331400219693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325.38637511050212</v>
      </c>
      <c r="P59" s="454">
        <f t="shared" si="18"/>
        <v>0.1531156918328665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219.34102369688623</v>
      </c>
      <c r="P60" s="454">
        <f t="shared" si="18"/>
        <v>0.10321437884199205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106.0453514136159</v>
      </c>
      <c r="P61" s="454">
        <f t="shared" si="18"/>
        <v>4.9901312990874448E-2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18.663506170020923</v>
      </c>
      <c r="P62" s="454">
        <f t="shared" si="18"/>
        <v>8.7824072482421914E-3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53.266123980559243</v>
      </c>
      <c r="P63" s="454">
        <f t="shared" si="18"/>
        <v>2.5065214921088229E-2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46.384127994996618</v>
      </c>
      <c r="P64" s="612">
        <f t="shared" si="18"/>
        <v>2.1826783145441269E-2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那覇市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311.3116</v>
      </c>
      <c r="AI7" s="78">
        <f>VLOOKUP(年度マスタ!$K$4&amp;"_"&amp;$AG7,データシート1!$A:$BT,MATCH("ab_"&amp;AI$2,データシート1!$A$1:$BT$1,0),0)</f>
        <v>7268</v>
      </c>
      <c r="AJ7" s="78">
        <f>VLOOKUP(年度マスタ!$K$4&amp;"_"&amp;$AG7,データシート1!$A:$BT,MATCH("ab_"&amp;AJ$2,データシート1!$A$1:$BT$1,0),0)</f>
        <v>74</v>
      </c>
      <c r="AK7" s="78">
        <f>VLOOKUP(年度マスタ!$K$4&amp;"_"&amp;$AG7,データシート1!$A:$BT,MATCH("ab_"&amp;AK$2,データシート1!$A$1:$BT$1,0),0)</f>
        <v>163350</v>
      </c>
      <c r="AL7" s="78">
        <f>VLOOKUP(年度マスタ!$K$4&amp;"_"&amp;$AG7,データシート1!$A:$BT,MATCH("ab_"&amp;AL$2,データシート1!$A$1:$BT$1,0),0)</f>
        <v>133590</v>
      </c>
      <c r="AM7" s="78">
        <f>VLOOKUP(年度マスタ!$K$4&amp;"_"&amp;$AG7,データシート1!$A:$BT,MATCH("ab_"&amp;AM$2,データシート1!$A$1:$BT$1,0),0)</f>
        <v>125063</v>
      </c>
      <c r="AN7" s="78">
        <f>VLOOKUP(年度マスタ!$K$4&amp;"_"&amp;$AG7,データシート1!$A:$BT,MATCH("ab_"&amp;AN$2,データシート1!$A$1:$BT$1,0),0)</f>
        <v>24344</v>
      </c>
      <c r="AO7" s="78">
        <f>VLOOKUP(年度マスタ!$K$4&amp;"_"&amp;$AG7,データシート1!$A:$BT,MATCH("ab_"&amp;AO$2,データシート1!$A$1:$BT$1,0),0)</f>
        <v>315452</v>
      </c>
      <c r="AP7" s="78">
        <f>VLOOKUP(年度マスタ!$K$4&amp;"_"&amp;$AG7,データシート1!$A:$BT,MATCH("ab_"&amp;AP$2,データシート1!$A$1:$BT$1,0),0)</f>
        <v>6223771.5</v>
      </c>
      <c r="AQ7" s="954">
        <f>VLOOKUP(年度マスタ!$K$4&amp;"_"&amp;$AG7,データシート1!$A:$BT,MATCH("ab_"&amp;AQ$2,データシート1!$A$1:$BT$1,0),0)</f>
        <v>44.697765456564618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292.06220000000002</v>
      </c>
      <c r="AI8" s="78">
        <f>VLOOKUP(年度マスタ!$K$4&amp;"_"&amp;$AG8,データシート1!$A:$BT,MATCH("ab_"&amp;AI$2,データシート1!$A$1:$BT$1,0),0)</f>
        <v>7268</v>
      </c>
      <c r="AJ8" s="78">
        <f>VLOOKUP(年度マスタ!$K$4&amp;"_"&amp;$AG8,データシート1!$A:$BT,MATCH("ab_"&amp;AJ$2,データシート1!$A$1:$BT$1,0),0)</f>
        <v>74</v>
      </c>
      <c r="AK8" s="78">
        <f>VLOOKUP(年度マスタ!$K$4&amp;"_"&amp;$AG8,データシート1!$A:$BT,MATCH("ab_"&amp;AK$2,データシート1!$A$1:$BT$1,0),0)</f>
        <v>163350</v>
      </c>
      <c r="AL8" s="78">
        <f>VLOOKUP(年度マスタ!$K$4&amp;"_"&amp;$AG8,データシート1!$A:$BT,MATCH("ab_"&amp;AL$2,データシート1!$A$1:$BT$1,0),0)</f>
        <v>135326</v>
      </c>
      <c r="AM8" s="78">
        <f>VLOOKUP(年度マスタ!$K$4&amp;"_"&amp;$AG8,データシート1!$A:$BT,MATCH("ab_"&amp;AM$2,データシート1!$A$1:$BT$1,0),0)</f>
        <v>127219</v>
      </c>
      <c r="AN8" s="78">
        <f>VLOOKUP(年度マスタ!$K$4&amp;"_"&amp;$AG8,データシート1!$A:$BT,MATCH("ab_"&amp;AN$2,データシート1!$A$1:$BT$1,0),0)</f>
        <v>24045</v>
      </c>
      <c r="AO8" s="78">
        <f>VLOOKUP(年度マスタ!$K$4&amp;"_"&amp;$AG8,データシート1!$A:$BT,MATCH("ab_"&amp;AO$2,データシート1!$A$1:$BT$1,0),0)</f>
        <v>316138</v>
      </c>
      <c r="AP8" s="78">
        <f>VLOOKUP(年度マスタ!$K$4&amp;"_"&amp;$AG8,データシート1!$A:$BT,MATCH("ab_"&amp;AP$2,データシート1!$A$1:$BT$1,0),0)</f>
        <v>6399443</v>
      </c>
      <c r="AQ8" s="954">
        <f>VLOOKUP(年度マスタ!$K$4&amp;"_"&amp;$AG8,データシート1!$A:$BT,MATCH("ab_"&amp;AQ$2,データシート1!$A$1:$BT$1,0),0)</f>
        <v>36.911533878486452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306.7627</v>
      </c>
      <c r="AI9" s="78">
        <f>VLOOKUP(年度マスタ!$K$4&amp;"_"&amp;$AG9,データシート1!$A:$BT,MATCH("ab_"&amp;AI$2,データシート1!$A$1:$BT$1,0),0)</f>
        <v>7268</v>
      </c>
      <c r="AJ9" s="78">
        <f>VLOOKUP(年度マスタ!$K$4&amp;"_"&amp;$AG9,データシート1!$A:$BT,MATCH("ab_"&amp;AJ$2,データシート1!$A$1:$BT$1,0),0)</f>
        <v>74</v>
      </c>
      <c r="AK9" s="78">
        <f>VLOOKUP(年度マスタ!$K$4&amp;"_"&amp;$AG9,データシート1!$A:$BT,MATCH("ab_"&amp;AK$2,データシート1!$A$1:$BT$1,0),0)</f>
        <v>163350</v>
      </c>
      <c r="AL9" s="78">
        <f>VLOOKUP(年度マスタ!$K$4&amp;"_"&amp;$AG9,データシート1!$A:$BT,MATCH("ab_"&amp;AL$2,データシート1!$A$1:$BT$1,0),0)</f>
        <v>137684</v>
      </c>
      <c r="AM9" s="78">
        <f>VLOOKUP(年度マスタ!$K$4&amp;"_"&amp;$AG9,データシート1!$A:$BT,MATCH("ab_"&amp;AM$2,データシート1!$A$1:$BT$1,0),0)</f>
        <v>129653</v>
      </c>
      <c r="AN9" s="78">
        <f>VLOOKUP(年度マスタ!$K$4&amp;"_"&amp;$AG9,データシート1!$A:$BT,MATCH("ab_"&amp;AN$2,データシート1!$A$1:$BT$1,0),0)</f>
        <v>24076</v>
      </c>
      <c r="AO9" s="78">
        <f>VLOOKUP(年度マスタ!$K$4&amp;"_"&amp;$AG9,データシート1!$A:$BT,MATCH("ab_"&amp;AO$2,データシート1!$A$1:$BT$1,0),0)</f>
        <v>317969</v>
      </c>
      <c r="AP9" s="78">
        <f>VLOOKUP(年度マスタ!$K$4&amp;"_"&amp;$AG9,データシート1!$A:$BT,MATCH("ab_"&amp;AP$2,データシート1!$A$1:$BT$1,0),0)</f>
        <v>6444756</v>
      </c>
      <c r="AQ9" s="954">
        <f>VLOOKUP(年度マスタ!$K$4&amp;"_"&amp;$AG9,データシート1!$A:$BT,MATCH("ab_"&amp;AQ$2,データシート1!$A$1:$BT$1,0),0)</f>
        <v>43.624588293893147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308.47800000000001</v>
      </c>
      <c r="AI10" s="78">
        <f>VLOOKUP(年度マスタ!$K$4&amp;"_"&amp;$AG10,データシート1!$A:$BT,MATCH("ab_"&amp;AI$2,データシート1!$A$1:$BT$1,0),0)</f>
        <v>7268</v>
      </c>
      <c r="AJ10" s="78">
        <f>VLOOKUP(年度マスタ!$K$4&amp;"_"&amp;$AG10,データシート1!$A:$BT,MATCH("ab_"&amp;AJ$2,データシート1!$A$1:$BT$1,0),0)</f>
        <v>74</v>
      </c>
      <c r="AK10" s="78">
        <f>VLOOKUP(年度マスタ!$K$4&amp;"_"&amp;$AG10,データシート1!$A:$BT,MATCH("ab_"&amp;AK$2,データシート1!$A$1:$BT$1,0),0)</f>
        <v>163350</v>
      </c>
      <c r="AL10" s="78">
        <f>VLOOKUP(年度マスタ!$K$4&amp;"_"&amp;$AG10,データシート1!$A:$BT,MATCH("ab_"&amp;AL$2,データシート1!$A$1:$BT$1,0),0)</f>
        <v>140302</v>
      </c>
      <c r="AM10" s="78">
        <f>VLOOKUP(年度マスタ!$K$4&amp;"_"&amp;$AG10,データシート1!$A:$BT,MATCH("ab_"&amp;AM$2,データシート1!$A$1:$BT$1,0),0)</f>
        <v>133233</v>
      </c>
      <c r="AN10" s="78">
        <f>VLOOKUP(年度マスタ!$K$4&amp;"_"&amp;$AG10,データシート1!$A:$BT,MATCH("ab_"&amp;AN$2,データシート1!$A$1:$BT$1,0),0)</f>
        <v>23851</v>
      </c>
      <c r="AO10" s="78">
        <f>VLOOKUP(年度マスタ!$K$4&amp;"_"&amp;$AG10,データシート1!$A:$BT,MATCH("ab_"&amp;AO$2,データシート1!$A$1:$BT$1,0),0)</f>
        <v>320889</v>
      </c>
      <c r="AP10" s="78">
        <f>VLOOKUP(年度マスタ!$K$4&amp;"_"&amp;$AG10,データシート1!$A:$BT,MATCH("ab_"&amp;AP$2,データシート1!$A$1:$BT$1,0),0)</f>
        <v>6635544</v>
      </c>
      <c r="AQ10" s="954">
        <f>VLOOKUP(年度マスタ!$K$4&amp;"_"&amp;$AG10,データシート1!$A:$BT,MATCH("ab_"&amp;AQ$2,データシート1!$A$1:$BT$1,0),0)</f>
        <v>48.313720621522968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285.09679999999997</v>
      </c>
      <c r="AI11" s="78">
        <f>VLOOKUP(年度マスタ!$K$4&amp;"_"&amp;$AG11,データシート1!$A:$BT,MATCH("ab_"&amp;AI$2,データシート1!$A$1:$BT$1,0),0)</f>
        <v>7268</v>
      </c>
      <c r="AJ11" s="78">
        <f>VLOOKUP(年度マスタ!$K$4&amp;"_"&amp;$AG11,データシート1!$A:$BT,MATCH("ab_"&amp;AJ$2,データシート1!$A$1:$BT$1,0),0)</f>
        <v>74</v>
      </c>
      <c r="AK11" s="78">
        <f>VLOOKUP(年度マスタ!$K$4&amp;"_"&amp;$AG11,データシート1!$A:$BT,MATCH("ab_"&amp;AK$2,データシート1!$A$1:$BT$1,0),0)</f>
        <v>163350</v>
      </c>
      <c r="AL11" s="78">
        <f>VLOOKUP(年度マスタ!$K$4&amp;"_"&amp;$AG11,データシート1!$A:$BT,MATCH("ab_"&amp;AL$2,データシート1!$A$1:$BT$1,0),0)</f>
        <v>142169</v>
      </c>
      <c r="AM11" s="78">
        <f>VLOOKUP(年度マスタ!$K$4&amp;"_"&amp;$AG11,データシート1!$A:$BT,MATCH("ab_"&amp;AM$2,データシート1!$A$1:$BT$1,0),0)</f>
        <v>137205</v>
      </c>
      <c r="AN11" s="78">
        <f>VLOOKUP(年度マスタ!$K$4&amp;"_"&amp;$AG11,データシート1!$A:$BT,MATCH("ab_"&amp;AN$2,データシート1!$A$1:$BT$1,0),0)</f>
        <v>23589</v>
      </c>
      <c r="AO11" s="78">
        <f>VLOOKUP(年度マスタ!$K$4&amp;"_"&amp;$AG11,データシート1!$A:$BT,MATCH("ab_"&amp;AO$2,データシート1!$A$1:$BT$1,0),0)</f>
        <v>322486</v>
      </c>
      <c r="AP11" s="78">
        <f>VLOOKUP(年度マスタ!$K$4&amp;"_"&amp;$AG11,データシート1!$A:$BT,MATCH("ab_"&amp;AP$2,データシート1!$A$1:$BT$1,0),0)</f>
        <v>6783327.5</v>
      </c>
      <c r="AQ11" s="954">
        <f>VLOOKUP(年度マスタ!$K$4&amp;"_"&amp;$AG11,データシート1!$A:$BT,MATCH("ab_"&amp;AQ$2,データシート1!$A$1:$BT$1,0),0)</f>
        <v>47.414471510966273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287.34719999999999</v>
      </c>
      <c r="AI12" s="78">
        <f>VLOOKUP(年度マスタ!$K$4&amp;"_"&amp;$AG12,データシート1!$A:$BT,MATCH("ab_"&amp;AI$2,データシート1!$A$1:$BT$1,0),0)</f>
        <v>7245</v>
      </c>
      <c r="AJ12" s="78">
        <f>VLOOKUP(年度マスタ!$K$4&amp;"_"&amp;$AG12,データシート1!$A:$BT,MATCH("ab_"&amp;AJ$2,データシート1!$A$1:$BT$1,0),0)</f>
        <v>82</v>
      </c>
      <c r="AK12" s="78">
        <f>VLOOKUP(年度マスタ!$K$4&amp;"_"&amp;$AG12,データシート1!$A:$BT,MATCH("ab_"&amp;AK$2,データシート1!$A$1:$BT$1,0),0)</f>
        <v>166583</v>
      </c>
      <c r="AL12" s="78">
        <f>VLOOKUP(年度マスタ!$K$4&amp;"_"&amp;$AG12,データシート1!$A:$BT,MATCH("ab_"&amp;AL$2,データシート1!$A$1:$BT$1,0),0)</f>
        <v>144291</v>
      </c>
      <c r="AM12" s="78">
        <f>VLOOKUP(年度マスタ!$K$4&amp;"_"&amp;$AG12,データシート1!$A:$BT,MATCH("ab_"&amp;AM$2,データシート1!$A$1:$BT$1,0),0)</f>
        <v>142077</v>
      </c>
      <c r="AN12" s="78">
        <f>VLOOKUP(年度マスタ!$K$4&amp;"_"&amp;$AG12,データシート1!$A:$BT,MATCH("ab_"&amp;AN$2,データシート1!$A$1:$BT$1,0),0)</f>
        <v>23529</v>
      </c>
      <c r="AO12" s="78">
        <f>VLOOKUP(年度マスタ!$K$4&amp;"_"&amp;$AG12,データシート1!$A:$BT,MATCH("ab_"&amp;AO$2,データシート1!$A$1:$BT$1,0),0)</f>
        <v>323184</v>
      </c>
      <c r="AP12" s="78">
        <f>VLOOKUP(年度マスタ!$K$4&amp;"_"&amp;$AG12,データシート1!$A:$BT,MATCH("ab_"&amp;AP$2,データシート1!$A$1:$BT$1,0),0)</f>
        <v>6855136.5</v>
      </c>
      <c r="AQ12" s="954">
        <f>VLOOKUP(年度マスタ!$K$4&amp;"_"&amp;$AG12,データシート1!$A:$BT,MATCH("ab_"&amp;AQ$2,データシート1!$A$1:$BT$1,0),0)</f>
        <v>49.547219228144293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349.298</v>
      </c>
      <c r="AI13" s="78">
        <f>VLOOKUP(年度マスタ!$K$4&amp;"_"&amp;$AG13,データシート1!$A:$BT,MATCH("ab_"&amp;AI$2,データシート1!$A$1:$BT$1,0),0)</f>
        <v>7245</v>
      </c>
      <c r="AJ13" s="78">
        <f>VLOOKUP(年度マスタ!$K$4&amp;"_"&amp;$AG13,データシート1!$A:$BT,MATCH("ab_"&amp;AJ$2,データシート1!$A$1:$BT$1,0),0)</f>
        <v>82</v>
      </c>
      <c r="AK13" s="78">
        <f>VLOOKUP(年度マスタ!$K$4&amp;"_"&amp;$AG13,データシート1!$A:$BT,MATCH("ab_"&amp;AK$2,データシート1!$A$1:$BT$1,0),0)</f>
        <v>166583</v>
      </c>
      <c r="AL13" s="78">
        <f>VLOOKUP(年度マスタ!$K$4&amp;"_"&amp;$AG13,データシート1!$A:$BT,MATCH("ab_"&amp;AL$2,データシート1!$A$1:$BT$1,0),0)</f>
        <v>147206</v>
      </c>
      <c r="AM13" s="78">
        <f>VLOOKUP(年度マスタ!$K$4&amp;"_"&amp;$AG13,データシート1!$A:$BT,MATCH("ab_"&amp;AM$2,データシート1!$A$1:$BT$1,0),0)</f>
        <v>145174</v>
      </c>
      <c r="AN13" s="78">
        <f>VLOOKUP(年度マスタ!$K$4&amp;"_"&amp;$AG13,データシート1!$A:$BT,MATCH("ab_"&amp;AN$2,データシート1!$A$1:$BT$1,0),0)</f>
        <v>23274</v>
      </c>
      <c r="AO13" s="78">
        <f>VLOOKUP(年度マスタ!$K$4&amp;"_"&amp;$AG13,データシート1!$A:$BT,MATCH("ab_"&amp;AO$2,データシート1!$A$1:$BT$1,0),0)</f>
        <v>324169</v>
      </c>
      <c r="AP13" s="78">
        <f>VLOOKUP(年度マスタ!$K$4&amp;"_"&amp;$AG13,データシート1!$A:$BT,MATCH("ab_"&amp;AP$2,データシート1!$A$1:$BT$1,0),0)</f>
        <v>7042402.5</v>
      </c>
      <c r="AQ13" s="954">
        <f>VLOOKUP(年度マスタ!$K$4&amp;"_"&amp;$AG13,データシート1!$A:$BT,MATCH("ab_"&amp;AQ$2,データシート1!$A$1:$BT$1,0),0)</f>
        <v>48.597384531008302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219.51249999999999</v>
      </c>
      <c r="AI14" s="78">
        <f>VLOOKUP(年度マスタ!$K$4&amp;"_"&amp;$AG14,データシート1!$A:$BT,MATCH("ab_"&amp;AI$2,データシート1!$A$1:$BT$1,0),0)</f>
        <v>7245</v>
      </c>
      <c r="AJ14" s="78">
        <f>VLOOKUP(年度マスタ!$K$4&amp;"_"&amp;$AG14,データシート1!$A:$BT,MATCH("ab_"&amp;AJ$2,データシート1!$A$1:$BT$1,0),0)</f>
        <v>82</v>
      </c>
      <c r="AK14" s="78">
        <f>VLOOKUP(年度マスタ!$K$4&amp;"_"&amp;$AG14,データシート1!$A:$BT,MATCH("ab_"&amp;AK$2,データシート1!$A$1:$BT$1,0),0)</f>
        <v>166583</v>
      </c>
      <c r="AL14" s="78">
        <f>VLOOKUP(年度マスタ!$K$4&amp;"_"&amp;$AG14,データシート1!$A:$BT,MATCH("ab_"&amp;AL$2,データシート1!$A$1:$BT$1,0),0)</f>
        <v>149274</v>
      </c>
      <c r="AM14" s="78">
        <f>VLOOKUP(年度マスタ!$K$4&amp;"_"&amp;$AG14,データシート1!$A:$BT,MATCH("ab_"&amp;AM$2,データシート1!$A$1:$BT$1,0),0)</f>
        <v>148514</v>
      </c>
      <c r="AN14" s="78">
        <f>VLOOKUP(年度マスタ!$K$4&amp;"_"&amp;$AG14,データシート1!$A:$BT,MATCH("ab_"&amp;AN$2,データシート1!$A$1:$BT$1,0),0)</f>
        <v>23498</v>
      </c>
      <c r="AO14" s="78">
        <f>VLOOKUP(年度マスタ!$K$4&amp;"_"&amp;$AG14,データシート1!$A:$BT,MATCH("ab_"&amp;AO$2,データシート1!$A$1:$BT$1,0),0)</f>
        <v>324157</v>
      </c>
      <c r="AP14" s="78">
        <f>VLOOKUP(年度マスタ!$K$4&amp;"_"&amp;$AG14,データシート1!$A:$BT,MATCH("ab_"&amp;AP$2,データシート1!$A$1:$BT$1,0),0)</f>
        <v>7327724.5126771079</v>
      </c>
      <c r="AQ14" s="954">
        <f>VLOOKUP(年度マスタ!$K$4&amp;"_"&amp;$AG14,データシート1!$A:$BT,MATCH("ab_"&amp;AQ$2,データシート1!$A$1:$BT$1,0),0)</f>
        <v>43.24339307804383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316.68860000000001</v>
      </c>
      <c r="AI15" s="78">
        <f>VLOOKUP(年度マスタ!$K$4&amp;"_"&amp;$AG15,データシート1!$A:$BT,MATCH("ab_"&amp;AI$2,データシート1!$A$1:$BT$1,0),0)</f>
        <v>7245</v>
      </c>
      <c r="AJ15" s="78">
        <f>VLOOKUP(年度マスタ!$K$4&amp;"_"&amp;$AG15,データシート1!$A:$BT,MATCH("ab_"&amp;AJ$2,データシート1!$A$1:$BT$1,0),0)</f>
        <v>82</v>
      </c>
      <c r="AK15" s="78">
        <f>VLOOKUP(年度マスタ!$K$4&amp;"_"&amp;$AG15,データシート1!$A:$BT,MATCH("ab_"&amp;AK$2,データシート1!$A$1:$BT$1,0),0)</f>
        <v>166583</v>
      </c>
      <c r="AL15" s="78">
        <f>VLOOKUP(年度マスタ!$K$4&amp;"_"&amp;$AG15,データシート1!$A:$BT,MATCH("ab_"&amp;AL$2,データシート1!$A$1:$BT$1,0),0)</f>
        <v>150658</v>
      </c>
      <c r="AM15" s="78">
        <f>VLOOKUP(年度マスタ!$K$4&amp;"_"&amp;$AG15,データシート1!$A:$BT,MATCH("ab_"&amp;AM$2,データシート1!$A$1:$BT$1,0),0)</f>
        <v>149768</v>
      </c>
      <c r="AN15" s="78">
        <f>VLOOKUP(年度マスタ!$K$4&amp;"_"&amp;$AG15,データシート1!$A:$BT,MATCH("ab_"&amp;AN$2,データシート1!$A$1:$BT$1,0),0)</f>
        <v>23425</v>
      </c>
      <c r="AO15" s="78">
        <f>VLOOKUP(年度マスタ!$K$4&amp;"_"&amp;$AG15,データシート1!$A:$BT,MATCH("ab_"&amp;AO$2,データシート1!$A$1:$BT$1,0),0)</f>
        <v>323290</v>
      </c>
      <c r="AP15" s="78">
        <f>VLOOKUP(年度マスタ!$K$4&amp;"_"&amp;$AG15,データシート1!$A:$BT,MATCH("ab_"&amp;AP$2,データシート1!$A$1:$BT$1,0),0)</f>
        <v>7426477.4999999972</v>
      </c>
      <c r="AQ15" s="954">
        <f>VLOOKUP(年度マスタ!$K$4&amp;"_"&amp;$AG15,データシート1!$A:$BT,MATCH("ab_"&amp;AQ$2,データシート1!$A$1:$BT$1,0),0)</f>
        <v>47.978302040470659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338.19600000000003</v>
      </c>
      <c r="AI16" s="78">
        <f>VLOOKUP(年度マスタ!$K$4&amp;"_"&amp;$AG16,データシート1!$A:$BT,MATCH("ab_"&amp;AI$2,データシート1!$A$1:$BT$1,0),0)</f>
        <v>7245</v>
      </c>
      <c r="AJ16" s="78">
        <f>VLOOKUP(年度マスタ!$K$4&amp;"_"&amp;$AG16,データシート1!$A:$BT,MATCH("ab_"&amp;AJ$2,データシート1!$A$1:$BT$1,0),0)</f>
        <v>82</v>
      </c>
      <c r="AK16" s="78">
        <f>VLOOKUP(年度マスタ!$K$4&amp;"_"&amp;$AG16,データシート1!$A:$BT,MATCH("ab_"&amp;AK$2,データシート1!$A$1:$BT$1,0),0)</f>
        <v>166583</v>
      </c>
      <c r="AL16" s="78">
        <f>VLOOKUP(年度マスタ!$K$4&amp;"_"&amp;$AG16,データシート1!$A:$BT,MATCH("ab_"&amp;AL$2,データシート1!$A$1:$BT$1,0),0)</f>
        <v>152423</v>
      </c>
      <c r="AM16" s="78">
        <f>VLOOKUP(年度マスタ!$K$4&amp;"_"&amp;$AG16,データシート1!$A:$BT,MATCH("ab_"&amp;AM$2,データシート1!$A$1:$BT$1,0),0)</f>
        <v>152032</v>
      </c>
      <c r="AN16" s="78">
        <f>VLOOKUP(年度マスタ!$K$4&amp;"_"&amp;$AG16,データシート1!$A:$BT,MATCH("ab_"&amp;AN$2,データシート1!$A$1:$BT$1,0),0)</f>
        <v>23475</v>
      </c>
      <c r="AO16" s="78">
        <f>VLOOKUP(年度マスタ!$K$4&amp;"_"&amp;$AG16,データシート1!$A:$BT,MATCH("ab_"&amp;AO$2,データシート1!$A$1:$BT$1,0),0)</f>
        <v>322624</v>
      </c>
      <c r="AP16" s="78">
        <f>VLOOKUP(年度マスタ!$K$4&amp;"_"&amp;$AG16,データシート1!$A:$BT,MATCH("ab_"&amp;AP$2,データシート1!$A$1:$BT$1,0),0)</f>
        <v>7803354.0000000009</v>
      </c>
      <c r="AQ16" s="954">
        <f>VLOOKUP(年度マスタ!$K$4&amp;"_"&amp;$AG16,データシート1!$A:$BT,MATCH("ab_"&amp;AQ$2,データシート1!$A$1:$BT$1,0),0)</f>
        <v>47.100036295994109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288.5247</v>
      </c>
      <c r="AI17" s="151">
        <f>VLOOKUP(年度マスタ!$K$4&amp;"_"&amp;$AG17,データシート1!$A:$BT,MATCH("ab_"&amp;AI$2,データシート1!$A$1:$BT$1,0),0)</f>
        <v>7245</v>
      </c>
      <c r="AJ17" s="151">
        <f>VLOOKUP(年度マスタ!$K$4&amp;"_"&amp;$AG17,データシート1!$A:$BT,MATCH("ab_"&amp;AJ$2,データシート1!$A$1:$BT$1,0),0)</f>
        <v>82</v>
      </c>
      <c r="AK17" s="151">
        <f>VLOOKUP(年度マスタ!$K$4&amp;"_"&amp;$AG17,データシート1!$A:$BT,MATCH("ab_"&amp;AK$2,データシート1!$A$1:$BT$1,0),0)</f>
        <v>166583</v>
      </c>
      <c r="AL17" s="151">
        <f>VLOOKUP(年度マスタ!$K$4&amp;"_"&amp;$AG17,データシート1!$A:$BT,MATCH("ab_"&amp;AL$2,データシート1!$A$1:$BT$1,0),0)</f>
        <v>154537</v>
      </c>
      <c r="AM17" s="151">
        <f>VLOOKUP(年度マスタ!$K$4&amp;"_"&amp;$AG17,データシート1!$A:$BT,MATCH("ab_"&amp;AM$2,データシート1!$A$1:$BT$1,0),0)</f>
        <v>151864</v>
      </c>
      <c r="AN17" s="151">
        <f>VLOOKUP(年度マスタ!$K$4&amp;"_"&amp;$AG17,データシート1!$A:$BT,MATCH("ab_"&amp;AN$2,データシート1!$A$1:$BT$1,0),0)</f>
        <v>23493</v>
      </c>
      <c r="AO17" s="151">
        <f>VLOOKUP(年度マスタ!$K$4&amp;"_"&amp;$AG17,データシート1!$A:$BT,MATCH("ab_"&amp;AO$2,データシート1!$A$1:$BT$1,0),0)</f>
        <v>322011</v>
      </c>
      <c r="AP17" s="151">
        <f>VLOOKUP(年度マスタ!$K$4&amp;"_"&amp;$AG17,データシート1!$A:$BT,MATCH("ab_"&amp;AP$2,データシート1!$A$1:$BT$1,0),0)</f>
        <v>8266512.5</v>
      </c>
      <c r="AQ17" s="955">
        <f>VLOOKUP(年度マスタ!$K$4&amp;"_"&amp;$AG17,データシート1!$A:$BT,MATCH("ab_"&amp;AQ$2,データシート1!$A$1:$BT$1,0),0)</f>
        <v>49.597271001355487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315.37329999999997</v>
      </c>
      <c r="AI18" s="78">
        <f>VLOOKUP(年度マスタ!$K$4&amp;"_"&amp;$AG18,データシート1!$A:$BT,MATCH("ab_"&amp;AI$2,データシート1!$A$1:$BT$1,0),0)</f>
        <v>9089</v>
      </c>
      <c r="AJ18" s="78">
        <f>VLOOKUP(年度マスタ!$K$4&amp;"_"&amp;$AG18,データシート1!$A:$BT,MATCH("ab_"&amp;AJ$2,データシート1!$A$1:$BT$1,0),0)</f>
        <v>212</v>
      </c>
      <c r="AK18" s="78">
        <f>VLOOKUP(年度マスタ!$K$4&amp;"_"&amp;$AG18,データシート1!$A:$BT,MATCH("ab_"&amp;AK$2,データシート1!$A$1:$BT$1,0),0)</f>
        <v>171197</v>
      </c>
      <c r="AL18" s="78">
        <f>VLOOKUP(年度マスタ!$K$4&amp;"_"&amp;$AG18,データシート1!$A:$BT,MATCH("ab_"&amp;AL$2,データシート1!$A$1:$BT$1,0),0)</f>
        <v>155427</v>
      </c>
      <c r="AM18" s="78">
        <f>VLOOKUP(年度マスタ!$K$4&amp;"_"&amp;$AG18,データシート1!$A:$BT,MATCH("ab_"&amp;AM$2,データシート1!$A$1:$BT$1,0),0)</f>
        <v>150324</v>
      </c>
      <c r="AN18" s="78">
        <f>VLOOKUP(年度マスタ!$K$4&amp;"_"&amp;$AG18,データシート1!$A:$BT,MATCH("ab_"&amp;AN$2,データシート1!$A$1:$BT$1,0),0)</f>
        <v>23199</v>
      </c>
      <c r="AO18" s="78">
        <f>VLOOKUP(年度マスタ!$K$4&amp;"_"&amp;$AG18,データシート1!$A:$BT,MATCH("ab_"&amp;AO$2,データシート1!$A$1:$BT$1,0),0)</f>
        <v>320467</v>
      </c>
      <c r="AP18" s="78">
        <f>VLOOKUP(年度マスタ!$K$4&amp;"_"&amp;$AG18,データシート1!$A:$BT,MATCH("ab_"&amp;AP$2,データシート1!$A$1:$BT$1,0),0)</f>
        <v>8669848.5</v>
      </c>
      <c r="AQ18" s="954">
        <f>VLOOKUP(年度マスタ!$K$4&amp;"_"&amp;$AG18,データシート1!$A:$BT,MATCH("ab_"&amp;AQ$2,データシート1!$A$1:$BT$1,0),0)</f>
        <v>46.941905303246251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292.28300000000002</v>
      </c>
      <c r="AI19" s="78">
        <f>VLOOKUP(年度マスタ!$K$4&amp;"_"&amp;$AG19,データシート1!$A:$BT,MATCH("ab_"&amp;AI$2,データシート1!$A$1:$BT$1,0),0)</f>
        <v>9089</v>
      </c>
      <c r="AJ19" s="78">
        <f>VLOOKUP(年度マスタ!$K$4&amp;"_"&amp;$AG19,データシート1!$A:$BT,MATCH("ab_"&amp;AJ$2,データシート1!$A$1:$BT$1,0),0)</f>
        <v>212</v>
      </c>
      <c r="AK19" s="78">
        <f>VLOOKUP(年度マスタ!$K$4&amp;"_"&amp;$AG19,データシート1!$A:$BT,MATCH("ab_"&amp;AK$2,データシート1!$A$1:$BT$1,0),0)</f>
        <v>171197</v>
      </c>
      <c r="AL19" s="78">
        <f>VLOOKUP(年度マスタ!$K$4&amp;"_"&amp;$AG19,データシート1!$A:$BT,MATCH("ab_"&amp;AL$2,データシート1!$A$1:$BT$1,0),0)</f>
        <v>156309</v>
      </c>
      <c r="AM19" s="78">
        <f>VLOOKUP(年度マスタ!$K$4&amp;"_"&amp;$AG19,データシート1!$A:$BT,MATCH("ab_"&amp;AM$2,データシート1!$A$1:$BT$1,0),0)</f>
        <v>151379</v>
      </c>
      <c r="AN19" s="78">
        <f>VLOOKUP(年度マスタ!$K$4&amp;"_"&amp;$AG19,データシート1!$A:$BT,MATCH("ab_"&amp;AN$2,データシート1!$A$1:$BT$1,0),0)</f>
        <v>23200</v>
      </c>
      <c r="AO19" s="78">
        <f>VLOOKUP(年度マスタ!$K$4&amp;"_"&amp;$AG19,データシート1!$A:$BT,MATCH("ab_"&amp;AO$2,データシート1!$A$1:$BT$1,0),0)</f>
        <v>318339</v>
      </c>
      <c r="AP19" s="78">
        <f>VLOOKUP(年度マスタ!$K$4&amp;"_"&amp;$AG19,データシート1!$A:$BT,MATCH("ab_"&amp;AP$2,データシート1!$A$1:$BT$1,0),0)</f>
        <v>8609289.9999999981</v>
      </c>
      <c r="AQ19" s="954">
        <f>VLOOKUP(年度マスタ!$K$4&amp;"_"&amp;$AG19,データシート1!$A:$BT,MATCH("ab_"&amp;AQ$2,データシート1!$A$1:$BT$1,0),0)</f>
        <v>41.116914379700432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295.66289999999998</v>
      </c>
      <c r="AI20" s="78">
        <f>VLOOKUP(年度マスタ!$K$4&amp;"_"&amp;$AG20,データシート1!$A:$BT,MATCH("ab_"&amp;AI$2,データシート1!$A$1:$BT$1,0),0)</f>
        <v>9089</v>
      </c>
      <c r="AJ20" s="78">
        <f>VLOOKUP(年度マスタ!$K$4&amp;"_"&amp;$AG20,データシート1!$A:$BT,MATCH("ab_"&amp;AJ$2,データシート1!$A$1:$BT$1,0),0)</f>
        <v>212</v>
      </c>
      <c r="AK20" s="78">
        <f>VLOOKUP(年度マスタ!$K$4&amp;"_"&amp;$AG20,データシート1!$A:$BT,MATCH("ab_"&amp;AK$2,データシート1!$A$1:$BT$1,0),0)</f>
        <v>171197</v>
      </c>
      <c r="AL20" s="78">
        <f>VLOOKUP(年度マスタ!$K$4&amp;"_"&amp;$AG20,データシート1!$A:$BT,MATCH("ab_"&amp;AL$2,データシート1!$A$1:$BT$1,0),0)</f>
        <v>158212</v>
      </c>
      <c r="AM20" s="78">
        <f>VLOOKUP(年度マスタ!$K$4&amp;"_"&amp;$AG20,データシート1!$A:$BT,MATCH("ab_"&amp;AM$2,データシート1!$A$1:$BT$1,0),0)</f>
        <v>153331</v>
      </c>
      <c r="AN20" s="78">
        <f>VLOOKUP(年度マスタ!$K$4&amp;"_"&amp;$AG20,データシート1!$A:$BT,MATCH("ab_"&amp;AN$2,データシート1!$A$1:$BT$1,0),0)</f>
        <v>23170</v>
      </c>
      <c r="AO20" s="78">
        <f>VLOOKUP(年度マスタ!$K$4&amp;"_"&amp;$AG20,データシート1!$A:$BT,MATCH("ab_"&amp;AO$2,データシート1!$A$1:$BT$1,0),0)</f>
        <v>317030</v>
      </c>
      <c r="AP20" s="78">
        <f>VLOOKUP(年度マスタ!$K$4&amp;"_"&amp;$AG20,データシート1!$A:$BT,MATCH("ab_"&amp;AP$2,データシート1!$A$1:$BT$1,0),0)</f>
        <v>9275354.9999999981</v>
      </c>
      <c r="AQ20" s="954">
        <f>VLOOKUP(年度マスタ!$K$4&amp;"_"&amp;$AG20,データシート1!$A:$BT,MATCH("ab_"&amp;AQ$2,データシート1!$A$1:$BT$1,0),0)</f>
        <v>46.384127994996618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那覇市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47201</v>
      </c>
      <c r="BF13" s="70" t="str">
        <f>年度マスタ!K4</f>
        <v>47201</v>
      </c>
      <c r="BG13" s="70" t="str">
        <f>年度マスタ!K4</f>
        <v>47201</v>
      </c>
      <c r="BH13" s="278" t="s">
        <v>195</v>
      </c>
      <c r="BI13" s="278" t="s">
        <v>195</v>
      </c>
      <c r="BJ13" s="278" t="s">
        <v>195</v>
      </c>
      <c r="BK13" s="278" t="str">
        <f>年度マスタ!K4</f>
        <v>47201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那覇市</v>
      </c>
      <c r="BF14" s="70" t="str">
        <f>AP2</f>
        <v>那覇市</v>
      </c>
      <c r="BG14" s="70" t="str">
        <f>AP2</f>
        <v>那覇市</v>
      </c>
      <c r="BH14" s="70" t="s">
        <v>205</v>
      </c>
      <c r="BI14" s="70" t="s">
        <v>205</v>
      </c>
      <c r="BJ14" s="70" t="s">
        <v>205</v>
      </c>
      <c r="BK14" s="70" t="str">
        <f>AP2</f>
        <v>那覇市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88.373000000000005</v>
      </c>
      <c r="AY17" s="165">
        <f>AX17</f>
        <v>88.373000000000005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151.279</v>
      </c>
      <c r="G21" s="877">
        <f t="shared" ref="G21:O21" si="5">SUM(G22,G26,G27,G28)</f>
        <v>146.619</v>
      </c>
      <c r="H21" s="877">
        <f t="shared" si="5"/>
        <v>158.065</v>
      </c>
      <c r="I21" s="877">
        <f t="shared" si="5"/>
        <v>142.005</v>
      </c>
      <c r="J21" s="877">
        <f t="shared" si="5"/>
        <v>127.312</v>
      </c>
      <c r="K21" s="877">
        <f t="shared" si="5"/>
        <v>146.429</v>
      </c>
      <c r="L21" s="877">
        <f t="shared" si="5"/>
        <v>137.11000000000001</v>
      </c>
      <c r="M21" s="877">
        <f t="shared" si="5"/>
        <v>129.65800000000002</v>
      </c>
      <c r="N21" s="877">
        <f t="shared" si="5"/>
        <v>139.982</v>
      </c>
      <c r="O21" s="877">
        <f t="shared" si="5"/>
        <v>127.705</v>
      </c>
      <c r="P21" s="878">
        <f>SUM(P22,P26,P27,P28)</f>
        <v>88.373000000000005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88.373000000000005</v>
      </c>
      <c r="AY22" s="165">
        <f>AX22</f>
        <v>88.373000000000005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1359.2492414059886</v>
      </c>
      <c r="AG24" s="877">
        <f t="shared" ref="AG24:AP24" si="11">AG25+AG29</f>
        <v>1396.9628376937526</v>
      </c>
      <c r="AH24" s="877">
        <f t="shared" si="11"/>
        <v>1435.516541072848</v>
      </c>
      <c r="AI24" s="877">
        <f t="shared" si="11"/>
        <v>1304.0422621078235</v>
      </c>
      <c r="AJ24" s="877">
        <f t="shared" si="11"/>
        <v>1200.1929225244398</v>
      </c>
      <c r="AK24" s="877">
        <f t="shared" si="11"/>
        <v>1225.1390404035735</v>
      </c>
      <c r="AL24" s="877">
        <f t="shared" si="11"/>
        <v>1244.7530789455109</v>
      </c>
      <c r="AM24" s="877">
        <f t="shared" si="11"/>
        <v>1427.5883942189053</v>
      </c>
      <c r="AN24" s="877">
        <f t="shared" si="11"/>
        <v>1179.5998102328915</v>
      </c>
      <c r="AO24" s="877">
        <f t="shared" si="11"/>
        <v>955.62557106104646</v>
      </c>
      <c r="AP24" s="878">
        <f t="shared" si="11"/>
        <v>1023.6568086532134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83.627536969028526</v>
      </c>
      <c r="AG25" s="879">
        <f>①CO2排出量の現状把握!AA35</f>
        <v>74.743565847749579</v>
      </c>
      <c r="AH25" s="879">
        <f>①CO2排出量の現状把握!AB35</f>
        <v>70.709844292159929</v>
      </c>
      <c r="AI25" s="879">
        <f>①CO2排出量の現状把握!AC35</f>
        <v>74.309587120929578</v>
      </c>
      <c r="AJ25" s="879">
        <f>①CO2排出量の現状把握!AD35</f>
        <v>86.877380079837877</v>
      </c>
      <c r="AK25" s="879">
        <f>①CO2排出量の現状把握!AE35</f>
        <v>71.263098283444506</v>
      </c>
      <c r="AL25" s="879">
        <f>①CO2排出量の現状把握!AF35</f>
        <v>86.116572464260372</v>
      </c>
      <c r="AM25" s="879">
        <f>①CO2排出量の現状把握!AG35</f>
        <v>87.02530513563039</v>
      </c>
      <c r="AN25" s="879">
        <f>①CO2排出量の現状把握!AH35</f>
        <v>76.299422272595677</v>
      </c>
      <c r="AO25" s="879">
        <f>①CO2排出量の現状把握!AI35</f>
        <v>79.394785277498372</v>
      </c>
      <c r="AP25" s="880">
        <f>①CO2排出量の現状把握!AJ35</f>
        <v>75.178605028844032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151.279</v>
      </c>
      <c r="G26" s="879">
        <f>IFERROR(VLOOKUP(年度マスタ!$K$4&amp;"_"&amp;G$20,データシート1!$A:$BU,MATCH("ba_"&amp;$D26,データシート1!$A$1:$BU$1,0),0),0)</f>
        <v>146.619</v>
      </c>
      <c r="H26" s="879">
        <f>IFERROR(VLOOKUP(年度マスタ!$K$4&amp;"_"&amp;H$20,データシート1!$A:$BU,MATCH("ba_"&amp;$D26,データシート1!$A$1:$BU$1,0),0),0)</f>
        <v>158.065</v>
      </c>
      <c r="I26" s="879">
        <f>IFERROR(VLOOKUP(年度マスタ!$K$4&amp;"_"&amp;I$20,データシート1!$A:$BU,MATCH("ba_"&amp;$D26,データシート1!$A$1:$BU$1,0),0),0)</f>
        <v>142.005</v>
      </c>
      <c r="J26" s="879">
        <f>IFERROR(VLOOKUP(年度マスタ!$K$4&amp;"_"&amp;J$20,データシート1!$A:$BU,MATCH("ba_"&amp;$D26,データシート1!$A$1:$BU$1,0),0),0)</f>
        <v>127.312</v>
      </c>
      <c r="K26" s="879">
        <f>IFERROR(VLOOKUP(年度マスタ!$K$4&amp;"_"&amp;K$20,データシート1!$A:$BU,MATCH("ba_"&amp;$D26,データシート1!$A$1:$BU$1,0),0),0)</f>
        <v>146.429</v>
      </c>
      <c r="L26" s="879">
        <f>IFERROR(VLOOKUP(年度マスタ!$K$4&amp;"_"&amp;L$20,データシート1!$A:$BU,MATCH("ba_"&amp;$D26,データシート1!$A$1:$BU$1,0),0),0)</f>
        <v>137.11000000000001</v>
      </c>
      <c r="M26" s="879">
        <f>IFERROR(VLOOKUP(年度マスタ!$K$4&amp;"_"&amp;M$20,データシート1!$A:$BU,MATCH("ba_"&amp;$D26,データシート1!$A$1:$BU$1,0),0),0)</f>
        <v>129.65800000000002</v>
      </c>
      <c r="N26" s="879">
        <f>IFERROR(VLOOKUP(年度マスタ!$K$4&amp;"_"&amp;N$20,データシート1!$A:$BU,MATCH("ba_"&amp;$D26,データシート1!$A$1:$BU$1,0),0),0)</f>
        <v>139.982</v>
      </c>
      <c r="O26" s="879">
        <f>IFERROR(VLOOKUP(年度マスタ!$K$4&amp;"_"&amp;O$20,データシート1!$A:$BU,MATCH("ba_"&amp;$D26,データシート1!$A$1:$BU$1,0),0),0)</f>
        <v>127.705</v>
      </c>
      <c r="P26" s="880">
        <f>IFERROR(VLOOKUP(年度マスタ!$K$4&amp;"_"&amp;P$20,データシート1!$A:$BU,MATCH("ba_"&amp;$D26,データシート1!$A$1:$BU$1,0),0),0)</f>
        <v>88.373000000000005</v>
      </c>
      <c r="Z26" s="273"/>
      <c r="AB26" s="272"/>
      <c r="AC26" s="522"/>
      <c r="AD26" s="410"/>
      <c r="AE26" s="409" t="s">
        <v>184</v>
      </c>
      <c r="AF26" s="881">
        <f>①CO2排出量の現状把握!Z36</f>
        <v>54.855946762574924</v>
      </c>
      <c r="AG26" s="881">
        <f>①CO2排出量の現状把握!AA36</f>
        <v>48.988516091215132</v>
      </c>
      <c r="AH26" s="881">
        <f>①CO2排出量の現状把握!AB36</f>
        <v>46.89728136985763</v>
      </c>
      <c r="AI26" s="881">
        <f>①CO2排出量の現状把握!AC36</f>
        <v>47.924124518169229</v>
      </c>
      <c r="AJ26" s="881">
        <f>①CO2排出量の現状把握!AD36</f>
        <v>60.030174688156542</v>
      </c>
      <c r="AK26" s="881">
        <f>①CO2排出量の現状把握!AE36</f>
        <v>45.658662408314562</v>
      </c>
      <c r="AL26" s="881">
        <f>①CO2排出量の現状把握!AF36</f>
        <v>59.846894187285749</v>
      </c>
      <c r="AM26" s="881">
        <f>①CO2排出量の現状把握!AG36</f>
        <v>62.004576255495309</v>
      </c>
      <c r="AN26" s="881">
        <f>①CO2排出量の現状把握!AH36</f>
        <v>52.631964210963424</v>
      </c>
      <c r="AO26" s="881">
        <f>①CO2排出量の現状把握!AI36</f>
        <v>49.231828366780938</v>
      </c>
      <c r="AP26" s="882">
        <f>①CO2排出量の現状把握!AJ36</f>
        <v>43.07701474698964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25.120402218118151</v>
      </c>
      <c r="AG27" s="881">
        <f>①CO2排出量の現状把握!AA37</f>
        <v>22.23228839364171</v>
      </c>
      <c r="AH27" s="881">
        <f>①CO2排出量の現状把握!AB37</f>
        <v>20.65508936324817</v>
      </c>
      <c r="AI27" s="881">
        <f>①CO2排出量の現状把握!AC37</f>
        <v>22.451498222279461</v>
      </c>
      <c r="AJ27" s="881">
        <f>①CO2排出量の現状把握!AD37</f>
        <v>22.32886925115859</v>
      </c>
      <c r="AK27" s="881">
        <f>①CO2排出量の現状把握!AE37</f>
        <v>21.29228209993607</v>
      </c>
      <c r="AL27" s="881">
        <f>①CO2排出量の現状把握!AF37</f>
        <v>22.921760924294059</v>
      </c>
      <c r="AM27" s="881">
        <f>①CO2排出量の現状把握!AG37</f>
        <v>21.869080443036609</v>
      </c>
      <c r="AN27" s="881">
        <f>①CO2排出量の現状把握!AH37</f>
        <v>20.462409731261541</v>
      </c>
      <c r="AO27" s="881">
        <f>①CO2排出量の現状把握!AI37</f>
        <v>21.748402133687499</v>
      </c>
      <c r="AP27" s="882">
        <f>①CO2排出量の現状把握!AJ37</f>
        <v>23.030932588114393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3.6511879883354572</v>
      </c>
      <c r="AG28" s="881">
        <f>①CO2排出量の現状把握!AA38</f>
        <v>3.5227613628927328</v>
      </c>
      <c r="AH28" s="881">
        <f>①CO2排出量の現状把握!AB38</f>
        <v>3.157473559054119</v>
      </c>
      <c r="AI28" s="881">
        <f>①CO2排出量の現状把握!AC38</f>
        <v>3.933964380480885</v>
      </c>
      <c r="AJ28" s="881">
        <f>①CO2排出量の現状把握!AD38</f>
        <v>4.518336140522754</v>
      </c>
      <c r="AK28" s="881">
        <f>①CO2排出量の現状把握!AE38</f>
        <v>4.3121537751938783</v>
      </c>
      <c r="AL28" s="881">
        <f>①CO2排出量の現状把握!AF38</f>
        <v>3.3479173526805743</v>
      </c>
      <c r="AM28" s="881">
        <f>①CO2排出量の現状把握!AG38</f>
        <v>3.1516484370984674</v>
      </c>
      <c r="AN28" s="881">
        <f>①CO2排出量の現状把握!AH38</f>
        <v>3.2050483303707167</v>
      </c>
      <c r="AO28" s="881">
        <f>①CO2排出量の現状把握!AI38</f>
        <v>8.414554777029938</v>
      </c>
      <c r="AP28" s="882">
        <f>①CO2排出量の現状把握!AJ38</f>
        <v>9.0706576937400012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1275.62170443696</v>
      </c>
      <c r="AG29" s="883">
        <f>①CO2排出量の現状把握!AA39</f>
        <v>1322.219271846003</v>
      </c>
      <c r="AH29" s="883">
        <f>①CO2排出量の現状把握!AB39</f>
        <v>1364.8066967806881</v>
      </c>
      <c r="AI29" s="883">
        <f>①CO2排出量の現状把握!AC39</f>
        <v>1229.7326749868939</v>
      </c>
      <c r="AJ29" s="883">
        <f>①CO2排出量の現状把握!AD39</f>
        <v>1113.315542444602</v>
      </c>
      <c r="AK29" s="883">
        <f>①CO2排出量の現状把握!AE39</f>
        <v>1153.8759421201289</v>
      </c>
      <c r="AL29" s="883">
        <f>①CO2排出量の現状把握!AF39</f>
        <v>1158.6365064812505</v>
      </c>
      <c r="AM29" s="883">
        <f>①CO2排出量の現状把握!AG39</f>
        <v>1340.5630890832749</v>
      </c>
      <c r="AN29" s="883">
        <f>①CO2排出量の現状把握!AH39</f>
        <v>1103.3003879602959</v>
      </c>
      <c r="AO29" s="883">
        <f>①CO2排出量の現状把握!AI39</f>
        <v>876.23078578354807</v>
      </c>
      <c r="AP29" s="884">
        <f>①CO2排出量の現状把握!AJ39</f>
        <v>948.47820362436937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0.11129599737243119</v>
      </c>
      <c r="AG32" s="461">
        <f t="shared" si="16"/>
        <v>0.10495554788132622</v>
      </c>
      <c r="AH32" s="461">
        <f t="shared" si="16"/>
        <v>0.11011019063693164</v>
      </c>
      <c r="AI32" s="461">
        <f t="shared" si="16"/>
        <v>0.10889601060203864</v>
      </c>
      <c r="AJ32" s="461">
        <f t="shared" si="16"/>
        <v>0.10607627958030015</v>
      </c>
      <c r="AK32" s="461">
        <f t="shared" si="16"/>
        <v>0.11952031171234635</v>
      </c>
      <c r="AL32" s="461">
        <f t="shared" si="16"/>
        <v>0.11015036019525444</v>
      </c>
      <c r="AM32" s="461">
        <f t="shared" si="16"/>
        <v>9.0823097557431079E-2</v>
      </c>
      <c r="AN32" s="461">
        <f t="shared" si="16"/>
        <v>0.11866905944344208</v>
      </c>
      <c r="AO32" s="461">
        <f t="shared" si="16"/>
        <v>0.13363497573448885</v>
      </c>
      <c r="AP32" s="461">
        <f t="shared" si="16"/>
        <v>8.633069135374484E-2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0.118592369096426</v>
      </c>
      <c r="AG37" s="460">
        <f t="shared" ref="AG37:AP37" si="21">IFERROR(IF(G26/AG29&gt;1,1,G26/AG29),0)</f>
        <v>0.11088856676192548</v>
      </c>
      <c r="AH37" s="460">
        <f t="shared" si="21"/>
        <v>0.11581493582413128</v>
      </c>
      <c r="AI37" s="460">
        <f t="shared" si="21"/>
        <v>0.11547631683570043</v>
      </c>
      <c r="AJ37" s="460">
        <f t="shared" si="21"/>
        <v>0.11435392316579913</v>
      </c>
      <c r="AK37" s="460">
        <f t="shared" si="21"/>
        <v>0.1269018571710159</v>
      </c>
      <c r="AL37" s="460">
        <f t="shared" si="21"/>
        <v>0.11833737262120247</v>
      </c>
      <c r="AM37" s="460">
        <f t="shared" si="21"/>
        <v>9.6719058622347129E-2</v>
      </c>
      <c r="AN37" s="460">
        <f t="shared" si="21"/>
        <v>0.12687569181298747</v>
      </c>
      <c r="AO37" s="460">
        <f t="shared" si="21"/>
        <v>0.14574356673145525</v>
      </c>
      <c r="AP37" s="460">
        <f t="shared" si="21"/>
        <v>9.3173464252847296E-2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10.414</v>
      </c>
      <c r="BG40" s="952">
        <f t="shared" ref="BG40:BG51" si="22">BF40/BE40</f>
        <v>10.414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1.0537277509751377</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I：卸売業，小売業(N=4)</v>
      </c>
      <c r="BE43" s="845">
        <f>VLOOKUP(BE$13&amp;"_"&amp;$AV$8,データシート2!$A:$SI,MATCH($AV$5&amp;"_"&amp;$BA43&amp;$AV$6,データシート2!$A$1:$SI$1,0),0)</f>
        <v>4</v>
      </c>
      <c r="BF43" s="952">
        <f>VLOOKUP(BF$13&amp;"_"&amp;$AW$8,データシート2!$A:$SI,MATCH($AW$5&amp;"_"&amp;$BA43&amp;$AW$6,データシート2!$A$1:$SI$1,0),0)</f>
        <v>28.544</v>
      </c>
      <c r="BG43" s="952">
        <f t="shared" si="22"/>
        <v>7.1360000000000001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1.7319387133736073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14.929</v>
      </c>
      <c r="BG45" s="952">
        <f t="shared" si="22"/>
        <v>14.929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2.7680193303730349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7.7210000000000001</v>
      </c>
      <c r="BG47" s="952">
        <f t="shared" si="22"/>
        <v>2.5736666666666665</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0.54845371077075844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12.898999999999999</v>
      </c>
      <c r="BG50" s="952">
        <f t="shared" si="22"/>
        <v>6.4494999999999996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1.1633841876113946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S：公務(N=4)</v>
      </c>
      <c r="BE53" s="845">
        <f>VLOOKUP(BE$13&amp;"_"&amp;$AV$8,データシート2!$A:$SI,MATCH($AV$5&amp;"_"&amp;$BA53&amp;$AV$6,データシート2!$A$1:$SI$1,0),0)</f>
        <v>4</v>
      </c>
      <c r="BF53" s="952">
        <f>VLOOKUP(BF$13&amp;"_"&amp;$AW$8,データシート2!$A:$SI,MATCH($AW$5&amp;"_"&amp;$BA53&amp;$AW$6,データシート2!$A$1:$SI$1,0),0)</f>
        <v>13.866</v>
      </c>
      <c r="BG53" s="952">
        <f t="shared" ref="BG53:BG63" si="29">BF53/BE53</f>
        <v>3.4664999999999999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0.74853321539074946</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151.279</v>
      </c>
      <c r="G55" s="885">
        <f t="shared" ref="G55:P55" si="32">SUM(G56,G57,G60,G61,G62,G63,G64,G65,)</f>
        <v>146.619</v>
      </c>
      <c r="H55" s="885">
        <f t="shared" si="32"/>
        <v>158.065</v>
      </c>
      <c r="I55" s="885">
        <f t="shared" si="32"/>
        <v>142.005</v>
      </c>
      <c r="J55" s="885">
        <f t="shared" si="32"/>
        <v>127.312</v>
      </c>
      <c r="K55" s="885">
        <f t="shared" si="32"/>
        <v>146.429</v>
      </c>
      <c r="L55" s="885">
        <f t="shared" si="32"/>
        <v>137.11000000000001</v>
      </c>
      <c r="M55" s="885">
        <f t="shared" si="32"/>
        <v>129.65799999999999</v>
      </c>
      <c r="N55" s="885">
        <f t="shared" si="32"/>
        <v>139.982</v>
      </c>
      <c r="O55" s="885">
        <f t="shared" si="32"/>
        <v>127.705</v>
      </c>
      <c r="P55" s="886">
        <f t="shared" si="32"/>
        <v>88.373000000000005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151.279</v>
      </c>
      <c r="G56" s="887">
        <f>IFERROR(VLOOKUP(年度マスタ!$K$4&amp;"_"&amp;G$54,データシート1!$A:$CE,MATCH("bc_"&amp;$C56,データシート1!$A$1:$CE$1,0),0),0)</f>
        <v>146.619</v>
      </c>
      <c r="H56" s="887">
        <f>IFERROR(VLOOKUP(年度マスタ!$K$4&amp;"_"&amp;H$54,データシート1!$A:$CE,MATCH("bc_"&amp;$C56,データシート1!$A$1:$CE$1,0),0),0)</f>
        <v>158.065</v>
      </c>
      <c r="I56" s="887">
        <f>IFERROR(VLOOKUP(年度マスタ!$K$4&amp;"_"&amp;I$54,データシート1!$A:$CE,MATCH("bc_"&amp;$C56,データシート1!$A$1:$CE$1,0),0),0)</f>
        <v>142.005</v>
      </c>
      <c r="J56" s="887">
        <f>IFERROR(VLOOKUP(年度マスタ!$K$4&amp;"_"&amp;J$54,データシート1!$A:$CE,MATCH("bc_"&amp;$C56,データシート1!$A$1:$CE$1,0),0),0)</f>
        <v>127.312</v>
      </c>
      <c r="K56" s="887">
        <f>IFERROR(VLOOKUP(年度マスタ!$K$4&amp;"_"&amp;K$54,データシート1!$A:$CE,MATCH("bc_"&amp;$C56,データシート1!$A$1:$CE$1,0),0),0)</f>
        <v>146.429</v>
      </c>
      <c r="L56" s="887">
        <f>IFERROR(VLOOKUP(年度マスタ!$K$4&amp;"_"&amp;L$54,データシート1!$A:$CE,MATCH("bc_"&amp;$C56,データシート1!$A$1:$CE$1,0),0),0)</f>
        <v>137.11000000000001</v>
      </c>
      <c r="M56" s="887">
        <f>IFERROR(VLOOKUP(年度マスタ!$K$4&amp;"_"&amp;M$54,データシート1!$A:$CE,MATCH("bc_"&amp;$C56,データシート1!$A$1:$CE$1,0),0),0)</f>
        <v>129.65799999999999</v>
      </c>
      <c r="N56" s="887">
        <f>IFERROR(VLOOKUP(年度マスタ!$K$4&amp;"_"&amp;N$54,データシート1!$A:$CE,MATCH("bc_"&amp;$C56,データシート1!$A$1:$CE$1,0),0),0)</f>
        <v>139.982</v>
      </c>
      <c r="O56" s="887">
        <f>IFERROR(VLOOKUP(年度マスタ!$K$4&amp;"_"&amp;O$54,データシート1!$A:$CE,MATCH("bc_"&amp;$C56,データシート1!$A$1:$CE$1,0),0),0)</f>
        <v>127.705</v>
      </c>
      <c r="P56" s="888">
        <f>IFERROR(VLOOKUP(年度マスタ!$K$4&amp;"_"&amp;P$54,データシート1!$A:$CE,MATCH("bc_"&amp;$C56,データシート1!$A$1:$CE$1,0),0),0)</f>
        <v>88.373000000000005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那覇市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9195.4330000000009</v>
      </c>
      <c r="K6" s="619">
        <f>VLOOKUP(年度マスタ!$K$4&amp;"_"&amp;K$5,データシート1!$A:$BT,MATCH("cb_"&amp;$G6,データシート1!$A$1:$BT$1,0),0)</f>
        <v>9384.393</v>
      </c>
      <c r="L6" s="619">
        <f>VLOOKUP(年度マスタ!$K$4&amp;"_"&amp;L$5,データシート1!$A:$BT,MATCH("cb_"&amp;$G6,データシート1!$A$1:$BT$1,0),0)</f>
        <v>9553.893</v>
      </c>
      <c r="M6" s="619">
        <f>VLOOKUP(年度マスタ!$K$4&amp;"_"&amp;M$5,データシート1!$A:$BT,MATCH("cb_"&amp;$G6,データシート1!$A$1:$BT$1,0),0)</f>
        <v>9848.652999999993</v>
      </c>
      <c r="N6" s="619">
        <f>VLOOKUP(年度マスタ!$K$4&amp;"_"&amp;N$5,データシート1!$A:$BT,MATCH("cb_"&amp;$G6,データシート1!$A$1:$BT$1,0),0)</f>
        <v>10132.398999999999</v>
      </c>
      <c r="O6" s="619">
        <f>VLOOKUP(年度マスタ!$K$4&amp;"_"&amp;O$5,データシート1!$A:$BT,MATCH("cb_"&amp;$G6,データシート1!$A$1:$BT$1,0),0)</f>
        <v>10367.757999999991</v>
      </c>
      <c r="P6" s="619">
        <f>VLOOKUP(年度マスタ!$K$4&amp;"_"&amp;P$5,データシート1!$A:$BT,MATCH("cb_"&amp;$G6,データシート1!$A$1:$BT$1,0),0)</f>
        <v>10717.365999999991</v>
      </c>
      <c r="Q6" s="619">
        <f>VLOOKUP(年度マスタ!$K$4&amp;"_"&amp;Q$5,データシート1!$A:$BT,MATCH("cb_"&amp;$G6,データシート1!$A$1:$BT$1,0),0)</f>
        <v>11076.814999999984</v>
      </c>
      <c r="R6" s="633">
        <f>VLOOKUP(年度マスタ!$K$4&amp;"_"&amp;R$5,データシート1!$A:$BT,MATCH("cb_"&amp;$G6,データシート1!$A$1:$BT$1,0),0)</f>
        <v>11623.809999999981</v>
      </c>
      <c r="S6" s="568"/>
      <c r="T6" s="190"/>
      <c r="U6" s="581"/>
      <c r="V6" s="195"/>
      <c r="W6" s="195"/>
      <c r="X6" s="195"/>
      <c r="Y6" s="196" t="s">
        <v>372</v>
      </c>
      <c r="Z6" s="663" t="s">
        <v>373</v>
      </c>
      <c r="AA6" s="663"/>
      <c r="AB6" s="663"/>
      <c r="AC6" s="664">
        <f>SUM(AC7:AC8)</f>
        <v>518196</v>
      </c>
      <c r="AD6" s="664">
        <f>SUM(AD7:AD8)</f>
        <v>638829.55499999993</v>
      </c>
      <c r="AE6" s="665">
        <f>$AD6*3600/100000000</f>
        <v>22.997863980000002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9959.6920000000009</v>
      </c>
      <c r="K7" s="617">
        <f>VLOOKUP(年度マスタ!$K$4&amp;"_"&amp;K$5,データシート1!$A:$BT,MATCH("cb_"&amp;$G7,データシート1!$A$1:$BT$1,0),0)</f>
        <v>10289.592000000001</v>
      </c>
      <c r="L7" s="617">
        <f>VLOOKUP(年度マスタ!$K$4&amp;"_"&amp;L$5,データシート1!$A:$BT,MATCH("cb_"&amp;$G7,データシート1!$A$1:$BT$1,0),0)</f>
        <v>10666.691999999999</v>
      </c>
      <c r="M7" s="617">
        <f>VLOOKUP(年度マスタ!$K$4&amp;"_"&amp;M$5,データシート1!$A:$BT,MATCH("cb_"&amp;$G7,データシート1!$A$1:$BT$1,0),0)</f>
        <v>10811.492</v>
      </c>
      <c r="N7" s="617">
        <f>VLOOKUP(年度マスタ!$K$4&amp;"_"&amp;N$5,データシート1!$A:$BT,MATCH("cb_"&amp;$G7,データシート1!$A$1:$BT$1,0),0)</f>
        <v>10847.592000000001</v>
      </c>
      <c r="O7" s="617">
        <f>VLOOKUP(年度マスタ!$K$4&amp;"_"&amp;O$5,データシート1!$A:$BT,MATCH("cb_"&amp;$G7,データシート1!$A$1:$BT$1,0),0)</f>
        <v>10857.59199999999</v>
      </c>
      <c r="P7" s="617">
        <f>VLOOKUP(年度マスタ!$K$4&amp;"_"&amp;P$5,データシート1!$A:$BT,MATCH("cb_"&amp;$G7,データシート1!$A$1:$BT$1,0),0)</f>
        <v>10857.59199999999</v>
      </c>
      <c r="Q7" s="617">
        <f>VLOOKUP(年度マスタ!$K$4&amp;"_"&amp;Q$5,データシート1!$A:$BT,MATCH("cb_"&amp;$G7,データシート1!$A$1:$BT$1,0),0)</f>
        <v>10867.591999999993</v>
      </c>
      <c r="R7" s="634">
        <f>VLOOKUP(年度マスタ!$K$4&amp;"_"&amp;R$5,データシート1!$A:$BT,MATCH("cb_"&amp;$G7,データシート1!$A$1:$BT$1,0),0)</f>
        <v>10930.691999999994</v>
      </c>
      <c r="S7" s="568"/>
      <c r="T7" s="190"/>
      <c r="U7" s="581"/>
      <c r="V7" s="195"/>
      <c r="W7" s="195"/>
      <c r="X7" s="195"/>
      <c r="Y7" s="196" t="s">
        <v>375</v>
      </c>
      <c r="Z7" s="212" t="s">
        <v>376</v>
      </c>
      <c r="AA7" s="212"/>
      <c r="AB7" s="212"/>
      <c r="AC7" s="1022">
        <f>VLOOKUP(年度マスタ!$K$4&amp;"_"&amp;年度マスタ!$K$9,データシート3!A:AB,MATCH("ea_"&amp;$Y7&amp;"_設備",データシート3!$A$1:$AB$1,0),0)</f>
        <v>508892</v>
      </c>
      <c r="AD7" s="1022">
        <f>VLOOKUP(年度マスタ!$K$4&amp;"_"&amp;年度マスタ!$K$9,データシート3!A:AB,MATCH("ea_"&amp;$Y7&amp;"_年間発電",データシート3!$A$1:$AB$1,0),0)/10^3</f>
        <v>627287.03399999999</v>
      </c>
      <c r="AE7" s="554">
        <f t="shared" ref="AE7:AE16" si="0">$AD7*3600/100000000</f>
        <v>22.582333223999999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3</v>
      </c>
      <c r="K8" s="617">
        <f>VLOOKUP(年度マスタ!$K$4&amp;"_"&amp;K$5,データシート1!$A:$BT,MATCH("cb_"&amp;$G8,データシート1!$A$1:$BT$1,0),0)</f>
        <v>3</v>
      </c>
      <c r="L8" s="617">
        <f>VLOOKUP(年度マスタ!$K$4&amp;"_"&amp;L$5,データシート1!$A:$BT,MATCH("cb_"&amp;$G8,データシート1!$A$1:$BT$1,0),0)</f>
        <v>3</v>
      </c>
      <c r="M8" s="617">
        <f>VLOOKUP(年度マスタ!$K$4&amp;"_"&amp;M$5,データシート1!$A:$BT,MATCH("cb_"&amp;$G8,データシート1!$A$1:$BT$1,0),0)</f>
        <v>3</v>
      </c>
      <c r="N8" s="617">
        <f>VLOOKUP(年度マスタ!$K$4&amp;"_"&amp;N$5,データシート1!$A:$BT,MATCH("cb_"&amp;$G8,データシート1!$A$1:$BT$1,0),0)</f>
        <v>3</v>
      </c>
      <c r="O8" s="617">
        <f>VLOOKUP(年度マスタ!$K$4&amp;"_"&amp;O$5,データシート1!$A:$BT,MATCH("cb_"&amp;$G8,データシート1!$A$1:$BT$1,0),0)</f>
        <v>3</v>
      </c>
      <c r="P8" s="617">
        <f>VLOOKUP(年度マスタ!$K$4&amp;"_"&amp;P$5,データシート1!$A:$BT,MATCH("cb_"&amp;$G8,データシート1!$A$1:$BT$1,0),0)</f>
        <v>3</v>
      </c>
      <c r="Q8" s="617">
        <f>VLOOKUP(年度マスタ!$K$4&amp;"_"&amp;Q$5,データシート1!$A:$BT,MATCH("cb_"&amp;$G8,データシート1!$A$1:$BT$1,0),0)</f>
        <v>3</v>
      </c>
      <c r="R8" s="634">
        <f>VLOOKUP(年度マスタ!$K$4&amp;"_"&amp;R$5,データシート1!$A:$BT,MATCH("cb_"&amp;$G8,データシート1!$A$1:$BT$1,0),0)</f>
        <v>3</v>
      </c>
      <c r="S8" s="568"/>
      <c r="T8" s="190"/>
      <c r="U8" s="581"/>
      <c r="V8" s="195"/>
      <c r="W8" s="195"/>
      <c r="X8" s="195"/>
      <c r="Y8" s="196" t="s">
        <v>378</v>
      </c>
      <c r="Z8" s="186" t="s">
        <v>379</v>
      </c>
      <c r="AA8" s="186"/>
      <c r="AB8" s="186"/>
      <c r="AC8" s="1022">
        <f>VLOOKUP(年度マスタ!$K$4&amp;"_"&amp;年度マスタ!$K$9,データシート3!A:AB,MATCH("ea_"&amp;$Y8&amp;"_設備",データシート3!$A$1:$AB$1,0),0)</f>
        <v>9304</v>
      </c>
      <c r="AD8" s="1022">
        <f>VLOOKUP(年度マスタ!$K$4&amp;"_"&amp;年度マスタ!$K$9,データシート3!A:AB,MATCH("ea_"&amp;$Y8&amp;"_年間発電",データシート3!$A$1:$AB$1,0),0)/10^3</f>
        <v>11542.521000000001</v>
      </c>
      <c r="AE8" s="554">
        <f t="shared" si="0"/>
        <v>0.415530756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19158.125</v>
      </c>
      <c r="K12" s="651">
        <f t="shared" ref="K12:Q12" si="1">SUM(K6:K11)</f>
        <v>19676.985000000001</v>
      </c>
      <c r="L12" s="651">
        <f t="shared" si="1"/>
        <v>20223.584999999999</v>
      </c>
      <c r="M12" s="651">
        <f t="shared" si="1"/>
        <v>20663.144999999993</v>
      </c>
      <c r="N12" s="651">
        <f t="shared" si="1"/>
        <v>20982.991000000002</v>
      </c>
      <c r="O12" s="651">
        <f t="shared" si="1"/>
        <v>21228.34999999998</v>
      </c>
      <c r="P12" s="651">
        <f t="shared" si="1"/>
        <v>21577.957999999981</v>
      </c>
      <c r="Q12" s="651">
        <f t="shared" si="1"/>
        <v>21947.406999999977</v>
      </c>
      <c r="R12" s="652">
        <f t="shared" ref="R12" si="2">SUM(R6:R11)</f>
        <v>22557.501999999975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15.128378530000001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44.990653590000001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11035.623051960001</v>
      </c>
      <c r="K19" s="615">
        <f>K6*別紙!$C5/100*別紙!$E5/10^3</f>
        <v>11262.397727160002</v>
      </c>
      <c r="L19" s="615">
        <f>L6*別紙!$C5/100*別紙!$E5/10^3</f>
        <v>11465.818067159998</v>
      </c>
      <c r="M19" s="615">
        <f>M6*別紙!$C5/100*別紙!$E5/10^3</f>
        <v>11819.565438359989</v>
      </c>
      <c r="N19" s="615">
        <f>N6*別紙!$C5/100*別紙!$E5/10^3</f>
        <v>12160.09468788</v>
      </c>
      <c r="O19" s="615">
        <f>O6*別紙!$C5/100*別紙!$E5/10^3</f>
        <v>12442.553730959988</v>
      </c>
      <c r="P19" s="615">
        <f>P6*別紙!$C5/100*別紙!$E5/10^3</f>
        <v>12862.125283919986</v>
      </c>
      <c r="Q19" s="615">
        <f>Q6*別紙!$C5/100*別紙!$E5/10^3</f>
        <v>13293.507217799983</v>
      </c>
      <c r="R19" s="639">
        <f>R6*別紙!$C5/100*別紙!$E5/10^3</f>
        <v>13949.966857199975</v>
      </c>
      <c r="S19" s="572"/>
      <c r="T19" s="191"/>
      <c r="U19" s="588"/>
      <c r="W19" s="201"/>
      <c r="X19" s="201"/>
      <c r="Y19" s="173"/>
      <c r="Z19" s="628" t="s">
        <v>389</v>
      </c>
      <c r="AA19" s="671"/>
      <c r="AB19" s="672"/>
      <c r="AC19" s="673">
        <f>SUM($AC$6,$AC$9,$AC$10,$AC$13)</f>
        <v>518196</v>
      </c>
      <c r="AD19" s="673">
        <f>SUM($AD$6,$AD$9,$AD$10,$AD$13)</f>
        <v>638829.55499999993</v>
      </c>
      <c r="AE19" s="674">
        <f>SUM($AE$6,$AE$9,$AE$10,$AE$13,$AE$17,$AE$18)</f>
        <v>83.116896100000005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13174.282189919999</v>
      </c>
      <c r="K20" s="617">
        <f>K7*別紙!$C6/100*別紙!$E6/10^3</f>
        <v>13610.66071392</v>
      </c>
      <c r="L20" s="617">
        <f>L7*別紙!$C6/100*別紙!$E6/10^3</f>
        <v>14109.473509919997</v>
      </c>
      <c r="M20" s="617">
        <f>M7*別紙!$C6/100*別紙!$E6/10^3</f>
        <v>14301.009157919998</v>
      </c>
      <c r="N20" s="617">
        <f>N7*別紙!$C6/100*別紙!$E6/10^3</f>
        <v>14348.760793920001</v>
      </c>
      <c r="O20" s="617">
        <f>O7*別紙!$C6/100*別紙!$E6/10^3</f>
        <v>14361.988393919984</v>
      </c>
      <c r="P20" s="617">
        <f>P7*別紙!$C6/100*別紙!$E6/10^3</f>
        <v>14361.988393919984</v>
      </c>
      <c r="Q20" s="617">
        <f>Q7*別紙!$C6/100*別紙!$E6/10^3</f>
        <v>14375.21599391999</v>
      </c>
      <c r="R20" s="634">
        <f>R7*別紙!$C6/100*別紙!$E6/10^3</f>
        <v>14458.68214991999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6.5174400000000006</v>
      </c>
      <c r="K21" s="617">
        <f>K8*別紙!$C7/100*別紙!$E7/10^3</f>
        <v>6.5174400000000006</v>
      </c>
      <c r="L21" s="617">
        <f>L8*別紙!$C7/100*別紙!$E7/10^3</f>
        <v>6.5174400000000006</v>
      </c>
      <c r="M21" s="617">
        <f>M8*別紙!$C7/100*別紙!$E7/10^3</f>
        <v>6.5174400000000006</v>
      </c>
      <c r="N21" s="617">
        <f>N8*別紙!$C7/100*別紙!$E7/10^3</f>
        <v>6.5174400000000006</v>
      </c>
      <c r="O21" s="617">
        <f>O8*別紙!$C7/100*別紙!$E7/10^3</f>
        <v>6.5174400000000006</v>
      </c>
      <c r="P21" s="617">
        <f>P8*別紙!$C7/100*別紙!$E7/10^3</f>
        <v>6.5174400000000006</v>
      </c>
      <c r="Q21" s="617">
        <f>Q8*別紙!$C7/100*別紙!$E7/10^3</f>
        <v>6.5174400000000006</v>
      </c>
      <c r="R21" s="634">
        <f>R8*別紙!$C7/100*別紙!$E7/10^3</f>
        <v>6.5174400000000006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24216.422681879998</v>
      </c>
      <c r="K25" s="657">
        <f t="shared" si="3"/>
        <v>24879.57588108</v>
      </c>
      <c r="L25" s="657">
        <f t="shared" si="3"/>
        <v>25581.809017079995</v>
      </c>
      <c r="M25" s="657">
        <f t="shared" si="3"/>
        <v>26127.092036279984</v>
      </c>
      <c r="N25" s="657">
        <f t="shared" si="3"/>
        <v>26515.372921800001</v>
      </c>
      <c r="O25" s="657">
        <f t="shared" si="3"/>
        <v>26811.059564879972</v>
      </c>
      <c r="P25" s="657">
        <f t="shared" si="3"/>
        <v>27230.63111783997</v>
      </c>
      <c r="Q25" s="657">
        <f t="shared" si="3"/>
        <v>27675.240651719974</v>
      </c>
      <c r="R25" s="658">
        <f t="shared" ref="R25" si="4">SUM(R19:R24)</f>
        <v>28415.166447119966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1827544.1746962345</v>
      </c>
      <c r="K26" s="654">
        <f>(VLOOKUP(年度マスタ!$K$4&amp;"_"&amp;K$18,データシート1!$A:$BT,MATCH("da_合計",データシート1!$A$1:$BT$1,0),0))/10^3</f>
        <v>1916225.4330499836</v>
      </c>
      <c r="L26" s="654">
        <f>(VLOOKUP(年度マスタ!$K$4&amp;"_"&amp;L$18,データシート1!$A:$BT,MATCH("da_合計",データシート1!$A$1:$BT$1,0),0))/10^3</f>
        <v>1997200.3120661634</v>
      </c>
      <c r="M26" s="654">
        <f>(VLOOKUP(年度マスタ!$K$4&amp;"_"&amp;M$18,データシート1!$A:$BT,MATCH("da_合計",データシート1!$A$1:$BT$1,0),0))/10^3</f>
        <v>2108207.0237741144</v>
      </c>
      <c r="N26" s="654">
        <f>(VLOOKUP(年度マスタ!$K$4&amp;"_"&amp;N$18,データシート1!$A:$BT,MATCH("da_合計",データシート1!$A$1:$BT$1,0),0))/10^3</f>
        <v>1812331.5085961465</v>
      </c>
      <c r="O26" s="654">
        <f>(VLOOKUP(年度マスタ!$K$4&amp;"_"&amp;O$18,データシート1!$A:$BT,MATCH("da_合計",データシート1!$A$1:$BT$1,0),0))/10^3</f>
        <v>1682184.6865163387</v>
      </c>
      <c r="P26" s="654">
        <f>(VLOOKUP(年度マスタ!$K$4&amp;"_"&amp;P$18,データシート1!$A:$BT,MATCH("da_合計",データシート1!$A$1:$BT$1,0),0))/10^3</f>
        <v>1801776.2091917831</v>
      </c>
      <c r="Q26" s="654">
        <f>(VLOOKUP(年度マスタ!$K$4&amp;"_"&amp;Q$18,データシート1!$A:$BT,MATCH("da_合計",データシート1!$A$1:$BT$1,0),0))/10^3</f>
        <v>1949577.4793507329</v>
      </c>
      <c r="R26" s="655">
        <f>Q26</f>
        <v>1949577.4793507329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1.32508001815634E-2</v>
      </c>
      <c r="K27" s="839">
        <f t="shared" ref="K27:P27" si="5">K25/K26</f>
        <v>1.2983637233892736E-2</v>
      </c>
      <c r="L27" s="839">
        <f t="shared" si="5"/>
        <v>1.2808834878768294E-2</v>
      </c>
      <c r="M27" s="839">
        <f t="shared" si="5"/>
        <v>1.2393039080909253E-2</v>
      </c>
      <c r="N27" s="839">
        <f t="shared" si="5"/>
        <v>1.4630531332724621E-2</v>
      </c>
      <c r="O27" s="839">
        <f t="shared" si="5"/>
        <v>1.5938237804556048E-2</v>
      </c>
      <c r="P27" s="839">
        <f t="shared" si="5"/>
        <v>1.511321493697307E-2</v>
      </c>
      <c r="Q27" s="839">
        <f>Q25/Q26</f>
        <v>1.4195506946939421E-2</v>
      </c>
      <c r="R27" s="840">
        <f>R25/R26</f>
        <v>1.4575038308599594E-2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1.4575038308599594E-2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0.32767589991486212</v>
      </c>
      <c r="AA52" s="173"/>
      <c r="AB52" s="678" t="s">
        <v>413</v>
      </c>
      <c r="AC52" s="679">
        <f>$AD6</f>
        <v>638829.55499999993</v>
      </c>
      <c r="AD52" s="680">
        <f>R19+R20</f>
        <v>28408.649007119966</v>
      </c>
      <c r="AE52" s="681">
        <f t="shared" ref="AE52:AE54" si="6">IFERROR(AD52/AC52,"-")</f>
        <v>4.4469841422912826E-2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1310747.9243507329</v>
      </c>
      <c r="Z53" s="1130"/>
      <c r="AA53" s="173"/>
      <c r="AB53" s="678" t="s">
        <v>377</v>
      </c>
      <c r="AC53" s="679">
        <f>$AD9</f>
        <v>0</v>
      </c>
      <c r="AD53" s="680">
        <f>R21</f>
        <v>6.5174400000000006</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1929</v>
      </c>
      <c r="AK54" s="443">
        <f>VLOOKUP(年度マスタ!$K$4&amp;"_"&amp;AK$53,データシート1!$A$1:$BT$2000,MATCH("ca_太陽光発電（10kW未満）",データシート1!$A$1:$BT$1,0),0)</f>
        <v>1968</v>
      </c>
      <c r="AL54" s="443">
        <f>VLOOKUP(年度マスタ!$K$4&amp;"_"&amp;AL$53,データシート1!$A$1:$BT$2000,MATCH("ca_太陽光発電（10kW未満）",データシート1!$A$1:$BT$1,0),0)</f>
        <v>2002</v>
      </c>
      <c r="AM54" s="443">
        <f>VLOOKUP(年度マスタ!$K$4&amp;"_"&amp;AM$53,データシート1!$A$1:$BT$2000,MATCH("ca_太陽光発電（10kW未満）",データシート1!$A$1:$BT$1,0),0)</f>
        <v>2058</v>
      </c>
      <c r="AN54" s="443">
        <f>VLOOKUP(年度マスタ!$K$4&amp;"_"&amp;AN$53,データシート1!$A$1:$BT$2000,MATCH("ca_太陽光発電（10kW未満）",データシート1!$A$1:$BT$1,0),0)</f>
        <v>2104</v>
      </c>
      <c r="AO54" s="443">
        <f>VLOOKUP(年度マスタ!$K$4&amp;"_"&amp;AO$53,データシート1!$A$1:$BT$2000,MATCH("ca_太陽光発電（10kW未満）",データシート1!$A$1:$BT$1,0),0)</f>
        <v>2150</v>
      </c>
      <c r="AP54" s="443">
        <f>VLOOKUP(年度マスタ!$K$4&amp;"_"&amp;AP$53,データシート1!$A$1:$BT$2000,MATCH("ca_太陽光発電（10kW未満）",データシート1!$A$1:$BT$1,0),0)</f>
        <v>2212</v>
      </c>
      <c r="AQ54" s="443">
        <f>VLOOKUP(年度マスタ!$K$4&amp;"_"&amp;AQ$53,データシート1!$A$1:$BT$2000,MATCH("ca_太陽光発電（10kW未満）",データシート1!$A$1:$BT$1,0),0)</f>
        <v>2272</v>
      </c>
      <c r="AR54" s="443">
        <f>VLOOKUP(年度マスタ!$K$4&amp;"_"&amp;AR$53,データシート1!$A$1:$BT$2000,MATCH("ca_太陽光発電（10kW未満）",データシート1!$A$1:$BT$1,0),0)</f>
        <v>2364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那覇市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那覇市</v>
      </c>
      <c r="AZ12" s="1023" t="str">
        <f>年度マスタ!$K4</f>
        <v>47201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14201</v>
      </c>
      <c r="AY21" s="18" t="str">
        <f>IF(IFERROR(比較地域マスタ!$Z6,"")=0,"",IFERROR(比較地域マスタ!$Z6,""))</f>
        <v>横須賀市</v>
      </c>
      <c r="BB21" s="110" t="str">
        <f t="shared" ref="BB21:BC68" si="0">AX21</f>
        <v>14201</v>
      </c>
      <c r="BC21" s="1031" t="str">
        <f t="shared" si="0"/>
        <v>横須賀市</v>
      </c>
      <c r="BD21" s="34">
        <f>SUM(BE21,BI21:BK21,BQ21)</f>
        <v>2462.133875274526</v>
      </c>
      <c r="BE21" s="34">
        <f>SUM(BF21:BH21)</f>
        <v>991.62735710959839</v>
      </c>
      <c r="BF21" s="34">
        <f>VLOOKUP($AX21&amp;"_"&amp;$BC$14,データシート1!$A:$BT,MATCH($BC$12&amp;"_"&amp;BF$20,データシート1!$A$1:$BT$1,0),0)</f>
        <v>942.19302949233258</v>
      </c>
      <c r="BG21" s="34">
        <f>VLOOKUP($AX21&amp;"_"&amp;$BC$14,データシート1!$A:$BT,MATCH($BC$12&amp;"_"&amp;BG$20,データシート1!$A$1:$BT$1,0),0)</f>
        <v>19.195540420701857</v>
      </c>
      <c r="BH21" s="34">
        <f>VLOOKUP($AX21&amp;"_"&amp;$BC$14,データシート1!$A:$BT,MATCH($BC$12&amp;"_"&amp;BH$20,データシート1!$A$1:$BT$1,0),0)</f>
        <v>30.238787196563941</v>
      </c>
      <c r="BI21" s="34">
        <f>VLOOKUP($AX21&amp;"_"&amp;$BC$14,データシート1!$A:$BT,MATCH($BC$12&amp;"_"&amp;BI$20,データシート1!$A$1:$BT$1,0),0)</f>
        <v>468.00473764562128</v>
      </c>
      <c r="BJ21" s="34">
        <f>VLOOKUP($AX21&amp;"_"&amp;$BC$14,データシート1!$A:$BT,MATCH($BC$12&amp;"_"&amp;BJ$20,データシート1!$A$1:$BT$1,0),0)</f>
        <v>471.67974832044501</v>
      </c>
      <c r="BK21" s="34">
        <f t="shared" ref="BK21:BK68" si="1">SUM(BL21,BO21:BP21)</f>
        <v>509.41891716822113</v>
      </c>
      <c r="BL21" s="34">
        <f t="shared" ref="BL21:BL67" si="2">SUM(BM21:BN21)</f>
        <v>334.78024107950728</v>
      </c>
      <c r="BM21" s="34">
        <f>VLOOKUP($AX21&amp;"_"&amp;$BC$14,データシート1!$A:$BT,MATCH($BC$12&amp;"_"&amp;BM$20,データシート1!$A$1:$BT$1,0),0)</f>
        <v>209.43329237319179</v>
      </c>
      <c r="BN21" s="34">
        <f>VLOOKUP($AX21&amp;"_"&amp;$BC$14,データシート1!$A:$BT,MATCH($BC$12&amp;"_"&amp;BN$20,データシート1!$A$1:$BT$1,0),0)</f>
        <v>125.34694870631549</v>
      </c>
      <c r="BO21" s="34">
        <f>VLOOKUP($AX21&amp;"_"&amp;$BC$14,データシート1!$A:$BT,MATCH($BC$12&amp;"_"&amp;BO$20,データシート1!$A$1:$BT$1,0),0)</f>
        <v>22.935448366538601</v>
      </c>
      <c r="BP21" s="34">
        <f>VLOOKUP($AX21&amp;"_"&amp;$BC$14,データシート1!$A:$BT,MATCH($BC$12&amp;"_"&amp;BP$20,データシート1!$A$1:$BT$1,0),0)</f>
        <v>151.70322772217526</v>
      </c>
      <c r="BQ21" s="34">
        <f>VLOOKUP($AX21&amp;"_"&amp;$BC$14,データシート1!$A:$BT,MATCH($BC$12&amp;"_"&amp;BQ$20,データシート1!$A$1:$BT$1,0),0)</f>
        <v>21.403115030639999</v>
      </c>
      <c r="BR21" s="35">
        <f t="shared" ref="BR21:BR68" si="3">BD21</f>
        <v>2462.133875274526</v>
      </c>
      <c r="BT21" s="111" t="str">
        <f t="shared" ref="BT21:BT68" si="4">AY21</f>
        <v>横須賀市</v>
      </c>
      <c r="BU21" s="34">
        <f>BD21</f>
        <v>2462.133875274526</v>
      </c>
      <c r="BV21" s="60">
        <f>BE21/$BR21</f>
        <v>0.40275119361616057</v>
      </c>
      <c r="BW21" s="60">
        <f t="shared" ref="BW21:CH42" si="5">BF21/$BR21</f>
        <v>0.38267335458648805</v>
      </c>
      <c r="BX21" s="60">
        <f t="shared" si="5"/>
        <v>7.7963024730170567E-3</v>
      </c>
      <c r="BY21" s="60">
        <f t="shared" si="5"/>
        <v>1.228153655665549E-2</v>
      </c>
      <c r="BZ21" s="60">
        <f t="shared" si="5"/>
        <v>0.19008094659086688</v>
      </c>
      <c r="CA21" s="60">
        <f t="shared" si="5"/>
        <v>0.19157355863431799</v>
      </c>
      <c r="CB21" s="60">
        <f t="shared" si="5"/>
        <v>0.20690138837857519</v>
      </c>
      <c r="CC21" s="60">
        <f t="shared" si="5"/>
        <v>0.13597158320328115</v>
      </c>
      <c r="CD21" s="60">
        <f t="shared" si="5"/>
        <v>8.5061699721685577E-2</v>
      </c>
      <c r="CE21" s="60">
        <f t="shared" si="5"/>
        <v>5.0909883481595572E-2</v>
      </c>
      <c r="CF21" s="60">
        <f t="shared" si="5"/>
        <v>9.3152726571301154E-3</v>
      </c>
      <c r="CG21" s="60">
        <f t="shared" si="5"/>
        <v>6.1614532518163928E-2</v>
      </c>
      <c r="CH21" s="60">
        <f>BQ21/$BR21</f>
        <v>8.6929127800792587E-3</v>
      </c>
      <c r="CI21" s="112">
        <f t="shared" ref="CI21:CI68" si="6">BR21/$BR21</f>
        <v>1</v>
      </c>
      <c r="CK21" s="113" t="str">
        <f t="shared" ref="CK21:CK68" si="7">AY21</f>
        <v>横須賀市</v>
      </c>
      <c r="CL21" s="114">
        <f>CN21+CP21+CR21</f>
        <v>991.62735710959839</v>
      </c>
      <c r="CM21" s="61">
        <f>IF(IF(CL21=0,0,CW21/CL21)&gt;1,1,IF(CL21=0,0,CW21/CL21))</f>
        <v>0.15530128217608183</v>
      </c>
      <c r="CN21" s="62">
        <f>BF21</f>
        <v>942.19302949233258</v>
      </c>
      <c r="CO21" s="61">
        <f>IF(IF(CN21=0,0,CX21/CN21)&gt;1,1,IF(CN21=0,0,CX21/CN21))</f>
        <v>0.16344952167920199</v>
      </c>
      <c r="CP21" s="62">
        <f t="shared" ref="CP21:CP68" si="8">BG21</f>
        <v>19.195540420701857</v>
      </c>
      <c r="CQ21" s="61">
        <f>IF(IF(CP21=0,0,CY21/CP21)&gt;1,1,IF(CP21=0,0,CY21/CP21))</f>
        <v>0</v>
      </c>
      <c r="CR21" s="62">
        <f t="shared" ref="CR21:CR68" si="9">BH21</f>
        <v>30.238787196563941</v>
      </c>
      <c r="CS21" s="61">
        <f>IF(IF(CR21=0,0,CZ21/CR21)&gt;1,1,IF(CR21=0,0,CZ21/CR21))</f>
        <v>0</v>
      </c>
      <c r="CT21" s="62">
        <f t="shared" ref="CT21:CT68" si="10">BI21</f>
        <v>468.00473764562128</v>
      </c>
      <c r="CU21" s="63">
        <f>IF(IF(CT21=0,0,DA21/CT21)&gt;1,1,IF(CT21=0,0,DA21/CT21))</f>
        <v>0.30440076465181676</v>
      </c>
      <c r="CV21" s="16"/>
      <c r="CW21" s="956">
        <f>SUM(CX21:CZ21)</f>
        <v>154.001</v>
      </c>
      <c r="CX21" s="957">
        <f>VLOOKUP($AX21&amp;"_"&amp;$CW$14,データシート1!$A:$BT,MATCH($CW$12&amp;"_"&amp;CX$20,データシート1!$A$1:$BT$1,0),0)</f>
        <v>154.001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142.46100000000001</v>
      </c>
      <c r="DB21" s="957">
        <f>VLOOKUP($AX21&amp;"_"&amp;$CW$14,データシート1!$A:$BT,MATCH($CW$12&amp;"_"&amp;DB$20,データシート1!$A$1:$BT$1,0),0)</f>
        <v>4.758</v>
      </c>
      <c r="DC21" s="957">
        <f>VLOOKUP($AX21&amp;"_"&amp;$CW$14,データシート1!$A:$BT,MATCH($CW$12&amp;"_"&amp;DC$20,データシート1!$A$1:$BT$1,0),0)</f>
        <v>0</v>
      </c>
      <c r="DD21" s="958">
        <f t="shared" ref="DD21:DD68" si="11">SUM(CX21:DC21)</f>
        <v>301.21999999999997</v>
      </c>
      <c r="DE21" s="16"/>
      <c r="DF21" s="115">
        <f>VLOOKUP($AX21&amp;"_"&amp;$DF$14,データシート1!$A:$BT,MATCH($DF$12&amp;"_"&amp;DF$20,データシート1!$A$1:$BT$1,0),0)</f>
        <v>14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18</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33</v>
      </c>
      <c r="DM21" s="16"/>
      <c r="DN21" s="118">
        <f>IF($DD21=0,0,ROUND(CX21/$DD21,2))</f>
        <v>0.51</v>
      </c>
      <c r="DO21" s="119">
        <f>IF($DD21=0,0,ROUND(CY21/$DD21,2))</f>
        <v>0</v>
      </c>
      <c r="DP21" s="119">
        <f t="shared" ref="DP21:DR36" si="13">IF($DD21=0,0,ROUND(CZ21/$DD21,2))</f>
        <v>0</v>
      </c>
      <c r="DQ21" s="119">
        <f t="shared" si="13"/>
        <v>0.47</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27205</v>
      </c>
      <c r="AY22" s="18" t="str">
        <f>IF(IFERROR(比較地域マスタ!$Z7,"")=0,"",IFERROR(比較地域マスタ!$Z7,""))</f>
        <v>吹田市</v>
      </c>
      <c r="BB22" s="110" t="str">
        <f t="shared" si="0"/>
        <v>27205</v>
      </c>
      <c r="BC22" s="1031" t="str">
        <f t="shared" si="0"/>
        <v>吹田市</v>
      </c>
      <c r="BD22" s="34">
        <f t="shared" ref="BD22:BD68" si="14">SUM(BE22,BI22:BK22,BQ22)</f>
        <v>1223.3039274828961</v>
      </c>
      <c r="BE22" s="34">
        <f t="shared" ref="BE22:BE67" si="15">SUM(BF22:BH22)</f>
        <v>154.00652814333415</v>
      </c>
      <c r="BF22" s="34">
        <f>VLOOKUP($AX22&amp;"_"&amp;$BC$14,データシート1!$A:$BT,MATCH($BC$12&amp;"_"&amp;BF$20,データシート1!$A$1:$BT$1,0),0)</f>
        <v>130.71740942908789</v>
      </c>
      <c r="BG22" s="34">
        <f>VLOOKUP($AX22&amp;"_"&amp;$BC$14,データシート1!$A:$BT,MATCH($BC$12&amp;"_"&amp;BG$20,データシート1!$A$1:$BT$1,0),0)</f>
        <v>14.430778314089958</v>
      </c>
      <c r="BH22" s="34">
        <f>VLOOKUP($AX22&amp;"_"&amp;$BC$14,データシート1!$A:$BT,MATCH($BC$12&amp;"_"&amp;BH$20,データシート1!$A$1:$BT$1,0),0)</f>
        <v>8.8583404001562869</v>
      </c>
      <c r="BI22" s="34">
        <f>VLOOKUP($AX22&amp;"_"&amp;$BC$14,データシート1!$A:$BT,MATCH($BC$12&amp;"_"&amp;BI$20,データシート1!$A$1:$BT$1,0),0)</f>
        <v>410.91352669586877</v>
      </c>
      <c r="BJ22" s="34">
        <f>VLOOKUP($AX22&amp;"_"&amp;$BC$14,データシート1!$A:$BT,MATCH($BC$12&amp;"_"&amp;BJ$20,データシート1!$A$1:$BT$1,0),0)</f>
        <v>348.43960645623923</v>
      </c>
      <c r="BK22" s="34">
        <f t="shared" si="1"/>
        <v>249.49458353321384</v>
      </c>
      <c r="BL22" s="34">
        <f t="shared" si="2"/>
        <v>227.37351854065463</v>
      </c>
      <c r="BM22" s="34">
        <f>VLOOKUP($AX22&amp;"_"&amp;$BC$14,データシート1!$A:$BT,MATCH($BC$12&amp;"_"&amp;BM$20,データシート1!$A$1:$BT$1,0),0)</f>
        <v>148.19063920701279</v>
      </c>
      <c r="BN22" s="34">
        <f>VLOOKUP($AX22&amp;"_"&amp;$BC$14,データシート1!$A:$BT,MATCH($BC$12&amp;"_"&amp;BN$20,データシート1!$A$1:$BT$1,0),0)</f>
        <v>79.182879333641836</v>
      </c>
      <c r="BO22" s="34">
        <f>VLOOKUP($AX22&amp;"_"&amp;$BC$14,データシート1!$A:$BT,MATCH($BC$12&amp;"_"&amp;BO$20,データシート1!$A$1:$BT$1,0),0)</f>
        <v>22.121064992559202</v>
      </c>
      <c r="BP22" s="34">
        <f>VLOOKUP($AX22&amp;"_"&amp;$BC$14,データシート1!$A:$BT,MATCH($BC$12&amp;"_"&amp;BP$20,データシート1!$A$1:$BT$1,0),0)</f>
        <v>0</v>
      </c>
      <c r="BQ22" s="34">
        <f>VLOOKUP($AX22&amp;"_"&amp;$BC$14,データシート1!$A:$BT,MATCH($BC$12&amp;"_"&amp;BQ$20,データシート1!$A$1:$BT$1,0),0)</f>
        <v>60.44968265424</v>
      </c>
      <c r="BR22" s="35">
        <f t="shared" si="3"/>
        <v>1223.3039274828961</v>
      </c>
      <c r="BT22" s="121" t="str">
        <f t="shared" si="4"/>
        <v>吹田市</v>
      </c>
      <c r="BU22" s="33">
        <f>BD22</f>
        <v>1223.3039274828961</v>
      </c>
      <c r="BV22" s="59">
        <f t="shared" ref="BV22:BZ68" si="16">BE22/$BR22</f>
        <v>0.12589392111265613</v>
      </c>
      <c r="BW22" s="59">
        <f t="shared" si="5"/>
        <v>0.1068560367480023</v>
      </c>
      <c r="BX22" s="59">
        <f t="shared" si="5"/>
        <v>1.1796560110604013E-2</v>
      </c>
      <c r="BY22" s="59">
        <f t="shared" si="5"/>
        <v>7.2413242540498111E-3</v>
      </c>
      <c r="BZ22" s="59">
        <f t="shared" si="5"/>
        <v>0.33590469012993013</v>
      </c>
      <c r="CA22" s="59">
        <f t="shared" si="5"/>
        <v>0.2848348628890599</v>
      </c>
      <c r="CB22" s="59">
        <f t="shared" si="5"/>
        <v>0.20395142852731682</v>
      </c>
      <c r="CC22" s="59">
        <f t="shared" si="5"/>
        <v>0.1858683794210525</v>
      </c>
      <c r="CD22" s="59">
        <f t="shared" si="5"/>
        <v>0.12113967418704683</v>
      </c>
      <c r="CE22" s="59">
        <f t="shared" si="5"/>
        <v>6.4728705234005673E-2</v>
      </c>
      <c r="CF22" s="59">
        <f t="shared" si="5"/>
        <v>1.8083049106264307E-2</v>
      </c>
      <c r="CG22" s="59">
        <f t="shared" si="5"/>
        <v>0</v>
      </c>
      <c r="CH22" s="59">
        <f t="shared" si="5"/>
        <v>4.941509734103685E-2</v>
      </c>
      <c r="CI22" s="122">
        <f t="shared" si="6"/>
        <v>1</v>
      </c>
      <c r="CK22" s="123" t="str">
        <f t="shared" si="7"/>
        <v>吹田市</v>
      </c>
      <c r="CL22" s="124">
        <f t="shared" ref="CL22:CL68" si="17">CN22+CP22+CR22</f>
        <v>154.00652814333415</v>
      </c>
      <c r="CM22" s="65">
        <f t="shared" ref="CM22:CM68" si="18">IF(IF(CL22=0,0,CW22/CL22)&gt;1,1,IF(CL22=0,0,CW22/CL22))</f>
        <v>0.65039450734696302</v>
      </c>
      <c r="CN22" s="66">
        <f t="shared" ref="CN22:CN68" si="19">BF22</f>
        <v>130.71740942908789</v>
      </c>
      <c r="CO22" s="65">
        <f t="shared" ref="CO22:CO68" si="20">IF(IF(CN22=0,0,CX22/CN22)&gt;1,1,IF(CN22=0,0,CX22/CN22))</f>
        <v>0.7662713056927426</v>
      </c>
      <c r="CP22" s="66">
        <f t="shared" si="8"/>
        <v>14.430778314089958</v>
      </c>
      <c r="CQ22" s="65">
        <f t="shared" ref="CQ22:CQ68" si="21">IF(IF(CP22=0,0,CY22/CP22)&gt;1,1,IF(CP22=0,0,CY22/CP22))</f>
        <v>0</v>
      </c>
      <c r="CR22" s="66">
        <f t="shared" si="9"/>
        <v>8.8583404001562869</v>
      </c>
      <c r="CS22" s="65">
        <f t="shared" ref="CS22:CS68" si="22">IF(IF(CR22=0,0,CZ22/CR22)&gt;1,1,IF(CR22=0,0,CZ22/CR22))</f>
        <v>0</v>
      </c>
      <c r="CT22" s="66">
        <f t="shared" si="10"/>
        <v>410.91352669586877</v>
      </c>
      <c r="CU22" s="67">
        <f t="shared" ref="CU22:CU68" si="23">IF(IF(CT22=0,0,DA22/CT22)&gt;1,1,IF(CT22=0,0,DA22/CT22))</f>
        <v>0.44096139023943626</v>
      </c>
      <c r="CV22" s="16"/>
      <c r="CW22" s="959">
        <f t="shared" ref="CW22:CW68" si="24">SUM(CX22:CZ22)</f>
        <v>100.16500000000001</v>
      </c>
      <c r="CX22" s="960">
        <f>VLOOKUP($AX22&amp;"_"&amp;$CW$14,データシート1!$A:$BT,MATCH($CW$12&amp;"_"&amp;CX$20,データシート1!$A$1:$BT$1,0),0)</f>
        <v>100.16500000000001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181.197</v>
      </c>
      <c r="DB22" s="960">
        <f>VLOOKUP($AX22&amp;"_"&amp;$CW$14,データシート1!$A:$BT,MATCH($CW$12&amp;"_"&amp;DB$20,データシート1!$A$1:$BT$1,0),0)</f>
        <v>0</v>
      </c>
      <c r="DC22" s="960">
        <f>VLOOKUP($AX22&amp;"_"&amp;$CW$14,データシート1!$A:$BT,MATCH($CW$12&amp;"_"&amp;DC$20,データシート1!$A$1:$BT$1,0),0)</f>
        <v>0</v>
      </c>
      <c r="DD22" s="961">
        <f t="shared" si="11"/>
        <v>281.36200000000002</v>
      </c>
      <c r="DE22" s="16"/>
      <c r="DF22" s="125">
        <f>VLOOKUP($AX22&amp;"_"&amp;$DF$14,データシート1!$A:$BT,MATCH($DF$12&amp;"_"&amp;DF$20,データシート1!$A$1:$BT$1,0),0)</f>
        <v>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16</v>
      </c>
      <c r="DJ22" s="64">
        <f>VLOOKUP($AX22&amp;"_"&amp;$DF$14,データシート1!$A:$BT,MATCH($DF$12&amp;"_"&amp;DJ$20,データシート1!$A$1:$BT$1,0),0)</f>
        <v>0</v>
      </c>
      <c r="DK22" s="64">
        <f>VLOOKUP($AX22&amp;"_"&amp;$DF$14,データシート1!$A:$BT,MATCH($DF$12&amp;"_"&amp;DK$20,データシート1!$A$1:$BT$1,0),0)</f>
        <v>0</v>
      </c>
      <c r="DL22" s="68">
        <f t="shared" si="12"/>
        <v>25</v>
      </c>
      <c r="DM22" s="16"/>
      <c r="DN22" s="126">
        <f>IF($DD22=0,0,ROUND(CX22/$DD22,2))</f>
        <v>0.36</v>
      </c>
      <c r="DO22" s="127">
        <f>IF($DD22=0,0,ROUND(CY22/$DD22,2))</f>
        <v>0</v>
      </c>
      <c r="DP22" s="127">
        <f t="shared" si="13"/>
        <v>0</v>
      </c>
      <c r="DQ22" s="127">
        <f t="shared" si="13"/>
        <v>0.64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23203</v>
      </c>
      <c r="AY23" s="18" t="str">
        <f>IF(IFERROR(比較地域マスタ!$Z8,"")=0,"",IFERROR(比較地域マスタ!$Z8,""))</f>
        <v>一宮市</v>
      </c>
      <c r="BB23" s="110" t="str">
        <f t="shared" si="0"/>
        <v>23203</v>
      </c>
      <c r="BC23" s="1031" t="str">
        <f t="shared" si="0"/>
        <v>一宮市</v>
      </c>
      <c r="BD23" s="34">
        <f t="shared" si="14"/>
        <v>1758.1356956108873</v>
      </c>
      <c r="BE23" s="34">
        <f t="shared" si="15"/>
        <v>374.51612202217581</v>
      </c>
      <c r="BF23" s="34">
        <f>VLOOKUP($AX23&amp;"_"&amp;$BC$14,データシート1!$A:$BT,MATCH($BC$12&amp;"_"&amp;BF$20,データシート1!$A$1:$BT$1,0),0)</f>
        <v>345.1059109182354</v>
      </c>
      <c r="BG23" s="34">
        <f>VLOOKUP($AX23&amp;"_"&amp;$BC$14,データシート1!$A:$BT,MATCH($BC$12&amp;"_"&amp;BG$20,データシート1!$A$1:$BT$1,0),0)</f>
        <v>19.306128142720677</v>
      </c>
      <c r="BH23" s="34">
        <f>VLOOKUP($AX23&amp;"_"&amp;$BC$14,データシート1!$A:$BT,MATCH($BC$12&amp;"_"&amp;BH$20,データシート1!$A$1:$BT$1,0),0)</f>
        <v>10.104082961219724</v>
      </c>
      <c r="BI23" s="34">
        <f>VLOOKUP($AX23&amp;"_"&amp;$BC$14,データシート1!$A:$BT,MATCH($BC$12&amp;"_"&amp;BI$20,データシート1!$A$1:$BT$1,0),0)</f>
        <v>422.9023693331448</v>
      </c>
      <c r="BJ23" s="34">
        <f>VLOOKUP($AX23&amp;"_"&amp;$BC$14,データシート1!$A:$BT,MATCH($BC$12&amp;"_"&amp;BJ$20,データシート1!$A$1:$BT$1,0),0)</f>
        <v>419.36889472029162</v>
      </c>
      <c r="BK23" s="34">
        <f t="shared" si="1"/>
        <v>492.30838304736869</v>
      </c>
      <c r="BL23" s="34">
        <f t="shared" si="2"/>
        <v>469.98413092106648</v>
      </c>
      <c r="BM23" s="34">
        <f>VLOOKUP($AX23&amp;"_"&amp;$BC$14,データシート1!$A:$BT,MATCH($BC$12&amp;"_"&amp;BM$20,データシート1!$A$1:$BT$1,0),0)</f>
        <v>303.54256424475346</v>
      </c>
      <c r="BN23" s="34">
        <f>VLOOKUP($AX23&amp;"_"&amp;$BC$14,データシート1!$A:$BT,MATCH($BC$12&amp;"_"&amp;BN$20,データシート1!$A$1:$BT$1,0),0)</f>
        <v>166.44156667631304</v>
      </c>
      <c r="BO23" s="34">
        <f>VLOOKUP($AX23&amp;"_"&amp;$BC$14,データシート1!$A:$BT,MATCH($BC$12&amp;"_"&amp;BO$20,データシート1!$A$1:$BT$1,0),0)</f>
        <v>22.324252126302198</v>
      </c>
      <c r="BP23" s="34">
        <f>VLOOKUP($AX23&amp;"_"&amp;$BC$14,データシート1!$A:$BT,MATCH($BC$12&amp;"_"&amp;BP$20,データシート1!$A$1:$BT$1,0),0)</f>
        <v>0</v>
      </c>
      <c r="BQ23" s="34">
        <f>VLOOKUP($AX23&amp;"_"&amp;$BC$14,データシート1!$A:$BT,MATCH($BC$12&amp;"_"&amp;BQ$20,データシート1!$A$1:$BT$1,0),0)</f>
        <v>49.03992648790625</v>
      </c>
      <c r="BR23" s="35">
        <f t="shared" si="3"/>
        <v>1758.1356956108873</v>
      </c>
      <c r="BT23" s="121" t="str">
        <f t="shared" si="4"/>
        <v>一宮市</v>
      </c>
      <c r="BU23" s="33">
        <f t="shared" ref="BU23:BU68" si="25">BD23</f>
        <v>1758.1356956108873</v>
      </c>
      <c r="BV23" s="59">
        <f t="shared" si="16"/>
        <v>0.21301889436471813</v>
      </c>
      <c r="BW23" s="59">
        <f t="shared" si="5"/>
        <v>0.19629082771015796</v>
      </c>
      <c r="BX23" s="59">
        <f t="shared" si="5"/>
        <v>1.0981022790742275E-2</v>
      </c>
      <c r="BY23" s="59">
        <f t="shared" si="5"/>
        <v>5.7470438638178769E-3</v>
      </c>
      <c r="BZ23" s="59">
        <f t="shared" si="5"/>
        <v>0.24054023269586244</v>
      </c>
      <c r="CA23" s="59">
        <f t="shared" si="5"/>
        <v>0.23853044777330251</v>
      </c>
      <c r="CB23" s="59">
        <f t="shared" si="5"/>
        <v>0.28001728437480455</v>
      </c>
      <c r="CC23" s="59">
        <f t="shared" si="5"/>
        <v>0.26731960001401617</v>
      </c>
      <c r="CD23" s="59">
        <f t="shared" si="5"/>
        <v>0.1726502482160705</v>
      </c>
      <c r="CE23" s="59">
        <f t="shared" si="5"/>
        <v>9.4669351797945681E-2</v>
      </c>
      <c r="CF23" s="59">
        <f t="shared" si="5"/>
        <v>1.26976843607884E-2</v>
      </c>
      <c r="CG23" s="59">
        <f t="shared" si="5"/>
        <v>0</v>
      </c>
      <c r="CH23" s="59">
        <f t="shared" si="5"/>
        <v>2.789314079131229E-2</v>
      </c>
      <c r="CI23" s="122">
        <f t="shared" si="6"/>
        <v>1</v>
      </c>
      <c r="CK23" s="123" t="str">
        <f t="shared" si="7"/>
        <v>一宮市</v>
      </c>
      <c r="CL23" s="124">
        <f t="shared" si="17"/>
        <v>374.51612202217581</v>
      </c>
      <c r="CM23" s="65">
        <f t="shared" si="18"/>
        <v>0.2673369559083269</v>
      </c>
      <c r="CN23" s="66">
        <f t="shared" si="19"/>
        <v>345.1059109182354</v>
      </c>
      <c r="CO23" s="65">
        <f t="shared" si="20"/>
        <v>0.29011963235750404</v>
      </c>
      <c r="CP23" s="66">
        <f t="shared" si="8"/>
        <v>19.306128142720677</v>
      </c>
      <c r="CQ23" s="65">
        <f t="shared" si="21"/>
        <v>0</v>
      </c>
      <c r="CR23" s="66">
        <f t="shared" si="9"/>
        <v>10.104082961219724</v>
      </c>
      <c r="CS23" s="65">
        <f t="shared" si="22"/>
        <v>0</v>
      </c>
      <c r="CT23" s="66">
        <f t="shared" si="10"/>
        <v>422.9023693331448</v>
      </c>
      <c r="CU23" s="67">
        <f t="shared" si="23"/>
        <v>0.16254342605928862</v>
      </c>
      <c r="CV23" s="16"/>
      <c r="CW23" s="959">
        <f t="shared" si="24"/>
        <v>100.122</v>
      </c>
      <c r="CX23" s="962">
        <f>VLOOKUP($AX23&amp;"_"&amp;$CW$14,データシート1!$A:$BT,MATCH($CW$12&amp;"_"&amp;CX$20,データシート1!$A$1:$BT$1,0),0)</f>
        <v>100.122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68.739999999999995</v>
      </c>
      <c r="DB23" s="962">
        <f>VLOOKUP($AX23&amp;"_"&amp;$CW$14,データシート1!$A:$BT,MATCH($CW$12&amp;"_"&amp;DB$20,データシート1!$A$1:$BT$1,0),0)</f>
        <v>0</v>
      </c>
      <c r="DC23" s="962">
        <f>VLOOKUP($AX23&amp;"_"&amp;$CW$14,データシート1!$A:$BT,MATCH($CW$12&amp;"_"&amp;DC$20,データシート1!$A$1:$BT$1,0),0)</f>
        <v>0</v>
      </c>
      <c r="DD23" s="961">
        <f t="shared" si="11"/>
        <v>168.86199999999999</v>
      </c>
      <c r="DE23" s="16"/>
      <c r="DF23" s="125">
        <f>VLOOKUP($AX23&amp;"_"&amp;$DF$14,データシート1!$A:$BT,MATCH($DF$12&amp;"_"&amp;DF$20,データシート1!$A$1:$BT$1,0),0)</f>
        <v>16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23</v>
      </c>
      <c r="DM23" s="16"/>
      <c r="DN23" s="126">
        <f t="shared" ref="DN23:DN67" si="26">IF($DD23=0,0,ROUND(CX23/$DD23,2))</f>
        <v>0.59</v>
      </c>
      <c r="DO23" s="127">
        <f t="shared" ref="DO23:DO67" si="27">IF($DD23=0,0,ROUND(CY23/$DD23,2))</f>
        <v>0</v>
      </c>
      <c r="DP23" s="127">
        <f t="shared" si="13"/>
        <v>0</v>
      </c>
      <c r="DQ23" s="127">
        <f t="shared" si="13"/>
        <v>0.41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23201</v>
      </c>
      <c r="AY24" s="18" t="str">
        <f>IF(IFERROR(比較地域マスタ!$Z9,"")=0,"",IFERROR(比較地域マスタ!$Z9,""))</f>
        <v>豊橋市</v>
      </c>
      <c r="BB24" s="110" t="str">
        <f t="shared" si="0"/>
        <v>23201</v>
      </c>
      <c r="BC24" s="1031" t="str">
        <f t="shared" si="0"/>
        <v>豊橋市</v>
      </c>
      <c r="BD24" s="34">
        <f t="shared" si="14"/>
        <v>2574.7353572576362</v>
      </c>
      <c r="BE24" s="34">
        <f t="shared" si="15"/>
        <v>1018.7826123594972</v>
      </c>
      <c r="BF24" s="34">
        <f>VLOOKUP($AX24&amp;"_"&amp;$BC$14,データシート1!$A:$BT,MATCH($BC$12&amp;"_"&amp;BF$20,データシート1!$A$1:$BT$1,0),0)</f>
        <v>932.36481047312611</v>
      </c>
      <c r="BG24" s="34">
        <f>VLOOKUP($AX24&amp;"_"&amp;$BC$14,データシート1!$A:$BT,MATCH($BC$12&amp;"_"&amp;BG$20,データシート1!$A$1:$BT$1,0),0)</f>
        <v>21.831791416195699</v>
      </c>
      <c r="BH24" s="34">
        <f>VLOOKUP($AX24&amp;"_"&amp;$BC$14,データシート1!$A:$BT,MATCH($BC$12&amp;"_"&amp;BH$20,データシート1!$A$1:$BT$1,0),0)</f>
        <v>64.58601047017541</v>
      </c>
      <c r="BI24" s="34">
        <f>VLOOKUP($AX24&amp;"_"&amp;$BC$14,データシート1!$A:$BT,MATCH($BC$12&amp;"_"&amp;BI$20,データシート1!$A$1:$BT$1,0),0)</f>
        <v>466.64514485081537</v>
      </c>
      <c r="BJ24" s="34">
        <f>VLOOKUP($AX24&amp;"_"&amp;$BC$14,データシート1!$A:$BT,MATCH($BC$12&amp;"_"&amp;BJ$20,データシート1!$A$1:$BT$1,0),0)</f>
        <v>413.50610778805071</v>
      </c>
      <c r="BK24" s="34">
        <f t="shared" si="1"/>
        <v>612.97785353490474</v>
      </c>
      <c r="BL24" s="34">
        <f t="shared" si="2"/>
        <v>574.75398368264939</v>
      </c>
      <c r="BM24" s="34">
        <f>VLOOKUP($AX24&amp;"_"&amp;$BC$14,データシート1!$A:$BT,MATCH($BC$12&amp;"_"&amp;BM$20,データシート1!$A$1:$BT$1,0),0)</f>
        <v>330.04027321341363</v>
      </c>
      <c r="BN24" s="34">
        <f>VLOOKUP($AX24&amp;"_"&amp;$BC$14,データシート1!$A:$BT,MATCH($BC$12&amp;"_"&amp;BN$20,データシート1!$A$1:$BT$1,0),0)</f>
        <v>244.71371046923576</v>
      </c>
      <c r="BO24" s="34">
        <f>VLOOKUP($AX24&amp;"_"&amp;$BC$14,データシート1!$A:$BT,MATCH($BC$12&amp;"_"&amp;BO$20,データシート1!$A$1:$BT$1,0),0)</f>
        <v>21.7552697647142</v>
      </c>
      <c r="BP24" s="34">
        <f>VLOOKUP($AX24&amp;"_"&amp;$BC$14,データシート1!$A:$BT,MATCH($BC$12&amp;"_"&amp;BP$20,データシート1!$A$1:$BT$1,0),0)</f>
        <v>16.468600087541127</v>
      </c>
      <c r="BQ24" s="34">
        <f>VLOOKUP($AX24&amp;"_"&amp;$BC$14,データシート1!$A:$BT,MATCH($BC$12&amp;"_"&amp;BQ$20,データシート1!$A$1:$BT$1,0),0)</f>
        <v>62.823638724368188</v>
      </c>
      <c r="BR24" s="35">
        <f t="shared" si="3"/>
        <v>2574.7353572576362</v>
      </c>
      <c r="BT24" s="121" t="str">
        <f t="shared" si="4"/>
        <v>豊橋市</v>
      </c>
      <c r="BU24" s="33">
        <f t="shared" si="25"/>
        <v>2574.7353572576362</v>
      </c>
      <c r="BV24" s="59">
        <f t="shared" si="16"/>
        <v>0.39568439897629237</v>
      </c>
      <c r="BW24" s="59">
        <f t="shared" si="5"/>
        <v>0.36212063808615758</v>
      </c>
      <c r="BX24" s="59">
        <f t="shared" si="5"/>
        <v>8.4792370426174015E-3</v>
      </c>
      <c r="BY24" s="59">
        <f t="shared" si="5"/>
        <v>2.5084523847517401E-2</v>
      </c>
      <c r="BZ24" s="59">
        <f t="shared" si="5"/>
        <v>0.18124004221849094</v>
      </c>
      <c r="CA24" s="59">
        <f t="shared" si="5"/>
        <v>0.16060140185765662</v>
      </c>
      <c r="CB24" s="59">
        <f t="shared" si="5"/>
        <v>0.23807411965934649</v>
      </c>
      <c r="CC24" s="59">
        <f t="shared" si="5"/>
        <v>0.22322837260246536</v>
      </c>
      <c r="CD24" s="59">
        <f t="shared" si="5"/>
        <v>0.1281841538716201</v>
      </c>
      <c r="CE24" s="59">
        <f t="shared" si="5"/>
        <v>9.5044218730845245E-2</v>
      </c>
      <c r="CF24" s="59">
        <f t="shared" si="5"/>
        <v>8.4495168419506418E-3</v>
      </c>
      <c r="CG24" s="59">
        <f t="shared" si="5"/>
        <v>6.3962302149304841E-3</v>
      </c>
      <c r="CH24" s="59">
        <f t="shared" si="5"/>
        <v>2.440003728821356E-2</v>
      </c>
      <c r="CI24" s="122">
        <f t="shared" si="6"/>
        <v>1</v>
      </c>
      <c r="CK24" s="123" t="str">
        <f t="shared" si="7"/>
        <v>豊橋市</v>
      </c>
      <c r="CL24" s="124">
        <f t="shared" si="17"/>
        <v>1018.7826123594972</v>
      </c>
      <c r="CM24" s="65">
        <f t="shared" si="18"/>
        <v>0.9234688427014649</v>
      </c>
      <c r="CN24" s="66">
        <f t="shared" si="19"/>
        <v>932.36481047312611</v>
      </c>
      <c r="CO24" s="65">
        <f t="shared" si="20"/>
        <v>1</v>
      </c>
      <c r="CP24" s="66">
        <f t="shared" si="8"/>
        <v>21.831791416195699</v>
      </c>
      <c r="CQ24" s="65">
        <f t="shared" si="21"/>
        <v>0</v>
      </c>
      <c r="CR24" s="66">
        <f t="shared" si="9"/>
        <v>64.58601047017541</v>
      </c>
      <c r="CS24" s="65">
        <f t="shared" si="22"/>
        <v>0</v>
      </c>
      <c r="CT24" s="66">
        <f t="shared" si="10"/>
        <v>466.64514485081537</v>
      </c>
      <c r="CU24" s="67">
        <f t="shared" si="23"/>
        <v>0.29866377382873244</v>
      </c>
      <c r="CV24" s="16"/>
      <c r="CW24" s="959">
        <f t="shared" si="24"/>
        <v>940.81399999999996</v>
      </c>
      <c r="CX24" s="962">
        <f>VLOOKUP($AX24&amp;"_"&amp;$CW$14,データシート1!$A:$BT,MATCH($CW$12&amp;"_"&amp;CX$20,データシート1!$A$1:$BT$1,0),0)</f>
        <v>940.81399999999996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139.37</v>
      </c>
      <c r="DB24" s="962">
        <f>VLOOKUP($AX24&amp;"_"&amp;$CW$14,データシート1!$A:$BT,MATCH($CW$12&amp;"_"&amp;DB$20,データシート1!$A$1:$BT$1,0),0)</f>
        <v>72.045000000000002</v>
      </c>
      <c r="DC24" s="962">
        <f>VLOOKUP($AX24&amp;"_"&amp;$CW$14,データシート1!$A:$BT,MATCH($CW$12&amp;"_"&amp;DC$20,データシート1!$A$1:$BT$1,0),0)</f>
        <v>0</v>
      </c>
      <c r="DD24" s="961">
        <f t="shared" si="11"/>
        <v>1152.229</v>
      </c>
      <c r="DE24" s="16"/>
      <c r="DF24" s="125">
        <f>VLOOKUP($AX24&amp;"_"&amp;$DF$14,データシート1!$A:$BT,MATCH($DF$12&amp;"_"&amp;DF$20,データシート1!$A$1:$BT$1,0),0)</f>
        <v>40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11</v>
      </c>
      <c r="DJ24" s="64">
        <f>VLOOKUP($AX24&amp;"_"&amp;$DF$14,データシート1!$A:$BT,MATCH($DF$12&amp;"_"&amp;DJ$20,データシート1!$A$1:$BT$1,0),0)</f>
        <v>1</v>
      </c>
      <c r="DK24" s="64">
        <f>VLOOKUP($AX24&amp;"_"&amp;$DF$14,データシート1!$A:$BT,MATCH($DF$12&amp;"_"&amp;DK$20,データシート1!$A$1:$BT$1,0),0)</f>
        <v>0</v>
      </c>
      <c r="DL24" s="68">
        <f t="shared" si="12"/>
        <v>52</v>
      </c>
      <c r="DM24" s="16"/>
      <c r="DN24" s="126">
        <f t="shared" si="26"/>
        <v>0.82</v>
      </c>
      <c r="DO24" s="127">
        <f t="shared" si="27"/>
        <v>0</v>
      </c>
      <c r="DP24" s="127">
        <f t="shared" si="13"/>
        <v>0</v>
      </c>
      <c r="DQ24" s="127">
        <f t="shared" si="13"/>
        <v>0.12</v>
      </c>
      <c r="DR24" s="127">
        <f t="shared" si="13"/>
        <v>0.06</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10202</v>
      </c>
      <c r="AY25" s="18" t="str">
        <f>IF(IFERROR(比較地域マスタ!$Z10,"")=0,"",IFERROR(比較地域マスタ!$Z10,""))</f>
        <v>高崎市</v>
      </c>
      <c r="BB25" s="110" t="str">
        <f t="shared" si="0"/>
        <v>10202</v>
      </c>
      <c r="BC25" s="1031" t="str">
        <f t="shared" si="0"/>
        <v>高崎市</v>
      </c>
      <c r="BD25" s="34">
        <f t="shared" si="14"/>
        <v>2179.3714922952063</v>
      </c>
      <c r="BE25" s="34">
        <f t="shared" si="15"/>
        <v>493.51805475241548</v>
      </c>
      <c r="BF25" s="34">
        <f>VLOOKUP($AX25&amp;"_"&amp;$BC$14,データシート1!$A:$BT,MATCH($BC$12&amp;"_"&amp;BF$20,データシート1!$A$1:$BT$1,0),0)</f>
        <v>449.22697277593215</v>
      </c>
      <c r="BG25" s="34">
        <f>VLOOKUP($AX25&amp;"_"&amp;$BC$14,データシート1!$A:$BT,MATCH($BC$12&amp;"_"&amp;BG$20,データシート1!$A$1:$BT$1,0),0)</f>
        <v>28.718660267124235</v>
      </c>
      <c r="BH25" s="34">
        <f>VLOOKUP($AX25&amp;"_"&amp;$BC$14,データシート1!$A:$BT,MATCH($BC$12&amp;"_"&amp;BH$20,データシート1!$A$1:$BT$1,0),0)</f>
        <v>15.572421709359112</v>
      </c>
      <c r="BI25" s="34">
        <f>VLOOKUP($AX25&amp;"_"&amp;$BC$14,データシート1!$A:$BT,MATCH($BC$12&amp;"_"&amp;BI$20,データシート1!$A$1:$BT$1,0),0)</f>
        <v>548.70169423801133</v>
      </c>
      <c r="BJ25" s="34">
        <f>VLOOKUP($AX25&amp;"_"&amp;$BC$14,データシート1!$A:$BT,MATCH($BC$12&amp;"_"&amp;BJ$20,データシート1!$A$1:$BT$1,0),0)</f>
        <v>482.34168235533923</v>
      </c>
      <c r="BK25" s="34">
        <f t="shared" si="1"/>
        <v>622.78970896476051</v>
      </c>
      <c r="BL25" s="34">
        <f t="shared" si="2"/>
        <v>601.13941921914693</v>
      </c>
      <c r="BM25" s="34">
        <f>VLOOKUP($AX25&amp;"_"&amp;$BC$14,データシート1!$A:$BT,MATCH($BC$12&amp;"_"&amp;BM$20,データシート1!$A$1:$BT$1,0),0)</f>
        <v>349.75317693117347</v>
      </c>
      <c r="BN25" s="34">
        <f>VLOOKUP($AX25&amp;"_"&amp;$BC$14,データシート1!$A:$BT,MATCH($BC$12&amp;"_"&amp;BN$20,データシート1!$A$1:$BT$1,0),0)</f>
        <v>251.38624228797349</v>
      </c>
      <c r="BO25" s="34">
        <f>VLOOKUP($AX25&amp;"_"&amp;$BC$14,データシート1!$A:$BT,MATCH($BC$12&amp;"_"&amp;BO$20,データシート1!$A$1:$BT$1,0),0)</f>
        <v>21.650289745613598</v>
      </c>
      <c r="BP25" s="34">
        <f>VLOOKUP($AX25&amp;"_"&amp;$BC$14,データシート1!$A:$BT,MATCH($BC$12&amp;"_"&amp;BP$20,データシート1!$A$1:$BT$1,0),0)</f>
        <v>0</v>
      </c>
      <c r="BQ25" s="34">
        <f>VLOOKUP($AX25&amp;"_"&amp;$BC$14,データシート1!$A:$BT,MATCH($BC$12&amp;"_"&amp;BQ$20,データシート1!$A$1:$BT$1,0),0)</f>
        <v>32.020351984679998</v>
      </c>
      <c r="BR25" s="35">
        <f t="shared" si="3"/>
        <v>2179.3714922952063</v>
      </c>
      <c r="BT25" s="121" t="str">
        <f t="shared" si="4"/>
        <v>高崎市</v>
      </c>
      <c r="BU25" s="33">
        <f t="shared" si="25"/>
        <v>2179.3714922952063</v>
      </c>
      <c r="BV25" s="59">
        <f t="shared" si="16"/>
        <v>0.22644971566213645</v>
      </c>
      <c r="BW25" s="59">
        <f t="shared" si="5"/>
        <v>0.20612684637020215</v>
      </c>
      <c r="BX25" s="59">
        <f t="shared" si="5"/>
        <v>1.3177496525330411E-2</v>
      </c>
      <c r="BY25" s="59">
        <f t="shared" si="5"/>
        <v>7.1453727666039198E-3</v>
      </c>
      <c r="BZ25" s="59">
        <f t="shared" si="5"/>
        <v>0.25177061193002293</v>
      </c>
      <c r="CA25" s="59">
        <f t="shared" si="5"/>
        <v>0.22132146082509357</v>
      </c>
      <c r="CB25" s="59">
        <f t="shared" si="5"/>
        <v>0.28576574079569572</v>
      </c>
      <c r="CC25" s="59">
        <f t="shared" si="5"/>
        <v>0.27583155113498187</v>
      </c>
      <c r="CD25" s="59">
        <f t="shared" si="5"/>
        <v>0.16048350552793123</v>
      </c>
      <c r="CE25" s="59">
        <f t="shared" si="5"/>
        <v>0.11534804560705066</v>
      </c>
      <c r="CF25" s="59">
        <f t="shared" si="5"/>
        <v>9.9341896607138703E-3</v>
      </c>
      <c r="CG25" s="59">
        <f t="shared" si="5"/>
        <v>0</v>
      </c>
      <c r="CH25" s="59">
        <f t="shared" si="5"/>
        <v>1.469247078705143E-2</v>
      </c>
      <c r="CI25" s="122">
        <f t="shared" si="6"/>
        <v>1</v>
      </c>
      <c r="CK25" s="123" t="str">
        <f t="shared" si="7"/>
        <v>高崎市</v>
      </c>
      <c r="CL25" s="124">
        <f t="shared" si="17"/>
        <v>493.51805475241548</v>
      </c>
      <c r="CM25" s="65">
        <f t="shared" si="18"/>
        <v>0.96349666526090283</v>
      </c>
      <c r="CN25" s="66">
        <f t="shared" si="19"/>
        <v>449.22697277593215</v>
      </c>
      <c r="CO25" s="65">
        <f t="shared" si="20"/>
        <v>1</v>
      </c>
      <c r="CP25" s="66">
        <f t="shared" si="8"/>
        <v>28.718660267124235</v>
      </c>
      <c r="CQ25" s="65">
        <f t="shared" si="21"/>
        <v>0</v>
      </c>
      <c r="CR25" s="66">
        <f t="shared" si="9"/>
        <v>15.572421709359112</v>
      </c>
      <c r="CS25" s="65">
        <f t="shared" si="22"/>
        <v>0</v>
      </c>
      <c r="CT25" s="66">
        <f t="shared" si="10"/>
        <v>548.70169423801133</v>
      </c>
      <c r="CU25" s="67">
        <f t="shared" si="23"/>
        <v>0.12484925911361312</v>
      </c>
      <c r="CV25" s="16"/>
      <c r="CW25" s="959">
        <f t="shared" si="24"/>
        <v>475.50299999999999</v>
      </c>
      <c r="CX25" s="962">
        <f>VLOOKUP($AX25&amp;"_"&amp;$CW$14,データシート1!$A:$BT,MATCH($CW$12&amp;"_"&amp;CX$20,データシート1!$A$1:$BT$1,0),0)</f>
        <v>475.50299999999999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68.504999999999995</v>
      </c>
      <c r="DB25" s="962">
        <f>VLOOKUP($AX25&amp;"_"&amp;$CW$14,データシート1!$A:$BT,MATCH($CW$12&amp;"_"&amp;DB$20,データシート1!$A$1:$BT$1,0),0)</f>
        <v>0</v>
      </c>
      <c r="DC25" s="962">
        <f>VLOOKUP($AX25&amp;"_"&amp;$CW$14,データシート1!$A:$BT,MATCH($CW$12&amp;"_"&amp;DC$20,データシート1!$A$1:$BT$1,0),0)</f>
        <v>0</v>
      </c>
      <c r="DD25" s="961">
        <f t="shared" si="11"/>
        <v>544.00800000000004</v>
      </c>
      <c r="DE25" s="16"/>
      <c r="DF25" s="125">
        <f>VLOOKUP($AX25&amp;"_"&amp;$DF$14,データシート1!$A:$BT,MATCH($DF$12&amp;"_"&amp;DF$20,データシート1!$A$1:$BT$1,0),0)</f>
        <v>40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50</v>
      </c>
      <c r="DM25" s="16"/>
      <c r="DN25" s="126">
        <f t="shared" si="26"/>
        <v>0.87</v>
      </c>
      <c r="DO25" s="127">
        <f t="shared" si="27"/>
        <v>0</v>
      </c>
      <c r="DP25" s="127">
        <f t="shared" si="13"/>
        <v>0</v>
      </c>
      <c r="DQ25" s="127">
        <f t="shared" si="13"/>
        <v>0.13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20201</v>
      </c>
      <c r="AY26" s="18" t="str">
        <f>IF(IFERROR(比較地域マスタ!$Z11,"")=0,"",IFERROR(比較地域マスタ!$Z11,""))</f>
        <v>長野市</v>
      </c>
      <c r="BB26" s="110" t="str">
        <f t="shared" si="0"/>
        <v>20201</v>
      </c>
      <c r="BC26" s="1031" t="str">
        <f t="shared" si="0"/>
        <v>長野市</v>
      </c>
      <c r="BD26" s="34">
        <f t="shared" si="14"/>
        <v>2235.0270894423793</v>
      </c>
      <c r="BE26" s="34">
        <f t="shared" si="15"/>
        <v>326.20052537064521</v>
      </c>
      <c r="BF26" s="34">
        <f>VLOOKUP($AX26&amp;"_"&amp;$BC$14,データシート1!$A:$BT,MATCH($BC$12&amp;"_"&amp;BF$20,データシート1!$A$1:$BT$1,0),0)</f>
        <v>233.8547927339059</v>
      </c>
      <c r="BG26" s="34">
        <f>VLOOKUP($AX26&amp;"_"&amp;$BC$14,データシート1!$A:$BT,MATCH($BC$12&amp;"_"&amp;BG$20,データシート1!$A$1:$BT$1,0),0)</f>
        <v>33.611700169351771</v>
      </c>
      <c r="BH26" s="34">
        <f>VLOOKUP($AX26&amp;"_"&amp;$BC$14,データシート1!$A:$BT,MATCH($BC$12&amp;"_"&amp;BH$20,データシート1!$A$1:$BT$1,0),0)</f>
        <v>58.734032467387529</v>
      </c>
      <c r="BI26" s="34">
        <f>VLOOKUP($AX26&amp;"_"&amp;$BC$14,データシート1!$A:$BT,MATCH($BC$12&amp;"_"&amp;BI$20,データシート1!$A$1:$BT$1,0),0)</f>
        <v>609.06839464923291</v>
      </c>
      <c r="BJ26" s="34">
        <f>VLOOKUP($AX26&amp;"_"&amp;$BC$14,データシート1!$A:$BT,MATCH($BC$12&amp;"_"&amp;BJ$20,データシート1!$A$1:$BT$1,0),0)</f>
        <v>624.78641694489352</v>
      </c>
      <c r="BK26" s="34">
        <f t="shared" si="1"/>
        <v>646.29413552773224</v>
      </c>
      <c r="BL26" s="34">
        <f t="shared" si="2"/>
        <v>624.5945086763677</v>
      </c>
      <c r="BM26" s="34">
        <f>VLOOKUP($AX26&amp;"_"&amp;$BC$14,データシート1!$A:$BT,MATCH($BC$12&amp;"_"&amp;BM$20,データシート1!$A$1:$BT$1,0),0)</f>
        <v>329.91115532502505</v>
      </c>
      <c r="BN26" s="34">
        <f>VLOOKUP($AX26&amp;"_"&amp;$BC$14,データシート1!$A:$BT,MATCH($BC$12&amp;"_"&amp;BN$20,データシート1!$A$1:$BT$1,0),0)</f>
        <v>294.6833533513427</v>
      </c>
      <c r="BO26" s="34">
        <f>VLOOKUP($AX26&amp;"_"&amp;$BC$14,データシート1!$A:$BT,MATCH($BC$12&amp;"_"&amp;BO$20,データシート1!$A$1:$BT$1,0),0)</f>
        <v>21.699626851364499</v>
      </c>
      <c r="BP26" s="34">
        <f>VLOOKUP($AX26&amp;"_"&amp;$BC$14,データシート1!$A:$BT,MATCH($BC$12&amp;"_"&amp;BP$20,データシート1!$A$1:$BT$1,0),0)</f>
        <v>0</v>
      </c>
      <c r="BQ26" s="34">
        <f>VLOOKUP($AX26&amp;"_"&amp;$BC$14,データシート1!$A:$BT,MATCH($BC$12&amp;"_"&amp;BQ$20,データシート1!$A$1:$BT$1,0),0)</f>
        <v>28.67761694987529</v>
      </c>
      <c r="BR26" s="35">
        <f t="shared" si="3"/>
        <v>2235.0270894423793</v>
      </c>
      <c r="BT26" s="121" t="str">
        <f t="shared" si="4"/>
        <v>長野市</v>
      </c>
      <c r="BU26" s="33">
        <f t="shared" si="25"/>
        <v>2235.0270894423793</v>
      </c>
      <c r="BV26" s="59">
        <f t="shared" si="16"/>
        <v>0.14594924907690024</v>
      </c>
      <c r="BW26" s="59">
        <f t="shared" si="5"/>
        <v>0.10463174868822316</v>
      </c>
      <c r="BX26" s="59">
        <f t="shared" si="5"/>
        <v>1.5038609745771632E-2</v>
      </c>
      <c r="BY26" s="59">
        <f t="shared" si="5"/>
        <v>2.6278890642905443E-2</v>
      </c>
      <c r="BZ26" s="59">
        <f t="shared" si="5"/>
        <v>0.27251052013029087</v>
      </c>
      <c r="CA26" s="59">
        <f t="shared" si="5"/>
        <v>0.27954310705950886</v>
      </c>
      <c r="CB26" s="59">
        <f t="shared" si="5"/>
        <v>0.28916613072863345</v>
      </c>
      <c r="CC26" s="59">
        <f t="shared" si="5"/>
        <v>0.27945724310312448</v>
      </c>
      <c r="CD26" s="59">
        <f t="shared" si="5"/>
        <v>0.14760946607020103</v>
      </c>
      <c r="CE26" s="59">
        <f t="shared" si="5"/>
        <v>0.13184777703292347</v>
      </c>
      <c r="CF26" s="59">
        <f t="shared" si="5"/>
        <v>9.7088876255089929E-3</v>
      </c>
      <c r="CG26" s="59">
        <f t="shared" si="5"/>
        <v>0</v>
      </c>
      <c r="CH26" s="59">
        <f t="shared" si="5"/>
        <v>1.2830993004666497E-2</v>
      </c>
      <c r="CI26" s="122">
        <f t="shared" si="6"/>
        <v>1</v>
      </c>
      <c r="CK26" s="123" t="str">
        <f t="shared" si="7"/>
        <v>長野市</v>
      </c>
      <c r="CL26" s="124">
        <f t="shared" si="17"/>
        <v>326.20052537064521</v>
      </c>
      <c r="CM26" s="65">
        <f t="shared" si="18"/>
        <v>0.71960337811621389</v>
      </c>
      <c r="CN26" s="66">
        <f t="shared" si="19"/>
        <v>233.8547927339059</v>
      </c>
      <c r="CO26" s="65">
        <f t="shared" si="20"/>
        <v>0.98667210238683301</v>
      </c>
      <c r="CP26" s="66">
        <f t="shared" si="8"/>
        <v>33.611700169351771</v>
      </c>
      <c r="CQ26" s="65">
        <f t="shared" si="21"/>
        <v>0</v>
      </c>
      <c r="CR26" s="66">
        <f t="shared" si="9"/>
        <v>58.734032467387529</v>
      </c>
      <c r="CS26" s="65">
        <f t="shared" si="22"/>
        <v>6.8052538402149754E-2</v>
      </c>
      <c r="CT26" s="66">
        <f t="shared" si="10"/>
        <v>609.06839464923291</v>
      </c>
      <c r="CU26" s="67">
        <f t="shared" si="23"/>
        <v>0.17128618217020036</v>
      </c>
      <c r="CV26" s="16"/>
      <c r="CW26" s="959">
        <f t="shared" si="24"/>
        <v>234.73500000000001</v>
      </c>
      <c r="CX26" s="962">
        <f>VLOOKUP($AX26&amp;"_"&amp;$CW$14,データシート1!$A:$BT,MATCH($CW$12&amp;"_"&amp;CX$20,データシート1!$A$1:$BT$1,0),0)</f>
        <v>230.738</v>
      </c>
      <c r="CY26" s="962">
        <f>VLOOKUP($AX26&amp;"_"&amp;$CW$14,データシート1!$A:$BT,MATCH($CW$12&amp;"_"&amp;CY$20,データシート1!$A$1:$BT$1,0),0)</f>
        <v>0</v>
      </c>
      <c r="CZ26" s="962">
        <f>VLOOKUP($AX26&amp;"_"&amp;$CW$14,データシート1!$A:$BT,MATCH($CW$12&amp;"_"&amp;CZ$20,データシート1!$A$1:$BT$1,0),0)</f>
        <v>3.9969999999999999</v>
      </c>
      <c r="DA26" s="962">
        <f>VLOOKUP($AX26&amp;"_"&amp;$CW$14,データシート1!$A:$BT,MATCH($CW$12&amp;"_"&amp;DA$20,データシート1!$A$1:$BT$1,0),0)</f>
        <v>104.32499999999999</v>
      </c>
      <c r="DB26" s="962">
        <f>VLOOKUP($AX26&amp;"_"&amp;$CW$14,データシート1!$A:$BT,MATCH($CW$12&amp;"_"&amp;DB$20,データシート1!$A$1:$BT$1,0),0)</f>
        <v>0</v>
      </c>
      <c r="DC26" s="962">
        <f>VLOOKUP($AX26&amp;"_"&amp;$CW$14,データシート1!$A:$BT,MATCH($CW$12&amp;"_"&amp;DC$20,データシート1!$A$1:$BT$1,0),0)</f>
        <v>0</v>
      </c>
      <c r="DD26" s="961">
        <f t="shared" si="11"/>
        <v>339.06</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18</v>
      </c>
      <c r="DJ26" s="64">
        <f>VLOOKUP($AX26&amp;"_"&amp;$DF$14,データシート1!$A:$BT,MATCH($DF$12&amp;"_"&amp;DJ$20,データシート1!$A$1:$BT$1,0),0)</f>
        <v>0</v>
      </c>
      <c r="DK26" s="64">
        <f>VLOOKUP($AX26&amp;"_"&amp;$DF$14,データシート1!$A:$BT,MATCH($DF$12&amp;"_"&amp;DK$20,データシート1!$A$1:$BT$1,0),0)</f>
        <v>0</v>
      </c>
      <c r="DL26" s="68">
        <f t="shared" si="12"/>
        <v>33</v>
      </c>
      <c r="DM26" s="16"/>
      <c r="DN26" s="126">
        <f t="shared" si="26"/>
        <v>0.68</v>
      </c>
      <c r="DO26" s="127">
        <f t="shared" si="27"/>
        <v>0</v>
      </c>
      <c r="DP26" s="127">
        <f t="shared" si="13"/>
        <v>0.01</v>
      </c>
      <c r="DQ26" s="127">
        <f t="shared" si="13"/>
        <v>0.31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13117</v>
      </c>
      <c r="AY27" s="18" t="str">
        <f>IF(IFERROR(比較地域マスタ!$Z12,"")=0,"",IFERROR(比較地域マスタ!$Z12,""))</f>
        <v>北区</v>
      </c>
      <c r="BB27" s="110" t="str">
        <f t="shared" si="0"/>
        <v>13117</v>
      </c>
      <c r="BC27" s="1031" t="str">
        <f t="shared" si="0"/>
        <v>北区</v>
      </c>
      <c r="BD27" s="34">
        <f t="shared" si="14"/>
        <v>1153.0193509275596</v>
      </c>
      <c r="BE27" s="34">
        <f t="shared" si="15"/>
        <v>100.51796366521138</v>
      </c>
      <c r="BF27" s="34">
        <f>VLOOKUP($AX27&amp;"_"&amp;$BC$14,データシート1!$A:$BT,MATCH($BC$12&amp;"_"&amp;BF$20,データシート1!$A$1:$BT$1,0),0)</f>
        <v>76.057916382478481</v>
      </c>
      <c r="BG27" s="34">
        <f>VLOOKUP($AX27&amp;"_"&amp;$BC$14,データシート1!$A:$BT,MATCH($BC$12&amp;"_"&amp;BG$20,データシート1!$A$1:$BT$1,0),0)</f>
        <v>19.264732429062267</v>
      </c>
      <c r="BH27" s="34">
        <f>VLOOKUP($AX27&amp;"_"&amp;$BC$14,データシート1!$A:$BT,MATCH($BC$12&amp;"_"&amp;BH$20,データシート1!$A$1:$BT$1,0),0)</f>
        <v>5.1953148536706335</v>
      </c>
      <c r="BI27" s="34">
        <f>VLOOKUP($AX27&amp;"_"&amp;$BC$14,データシート1!$A:$BT,MATCH($BC$12&amp;"_"&amp;BI$20,データシート1!$A$1:$BT$1,0),0)</f>
        <v>392.26762855968838</v>
      </c>
      <c r="BJ27" s="34">
        <f>VLOOKUP($AX27&amp;"_"&amp;$BC$14,データシート1!$A:$BT,MATCH($BC$12&amp;"_"&amp;BJ$20,データシート1!$A$1:$BT$1,0),0)</f>
        <v>459.88504670596649</v>
      </c>
      <c r="BK27" s="34">
        <f t="shared" si="1"/>
        <v>153.96710762243458</v>
      </c>
      <c r="BL27" s="34">
        <f t="shared" si="2"/>
        <v>133.45700131007808</v>
      </c>
      <c r="BM27" s="34">
        <f>VLOOKUP($AX27&amp;"_"&amp;$BC$14,データシート1!$A:$BT,MATCH($BC$12&amp;"_"&amp;BM$20,データシート1!$A$1:$BT$1,0),0)</f>
        <v>75.922677508120856</v>
      </c>
      <c r="BN27" s="34">
        <f>VLOOKUP($AX27&amp;"_"&amp;$BC$14,データシート1!$A:$BT,MATCH($BC$12&amp;"_"&amp;BN$20,データシート1!$A$1:$BT$1,0),0)</f>
        <v>57.534323801957228</v>
      </c>
      <c r="BO27" s="34">
        <f>VLOOKUP($AX27&amp;"_"&amp;$BC$14,データシート1!$A:$BT,MATCH($BC$12&amp;"_"&amp;BO$20,データシート1!$A$1:$BT$1,0),0)</f>
        <v>20.510106312356498</v>
      </c>
      <c r="BP27" s="34">
        <f>VLOOKUP($AX27&amp;"_"&amp;$BC$14,データシート1!$A:$BT,MATCH($BC$12&amp;"_"&amp;BP$20,データシート1!$A$1:$BT$1,0),0)</f>
        <v>0</v>
      </c>
      <c r="BQ27" s="34">
        <f>VLOOKUP($AX27&amp;"_"&amp;$BC$14,データシート1!$A:$BT,MATCH($BC$12&amp;"_"&amp;BQ$20,データシート1!$A$1:$BT$1,0),0)</f>
        <v>46.38160437425848</v>
      </c>
      <c r="BR27" s="35">
        <f t="shared" si="3"/>
        <v>1153.0193509275596</v>
      </c>
      <c r="BT27" s="121" t="str">
        <f t="shared" si="4"/>
        <v>北区</v>
      </c>
      <c r="BU27" s="33">
        <f t="shared" si="25"/>
        <v>1153.0193509275596</v>
      </c>
      <c r="BV27" s="59">
        <f t="shared" si="16"/>
        <v>8.7178037024572538E-2</v>
      </c>
      <c r="BW27" s="59">
        <f t="shared" si="5"/>
        <v>6.5964128287433185E-2</v>
      </c>
      <c r="BX27" s="59">
        <f t="shared" si="5"/>
        <v>1.6708073818157979E-2</v>
      </c>
      <c r="BY27" s="59">
        <f t="shared" si="5"/>
        <v>4.5058349189813713E-3</v>
      </c>
      <c r="BZ27" s="59">
        <f t="shared" si="5"/>
        <v>0.34020905914902833</v>
      </c>
      <c r="CA27" s="59">
        <f t="shared" si="5"/>
        <v>0.39885284348090666</v>
      </c>
      <c r="CB27" s="59">
        <f t="shared" si="5"/>
        <v>0.13353384528939083</v>
      </c>
      <c r="CC27" s="59">
        <f t="shared" si="5"/>
        <v>0.1157456734812968</v>
      </c>
      <c r="CD27" s="59">
        <f t="shared" si="5"/>
        <v>6.5846837216603518E-2</v>
      </c>
      <c r="CE27" s="59">
        <f t="shared" si="5"/>
        <v>4.989883626469329E-2</v>
      </c>
      <c r="CF27" s="59">
        <f t="shared" si="5"/>
        <v>1.7788171808094035E-2</v>
      </c>
      <c r="CG27" s="59">
        <f t="shared" si="5"/>
        <v>0</v>
      </c>
      <c r="CH27" s="59">
        <f t="shared" si="5"/>
        <v>4.0226215056101418E-2</v>
      </c>
      <c r="CI27" s="122">
        <f t="shared" si="6"/>
        <v>1</v>
      </c>
      <c r="CK27" s="123" t="str">
        <f t="shared" si="7"/>
        <v>北区</v>
      </c>
      <c r="CL27" s="124">
        <f t="shared" si="17"/>
        <v>100.51796366521138</v>
      </c>
      <c r="CM27" s="65">
        <f t="shared" si="18"/>
        <v>0.56390915546986575</v>
      </c>
      <c r="CN27" s="66">
        <f t="shared" si="19"/>
        <v>76.057916382478481</v>
      </c>
      <c r="CO27" s="65">
        <f t="shared" si="20"/>
        <v>0.745261015499737</v>
      </c>
      <c r="CP27" s="66">
        <f t="shared" si="8"/>
        <v>19.264732429062267</v>
      </c>
      <c r="CQ27" s="65">
        <f t="shared" si="21"/>
        <v>0</v>
      </c>
      <c r="CR27" s="66">
        <f t="shared" si="9"/>
        <v>5.1953148536706335</v>
      </c>
      <c r="CS27" s="65">
        <f t="shared" si="22"/>
        <v>0</v>
      </c>
      <c r="CT27" s="66">
        <f t="shared" si="10"/>
        <v>392.26762855968838</v>
      </c>
      <c r="CU27" s="67">
        <f t="shared" si="23"/>
        <v>0.38023785074404687</v>
      </c>
      <c r="CV27" s="16"/>
      <c r="CW27" s="959">
        <f t="shared" si="24"/>
        <v>56.683</v>
      </c>
      <c r="CX27" s="962">
        <f>VLOOKUP($AX27&amp;"_"&amp;$CW$14,データシート1!$A:$BT,MATCH($CW$12&amp;"_"&amp;CX$20,データシート1!$A$1:$BT$1,0),0)</f>
        <v>56.683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149.155</v>
      </c>
      <c r="DB27" s="962">
        <f>VLOOKUP($AX27&amp;"_"&amp;$CW$14,データシート1!$A:$BT,MATCH($CW$12&amp;"_"&amp;DB$20,データシート1!$A$1:$BT$1,0),0)</f>
        <v>0</v>
      </c>
      <c r="DC27" s="962">
        <f>VLOOKUP($AX27&amp;"_"&amp;$CW$14,データシート1!$A:$BT,MATCH($CW$12&amp;"_"&amp;DC$20,データシート1!$A$1:$BT$1,0),0)</f>
        <v>0</v>
      </c>
      <c r="DD27" s="961">
        <f t="shared" si="11"/>
        <v>205.83799999999999</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8</v>
      </c>
      <c r="DJ27" s="64">
        <f>VLOOKUP($AX27&amp;"_"&amp;$DF$14,データシート1!$A:$BT,MATCH($DF$12&amp;"_"&amp;DJ$20,データシート1!$A$1:$BT$1,0),0)</f>
        <v>0</v>
      </c>
      <c r="DK27" s="64">
        <f>VLOOKUP($AX27&amp;"_"&amp;$DF$14,データシート1!$A:$BT,MATCH($DF$12&amp;"_"&amp;DK$20,データシート1!$A$1:$BT$1,0),0)</f>
        <v>0</v>
      </c>
      <c r="DL27" s="68">
        <f t="shared" si="12"/>
        <v>14</v>
      </c>
      <c r="DM27" s="16"/>
      <c r="DN27" s="126">
        <f t="shared" si="26"/>
        <v>0.28000000000000003</v>
      </c>
      <c r="DO27" s="127">
        <f t="shared" si="27"/>
        <v>0</v>
      </c>
      <c r="DP27" s="127">
        <f t="shared" si="13"/>
        <v>0</v>
      </c>
      <c r="DQ27" s="127">
        <f t="shared" si="13"/>
        <v>0.72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30201</v>
      </c>
      <c r="AY28" s="18" t="str">
        <f>IF(IFERROR(比較地域マスタ!$Z13,"")=0,"",IFERROR(比較地域マスタ!$Z13,""))</f>
        <v>和歌山市</v>
      </c>
      <c r="BB28" s="110" t="str">
        <f t="shared" si="0"/>
        <v>30201</v>
      </c>
      <c r="BC28" s="1031" t="str">
        <f t="shared" si="0"/>
        <v>和歌山市</v>
      </c>
      <c r="BD28" s="34">
        <f t="shared" si="14"/>
        <v>5223.2650032757647</v>
      </c>
      <c r="BE28" s="34">
        <f t="shared" si="15"/>
        <v>3817.5129130286941</v>
      </c>
      <c r="BF28" s="34">
        <f>VLOOKUP($AX28&amp;"_"&amp;$BC$14,データシート1!$A:$BT,MATCH($BC$12&amp;"_"&amp;BF$20,データシート1!$A$1:$BT$1,0),0)</f>
        <v>3788.1214275865968</v>
      </c>
      <c r="BG28" s="34">
        <f>VLOOKUP($AX28&amp;"_"&amp;$BC$14,データシート1!$A:$BT,MATCH($BC$12&amp;"_"&amp;BG$20,データシート1!$A$1:$BT$1,0),0)</f>
        <v>20.206926033254618</v>
      </c>
      <c r="BH28" s="34">
        <f>VLOOKUP($AX28&amp;"_"&amp;$BC$14,データシート1!$A:$BT,MATCH($BC$12&amp;"_"&amp;BH$20,データシート1!$A$1:$BT$1,0),0)</f>
        <v>9.184559408842782</v>
      </c>
      <c r="BI28" s="34">
        <f>VLOOKUP($AX28&amp;"_"&amp;$BC$14,データシート1!$A:$BT,MATCH($BC$12&amp;"_"&amp;BI$20,データシート1!$A$1:$BT$1,0),0)</f>
        <v>415.39964365025781</v>
      </c>
      <c r="BJ28" s="34">
        <f>VLOOKUP($AX28&amp;"_"&amp;$BC$14,データシート1!$A:$BT,MATCH($BC$12&amp;"_"&amp;BJ$20,データシート1!$A$1:$BT$1,0),0)</f>
        <v>371.64240318071694</v>
      </c>
      <c r="BK28" s="34">
        <f t="shared" si="1"/>
        <v>547.49168149772424</v>
      </c>
      <c r="BL28" s="34">
        <f t="shared" si="2"/>
        <v>497.02617431679931</v>
      </c>
      <c r="BM28" s="34">
        <f>VLOOKUP($AX28&amp;"_"&amp;$BC$14,データシート1!$A:$BT,MATCH($BC$12&amp;"_"&amp;BM$20,データシート1!$A$1:$BT$1,0),0)</f>
        <v>278.79814028684279</v>
      </c>
      <c r="BN28" s="34">
        <f>VLOOKUP($AX28&amp;"_"&amp;$BC$14,データシート1!$A:$BT,MATCH($BC$12&amp;"_"&amp;BN$20,データシート1!$A$1:$BT$1,0),0)</f>
        <v>218.22803402995652</v>
      </c>
      <c r="BO28" s="34">
        <f>VLOOKUP($AX28&amp;"_"&amp;$BC$14,データシート1!$A:$BT,MATCH($BC$12&amp;"_"&amp;BO$20,データシート1!$A$1:$BT$1,0),0)</f>
        <v>21.174785142968901</v>
      </c>
      <c r="BP28" s="34">
        <f>VLOOKUP($AX28&amp;"_"&amp;$BC$14,データシート1!$A:$BT,MATCH($BC$12&amp;"_"&amp;BP$20,データシート1!$A$1:$BT$1,0),0)</f>
        <v>29.290722037956058</v>
      </c>
      <c r="BQ28" s="34">
        <f>VLOOKUP($AX28&amp;"_"&amp;$BC$14,データシート1!$A:$BT,MATCH($BC$12&amp;"_"&amp;BQ$20,データシート1!$A$1:$BT$1,0),0)</f>
        <v>71.218361918371301</v>
      </c>
      <c r="BR28" s="35">
        <f t="shared" si="3"/>
        <v>5223.2650032757647</v>
      </c>
      <c r="BT28" s="121" t="str">
        <f t="shared" si="4"/>
        <v>和歌山市</v>
      </c>
      <c r="BU28" s="33">
        <f t="shared" si="25"/>
        <v>5223.2650032757647</v>
      </c>
      <c r="BV28" s="59">
        <f t="shared" si="16"/>
        <v>0.73086717036844684</v>
      </c>
      <c r="BW28" s="59">
        <f t="shared" si="5"/>
        <v>0.7252401371959647</v>
      </c>
      <c r="BX28" s="59">
        <f t="shared" si="5"/>
        <v>3.8686388725408089E-3</v>
      </c>
      <c r="BY28" s="59">
        <f t="shared" si="5"/>
        <v>1.7583942999412621E-3</v>
      </c>
      <c r="BZ28" s="59">
        <f t="shared" si="5"/>
        <v>7.9528732199063312E-2</v>
      </c>
      <c r="CA28" s="59">
        <f t="shared" si="5"/>
        <v>7.1151358957977778E-2</v>
      </c>
      <c r="CB28" s="59">
        <f t="shared" si="5"/>
        <v>0.10481790243350959</v>
      </c>
      <c r="CC28" s="59">
        <f t="shared" si="5"/>
        <v>9.5156223933706194E-2</v>
      </c>
      <c r="CD28" s="59">
        <f t="shared" si="5"/>
        <v>5.3376219684813014E-2</v>
      </c>
      <c r="CE28" s="59">
        <f t="shared" si="5"/>
        <v>4.1780004248893186E-2</v>
      </c>
      <c r="CF28" s="59">
        <f t="shared" si="5"/>
        <v>4.0539365951544025E-3</v>
      </c>
      <c r="CG28" s="59">
        <f t="shared" si="5"/>
        <v>5.6077419046489914E-3</v>
      </c>
      <c r="CH28" s="59">
        <f t="shared" si="5"/>
        <v>1.3634836041002473E-2</v>
      </c>
      <c r="CI28" s="122">
        <f t="shared" si="6"/>
        <v>1</v>
      </c>
      <c r="CK28" s="123" t="str">
        <f t="shared" si="7"/>
        <v>和歌山市</v>
      </c>
      <c r="CL28" s="124">
        <f t="shared" si="17"/>
        <v>3817.5129130286941</v>
      </c>
      <c r="CM28" s="65">
        <f t="shared" si="18"/>
        <v>1</v>
      </c>
      <c r="CN28" s="66">
        <f t="shared" si="19"/>
        <v>3788.1214275865968</v>
      </c>
      <c r="CO28" s="65">
        <f t="shared" si="20"/>
        <v>1</v>
      </c>
      <c r="CP28" s="66">
        <f t="shared" si="8"/>
        <v>20.206926033254618</v>
      </c>
      <c r="CQ28" s="65">
        <f t="shared" si="21"/>
        <v>0</v>
      </c>
      <c r="CR28" s="66">
        <f t="shared" si="9"/>
        <v>9.184559408842782</v>
      </c>
      <c r="CS28" s="65">
        <f t="shared" si="22"/>
        <v>0</v>
      </c>
      <c r="CT28" s="66">
        <f t="shared" si="10"/>
        <v>415.39964365025781</v>
      </c>
      <c r="CU28" s="67">
        <f t="shared" si="23"/>
        <v>0.33996899650424717</v>
      </c>
      <c r="CV28" s="16"/>
      <c r="CW28" s="959">
        <f t="shared" si="24"/>
        <v>6682.384</v>
      </c>
      <c r="CX28" s="962">
        <f>VLOOKUP($AX28&amp;"_"&amp;$CW$14,データシート1!$A:$BT,MATCH($CW$12&amp;"_"&amp;CX$20,データシート1!$A$1:$BT$1,0),0)</f>
        <v>6682.384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141.22300000000001</v>
      </c>
      <c r="DB28" s="962">
        <f>VLOOKUP($AX28&amp;"_"&amp;$CW$14,データシート1!$A:$BT,MATCH($CW$12&amp;"_"&amp;DB$20,データシート1!$A$1:$BT$1,0),0)</f>
        <v>53.198999999999998</v>
      </c>
      <c r="DC28" s="962">
        <f>VLOOKUP($AX28&amp;"_"&amp;$CW$14,データシート1!$A:$BT,MATCH($CW$12&amp;"_"&amp;DC$20,データシート1!$A$1:$BT$1,0),0)</f>
        <v>0</v>
      </c>
      <c r="DD28" s="961">
        <f t="shared" si="11"/>
        <v>6876.8059999999996</v>
      </c>
      <c r="DE28" s="16"/>
      <c r="DF28" s="125">
        <f>VLOOKUP($AX28&amp;"_"&amp;$DF$14,データシート1!$A:$BT,MATCH($DF$12&amp;"_"&amp;DF$20,データシート1!$A$1:$BT$1,0),0)</f>
        <v>29</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1</v>
      </c>
      <c r="DK28" s="64">
        <f>VLOOKUP($AX28&amp;"_"&amp;$DF$14,データシート1!$A:$BT,MATCH($DF$12&amp;"_"&amp;DK$20,データシート1!$A$1:$BT$1,0),0)</f>
        <v>0</v>
      </c>
      <c r="DL28" s="68">
        <f t="shared" si="12"/>
        <v>46</v>
      </c>
      <c r="DM28" s="16"/>
      <c r="DN28" s="126">
        <f t="shared" si="26"/>
        <v>0.97</v>
      </c>
      <c r="DO28" s="127">
        <f t="shared" si="27"/>
        <v>0</v>
      </c>
      <c r="DP28" s="127">
        <f t="shared" si="13"/>
        <v>0</v>
      </c>
      <c r="DQ28" s="127">
        <f t="shared" si="13"/>
        <v>0.02</v>
      </c>
      <c r="DR28" s="127">
        <f t="shared" si="13"/>
        <v>0.01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11201</v>
      </c>
      <c r="AY29" s="18" t="str">
        <f>IF(IFERROR(比較地域マスタ!$Z14,"")=0,"",IFERROR(比較地域マスタ!$Z14,""))</f>
        <v>川越市</v>
      </c>
      <c r="BB29" s="110" t="str">
        <f t="shared" si="0"/>
        <v>11201</v>
      </c>
      <c r="BC29" s="1031" t="str">
        <f t="shared" si="0"/>
        <v>川越市</v>
      </c>
      <c r="BD29" s="34">
        <f t="shared" si="14"/>
        <v>1820.0019101735907</v>
      </c>
      <c r="BE29" s="34">
        <f t="shared" si="15"/>
        <v>541.228571984121</v>
      </c>
      <c r="BF29" s="34">
        <f>VLOOKUP($AX29&amp;"_"&amp;$BC$14,データシート1!$A:$BT,MATCH($BC$12&amp;"_"&amp;BF$20,データシート1!$A$1:$BT$1,0),0)</f>
        <v>513.24681441292489</v>
      </c>
      <c r="BG29" s="34">
        <f>VLOOKUP($AX29&amp;"_"&amp;$BC$14,データシート1!$A:$BT,MATCH($BC$12&amp;"_"&amp;BG$20,データシート1!$A$1:$BT$1,0),0)</f>
        <v>17.905302713156008</v>
      </c>
      <c r="BH29" s="34">
        <f>VLOOKUP($AX29&amp;"_"&amp;$BC$14,データシート1!$A:$BT,MATCH($BC$12&amp;"_"&amp;BH$20,データシート1!$A$1:$BT$1,0),0)</f>
        <v>10.076454858040089</v>
      </c>
      <c r="BI29" s="34">
        <f>VLOOKUP($AX29&amp;"_"&amp;$BC$14,データシート1!$A:$BT,MATCH($BC$12&amp;"_"&amp;BI$20,データシート1!$A$1:$BT$1,0),0)</f>
        <v>440.03946403151377</v>
      </c>
      <c r="BJ29" s="34">
        <f>VLOOKUP($AX29&amp;"_"&amp;$BC$14,データシート1!$A:$BT,MATCH($BC$12&amp;"_"&amp;BJ$20,データシート1!$A$1:$BT$1,0),0)</f>
        <v>408.6184369924556</v>
      </c>
      <c r="BK29" s="34">
        <f t="shared" si="1"/>
        <v>391.09757081004045</v>
      </c>
      <c r="BL29" s="34">
        <f t="shared" si="2"/>
        <v>370.47320092850714</v>
      </c>
      <c r="BM29" s="34">
        <f>VLOOKUP($AX29&amp;"_"&amp;$BC$14,データシート1!$A:$BT,MATCH($BC$12&amp;"_"&amp;BM$20,データシート1!$A$1:$BT$1,0),0)</f>
        <v>224.92743897981501</v>
      </c>
      <c r="BN29" s="34">
        <f>VLOOKUP($AX29&amp;"_"&amp;$BC$14,データシート1!$A:$BT,MATCH($BC$12&amp;"_"&amp;BN$20,データシート1!$A$1:$BT$1,0),0)</f>
        <v>145.54576194869216</v>
      </c>
      <c r="BO29" s="34">
        <f>VLOOKUP($AX29&amp;"_"&amp;$BC$14,データシート1!$A:$BT,MATCH($BC$12&amp;"_"&amp;BO$20,データシート1!$A$1:$BT$1,0),0)</f>
        <v>20.624369881533301</v>
      </c>
      <c r="BP29" s="34">
        <f>VLOOKUP($AX29&amp;"_"&amp;$BC$14,データシート1!$A:$BT,MATCH($BC$12&amp;"_"&amp;BP$20,データシート1!$A$1:$BT$1,0),0)</f>
        <v>0</v>
      </c>
      <c r="BQ29" s="34">
        <f>VLOOKUP($AX29&amp;"_"&amp;$BC$14,データシート1!$A:$BT,MATCH($BC$12&amp;"_"&amp;BQ$20,データシート1!$A$1:$BT$1,0),0)</f>
        <v>39.017866355459681</v>
      </c>
      <c r="BR29" s="35">
        <f t="shared" si="3"/>
        <v>1820.0019101735907</v>
      </c>
      <c r="BT29" s="121" t="str">
        <f t="shared" si="4"/>
        <v>川越市</v>
      </c>
      <c r="BU29" s="33">
        <f t="shared" si="25"/>
        <v>1820.0019101735907</v>
      </c>
      <c r="BV29" s="59">
        <f t="shared" si="16"/>
        <v>0.29737802414311693</v>
      </c>
      <c r="BW29" s="59">
        <f t="shared" si="5"/>
        <v>0.28200344820735473</v>
      </c>
      <c r="BX29" s="59">
        <f t="shared" si="5"/>
        <v>9.838068088317671E-3</v>
      </c>
      <c r="BY29" s="59">
        <f t="shared" si="5"/>
        <v>5.5365078474445134E-3</v>
      </c>
      <c r="BZ29" s="59">
        <f t="shared" si="5"/>
        <v>0.24177967153317056</v>
      </c>
      <c r="CA29" s="59">
        <f t="shared" si="5"/>
        <v>0.22451538908191684</v>
      </c>
      <c r="CB29" s="59">
        <f t="shared" si="5"/>
        <v>0.21488854963494947</v>
      </c>
      <c r="CC29" s="59">
        <f t="shared" si="5"/>
        <v>0.2035564901649865</v>
      </c>
      <c r="CD29" s="59">
        <f t="shared" si="5"/>
        <v>0.1235863752243873</v>
      </c>
      <c r="CE29" s="59">
        <f t="shared" si="5"/>
        <v>7.9970114940599205E-2</v>
      </c>
      <c r="CF29" s="59">
        <f t="shared" si="5"/>
        <v>1.1332059469962952E-2</v>
      </c>
      <c r="CG29" s="59">
        <f t="shared" si="5"/>
        <v>0</v>
      </c>
      <c r="CH29" s="59">
        <f t="shared" si="5"/>
        <v>2.1438365606846085E-2</v>
      </c>
      <c r="CI29" s="122">
        <f t="shared" si="6"/>
        <v>1</v>
      </c>
      <c r="CK29" s="123" t="str">
        <f t="shared" si="7"/>
        <v>川越市</v>
      </c>
      <c r="CL29" s="124">
        <f t="shared" si="17"/>
        <v>541.228571984121</v>
      </c>
      <c r="CM29" s="65">
        <f t="shared" si="18"/>
        <v>0.29503246551566908</v>
      </c>
      <c r="CN29" s="66">
        <f t="shared" si="19"/>
        <v>513.24681441292489</v>
      </c>
      <c r="CO29" s="65">
        <f t="shared" si="20"/>
        <v>0.31111737182947596</v>
      </c>
      <c r="CP29" s="66">
        <f t="shared" si="8"/>
        <v>17.905302713156008</v>
      </c>
      <c r="CQ29" s="65">
        <f t="shared" si="21"/>
        <v>0</v>
      </c>
      <c r="CR29" s="66">
        <f t="shared" si="9"/>
        <v>10.076454858040089</v>
      </c>
      <c r="CS29" s="65">
        <f t="shared" si="22"/>
        <v>0</v>
      </c>
      <c r="CT29" s="66">
        <f t="shared" si="10"/>
        <v>440.03946403151377</v>
      </c>
      <c r="CU29" s="67">
        <f t="shared" si="23"/>
        <v>0.18194049975996329</v>
      </c>
      <c r="CV29" s="16"/>
      <c r="CW29" s="959">
        <f t="shared" si="24"/>
        <v>159.68</v>
      </c>
      <c r="CX29" s="962">
        <f>VLOOKUP($AX29&amp;"_"&amp;$CW$14,データシート1!$A:$BT,MATCH($CW$12&amp;"_"&amp;CX$20,データシート1!$A$1:$BT$1,0),0)</f>
        <v>159.68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80.061000000000007</v>
      </c>
      <c r="DB29" s="962">
        <f>VLOOKUP($AX29&amp;"_"&amp;$CW$14,データシート1!$A:$BT,MATCH($CW$12&amp;"_"&amp;DB$20,データシート1!$A$1:$BT$1,0),0)</f>
        <v>0</v>
      </c>
      <c r="DC29" s="962">
        <f>VLOOKUP($AX29&amp;"_"&amp;$CW$14,データシート1!$A:$BT,MATCH($CW$12&amp;"_"&amp;DC$20,データシート1!$A$1:$BT$1,0),0)</f>
        <v>0</v>
      </c>
      <c r="DD29" s="961">
        <f t="shared" si="11"/>
        <v>239.74100000000001</v>
      </c>
      <c r="DE29" s="16"/>
      <c r="DF29" s="125">
        <f>VLOOKUP($AX29&amp;"_"&amp;$DF$14,データシート1!$A:$BT,MATCH($DF$12&amp;"_"&amp;DF$20,データシート1!$A$1:$BT$1,0),0)</f>
        <v>30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41</v>
      </c>
      <c r="DM29" s="16"/>
      <c r="DN29" s="126">
        <f t="shared" si="26"/>
        <v>0.67</v>
      </c>
      <c r="DO29" s="127">
        <f t="shared" si="27"/>
        <v>0</v>
      </c>
      <c r="DP29" s="127">
        <f t="shared" si="13"/>
        <v>0</v>
      </c>
      <c r="DQ29" s="127">
        <f t="shared" si="13"/>
        <v>0.33</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29201</v>
      </c>
      <c r="AY30" s="18" t="str">
        <f>IF(IFERROR(比較地域マスタ!$Z15,"")=0,"",IFERROR(比較地域マスタ!$Z15,""))</f>
        <v>奈良市</v>
      </c>
      <c r="BB30" s="110" t="str">
        <f t="shared" si="0"/>
        <v>29201</v>
      </c>
      <c r="BC30" s="1031" t="str">
        <f t="shared" si="0"/>
        <v>奈良市</v>
      </c>
      <c r="BD30" s="34">
        <f t="shared" si="14"/>
        <v>1255.8111420438556</v>
      </c>
      <c r="BE30" s="34">
        <f t="shared" si="15"/>
        <v>84.537324268072467</v>
      </c>
      <c r="BF30" s="34">
        <f>VLOOKUP($AX30&amp;"_"&amp;$BC$14,データシート1!$A:$BT,MATCH($BC$12&amp;"_"&amp;BF$20,データシート1!$A$1:$BT$1,0),0)</f>
        <v>63.839284840120051</v>
      </c>
      <c r="BG30" s="34">
        <f>VLOOKUP($AX30&amp;"_"&amp;$BC$14,データシート1!$A:$BT,MATCH($BC$12&amp;"_"&amp;BG$20,データシート1!$A$1:$BT$1,0),0)</f>
        <v>12.571361078476841</v>
      </c>
      <c r="BH30" s="34">
        <f>VLOOKUP($AX30&amp;"_"&amp;$BC$14,データシート1!$A:$BT,MATCH($BC$12&amp;"_"&amp;BH$20,データシート1!$A$1:$BT$1,0),0)</f>
        <v>8.1266783494755845</v>
      </c>
      <c r="BI30" s="34">
        <f>VLOOKUP($AX30&amp;"_"&amp;$BC$14,データシート1!$A:$BT,MATCH($BC$12&amp;"_"&amp;BI$20,データシート1!$A$1:$BT$1,0),0)</f>
        <v>377.7043403806324</v>
      </c>
      <c r="BJ30" s="34">
        <f>VLOOKUP($AX30&amp;"_"&amp;$BC$14,データシート1!$A:$BT,MATCH($BC$12&amp;"_"&amp;BJ$20,データシート1!$A$1:$BT$1,0),0)</f>
        <v>392.22377855468875</v>
      </c>
      <c r="BK30" s="34">
        <f t="shared" si="1"/>
        <v>366.6594066670321</v>
      </c>
      <c r="BL30" s="34">
        <f t="shared" si="2"/>
        <v>346.03953259276841</v>
      </c>
      <c r="BM30" s="34">
        <f>VLOOKUP($AX30&amp;"_"&amp;$BC$14,データシート1!$A:$BT,MATCH($BC$12&amp;"_"&amp;BM$20,データシート1!$A$1:$BT$1,0),0)</f>
        <v>215.26534352135147</v>
      </c>
      <c r="BN30" s="34">
        <f>VLOOKUP($AX30&amp;"_"&amp;$BC$14,データシート1!$A:$BT,MATCH($BC$12&amp;"_"&amp;BN$20,データシート1!$A$1:$BT$1,0),0)</f>
        <v>130.77418907141691</v>
      </c>
      <c r="BO30" s="34">
        <f>VLOOKUP($AX30&amp;"_"&amp;$BC$14,データシート1!$A:$BT,MATCH($BC$12&amp;"_"&amp;BO$20,データシート1!$A$1:$BT$1,0),0)</f>
        <v>20.619874074263699</v>
      </c>
      <c r="BP30" s="34">
        <f>VLOOKUP($AX30&amp;"_"&amp;$BC$14,データシート1!$A:$BT,MATCH($BC$12&amp;"_"&amp;BP$20,データシート1!$A$1:$BT$1,0),0)</f>
        <v>0</v>
      </c>
      <c r="BQ30" s="34">
        <f>VLOOKUP($AX30&amp;"_"&amp;$BC$14,データシート1!$A:$BT,MATCH($BC$12&amp;"_"&amp;BQ$20,データシート1!$A$1:$BT$1,0),0)</f>
        <v>34.686292173430012</v>
      </c>
      <c r="BR30" s="35">
        <f t="shared" si="3"/>
        <v>1255.8111420438556</v>
      </c>
      <c r="BT30" s="121" t="str">
        <f t="shared" si="4"/>
        <v>奈良市</v>
      </c>
      <c r="BU30" s="33">
        <f t="shared" si="25"/>
        <v>1255.8111420438556</v>
      </c>
      <c r="BV30" s="59">
        <f t="shared" si="16"/>
        <v>6.7316908918714016E-2</v>
      </c>
      <c r="BW30" s="59">
        <f t="shared" si="5"/>
        <v>5.0835099883108574E-2</v>
      </c>
      <c r="BX30" s="59">
        <f t="shared" si="5"/>
        <v>1.0010550677243331E-2</v>
      </c>
      <c r="BY30" s="59">
        <f t="shared" si="5"/>
        <v>6.4712583583621235E-3</v>
      </c>
      <c r="BZ30" s="59">
        <f t="shared" si="5"/>
        <v>0.300765240676167</v>
      </c>
      <c r="CA30" s="59">
        <f t="shared" si="5"/>
        <v>0.31232704140236994</v>
      </c>
      <c r="CB30" s="59">
        <f t="shared" si="5"/>
        <v>0.29197018117731238</v>
      </c>
      <c r="CC30" s="59">
        <f t="shared" si="5"/>
        <v>0.27555061506269385</v>
      </c>
      <c r="CD30" s="59">
        <f t="shared" si="5"/>
        <v>0.17141537952195834</v>
      </c>
      <c r="CE30" s="59">
        <f t="shared" si="5"/>
        <v>0.10413523554073546</v>
      </c>
      <c r="CF30" s="59">
        <f t="shared" si="5"/>
        <v>1.6419566114618537E-2</v>
      </c>
      <c r="CG30" s="59">
        <f t="shared" si="5"/>
        <v>0</v>
      </c>
      <c r="CH30" s="59">
        <f t="shared" si="5"/>
        <v>2.7620627825436742E-2</v>
      </c>
      <c r="CI30" s="122">
        <f t="shared" si="6"/>
        <v>1</v>
      </c>
      <c r="CK30" s="123" t="str">
        <f t="shared" si="7"/>
        <v>奈良市</v>
      </c>
      <c r="CL30" s="124">
        <f t="shared" si="17"/>
        <v>84.537324268072467</v>
      </c>
      <c r="CM30" s="65">
        <f t="shared" si="18"/>
        <v>0.18033454609537053</v>
      </c>
      <c r="CN30" s="66">
        <f t="shared" si="19"/>
        <v>63.839284840120051</v>
      </c>
      <c r="CO30" s="65">
        <f t="shared" si="20"/>
        <v>0.23880280047277752</v>
      </c>
      <c r="CP30" s="66">
        <f t="shared" si="8"/>
        <v>12.571361078476841</v>
      </c>
      <c r="CQ30" s="65">
        <f t="shared" si="21"/>
        <v>0</v>
      </c>
      <c r="CR30" s="66">
        <f t="shared" si="9"/>
        <v>8.1266783494755845</v>
      </c>
      <c r="CS30" s="65">
        <f t="shared" si="22"/>
        <v>0</v>
      </c>
      <c r="CT30" s="66">
        <f t="shared" si="10"/>
        <v>377.7043403806324</v>
      </c>
      <c r="CU30" s="67">
        <f t="shared" si="23"/>
        <v>0.13502889574581967</v>
      </c>
      <c r="CV30" s="16"/>
      <c r="CW30" s="959">
        <f t="shared" si="24"/>
        <v>15.244999999999999</v>
      </c>
      <c r="CX30" s="962">
        <f>VLOOKUP($AX30&amp;"_"&amp;$CW$14,データシート1!$A:$BT,MATCH($CW$12&amp;"_"&amp;CX$20,データシート1!$A$1:$BT$1,0),0)</f>
        <v>15.244999999999999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51.000999999999998</v>
      </c>
      <c r="DB30" s="962">
        <f>VLOOKUP($AX30&amp;"_"&amp;$CW$14,データシート1!$A:$BT,MATCH($CW$12&amp;"_"&amp;DB$20,データシート1!$A$1:$BT$1,0),0)</f>
        <v>0</v>
      </c>
      <c r="DC30" s="962">
        <f>VLOOKUP($AX30&amp;"_"&amp;$CW$14,データシート1!$A:$BT,MATCH($CW$12&amp;"_"&amp;DC$20,データシート1!$A$1:$BT$1,0),0)</f>
        <v>0</v>
      </c>
      <c r="DD30" s="961">
        <f t="shared" si="11"/>
        <v>66.245999999999995</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14</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0.23</v>
      </c>
      <c r="DO30" s="127">
        <f t="shared" si="27"/>
        <v>0</v>
      </c>
      <c r="DP30" s="127">
        <f t="shared" si="13"/>
        <v>0</v>
      </c>
      <c r="DQ30" s="127">
        <f t="shared" si="13"/>
        <v>0.77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13104</v>
      </c>
      <c r="AY31" s="18" t="str">
        <f>IF(IFERROR(比較地域マスタ!$Z16,"")=0,"",IFERROR(比較地域マスタ!$Z16,""))</f>
        <v>新宿区</v>
      </c>
      <c r="BB31" s="110" t="str">
        <f t="shared" si="0"/>
        <v>13104</v>
      </c>
      <c r="BC31" s="1031" t="str">
        <f t="shared" si="0"/>
        <v>新宿区</v>
      </c>
      <c r="BD31" s="34">
        <f t="shared" si="14"/>
        <v>3098.1720213685944</v>
      </c>
      <c r="BE31" s="34">
        <f t="shared" si="15"/>
        <v>131.01395723529208</v>
      </c>
      <c r="BF31" s="34">
        <f>VLOOKUP($AX31&amp;"_"&amp;$BC$14,データシート1!$A:$BT,MATCH($BC$12&amp;"_"&amp;BF$20,データシート1!$A$1:$BT$1,0),0)</f>
        <v>55.85399859195357</v>
      </c>
      <c r="BG31" s="34">
        <f>VLOOKUP($AX31&amp;"_"&amp;$BC$14,データシート1!$A:$BT,MATCH($BC$12&amp;"_"&amp;BG$20,データシート1!$A$1:$BT$1,0),0)</f>
        <v>67.494740006775288</v>
      </c>
      <c r="BH31" s="34">
        <f>VLOOKUP($AX31&amp;"_"&amp;$BC$14,データシート1!$A:$BT,MATCH($BC$12&amp;"_"&amp;BH$20,データシート1!$A$1:$BT$1,0),0)</f>
        <v>7.66521863656323</v>
      </c>
      <c r="BI31" s="34">
        <f>VLOOKUP($AX31&amp;"_"&amp;$BC$14,データシート1!$A:$BT,MATCH($BC$12&amp;"_"&amp;BI$20,データシート1!$A$1:$BT$1,0),0)</f>
        <v>2248.4215392493193</v>
      </c>
      <c r="BJ31" s="34">
        <f>VLOOKUP($AX31&amp;"_"&amp;$BC$14,データシート1!$A:$BT,MATCH($BC$12&amp;"_"&amp;BJ$20,データシート1!$A$1:$BT$1,0),0)</f>
        <v>501.34166110794376</v>
      </c>
      <c r="BK31" s="34">
        <f t="shared" si="1"/>
        <v>150.27196843884866</v>
      </c>
      <c r="BL31" s="34">
        <f t="shared" si="2"/>
        <v>130.34900287848077</v>
      </c>
      <c r="BM31" s="34">
        <f>VLOOKUP($AX31&amp;"_"&amp;$BC$14,データシート1!$A:$BT,MATCH($BC$12&amp;"_"&amp;BM$20,データシート1!$A$1:$BT$1,0),0)</f>
        <v>70.62612581285677</v>
      </c>
      <c r="BN31" s="34">
        <f>VLOOKUP($AX31&amp;"_"&amp;$BC$14,データシート1!$A:$BT,MATCH($BC$12&amp;"_"&amp;BN$20,データシート1!$A$1:$BT$1,0),0)</f>
        <v>59.722877065623997</v>
      </c>
      <c r="BO31" s="34">
        <f>VLOOKUP($AX31&amp;"_"&amp;$BC$14,データシート1!$A:$BT,MATCH($BC$12&amp;"_"&amp;BO$20,データシート1!$A$1:$BT$1,0),0)</f>
        <v>19.922965560367899</v>
      </c>
      <c r="BP31" s="34">
        <f>VLOOKUP($AX31&amp;"_"&amp;$BC$14,データシート1!$A:$BT,MATCH($BC$12&amp;"_"&amp;BP$20,データシート1!$A$1:$BT$1,0),0)</f>
        <v>0</v>
      </c>
      <c r="BQ31" s="34">
        <f>VLOOKUP($AX31&amp;"_"&amp;$BC$14,データシート1!$A:$BT,MATCH($BC$12&amp;"_"&amp;BQ$20,データシート1!$A$1:$BT$1,0),0)</f>
        <v>67.122895337190783</v>
      </c>
      <c r="BR31" s="35">
        <f t="shared" si="3"/>
        <v>3098.1720213685944</v>
      </c>
      <c r="BT31" s="121" t="str">
        <f t="shared" si="4"/>
        <v>新宿区</v>
      </c>
      <c r="BU31" s="33">
        <f t="shared" si="25"/>
        <v>3098.1720213685944</v>
      </c>
      <c r="BV31" s="59">
        <f t="shared" si="16"/>
        <v>4.2287502543973537E-2</v>
      </c>
      <c r="BW31" s="59">
        <f t="shared" si="5"/>
        <v>1.8028049510072228E-2</v>
      </c>
      <c r="BX31" s="59">
        <f t="shared" si="5"/>
        <v>2.1785342951021806E-2</v>
      </c>
      <c r="BY31" s="59">
        <f t="shared" si="5"/>
        <v>2.4741100828795091E-3</v>
      </c>
      <c r="BZ31" s="59">
        <f t="shared" si="5"/>
        <v>0.72572520949178798</v>
      </c>
      <c r="CA31" s="59">
        <f t="shared" si="5"/>
        <v>0.16181853610777874</v>
      </c>
      <c r="CB31" s="59">
        <f t="shared" si="5"/>
        <v>4.8503429571501694E-2</v>
      </c>
      <c r="CC31" s="59">
        <f t="shared" si="5"/>
        <v>4.2072874578765344E-2</v>
      </c>
      <c r="CD31" s="59">
        <f t="shared" si="5"/>
        <v>2.2796063396653556E-2</v>
      </c>
      <c r="CE31" s="59">
        <f t="shared" si="5"/>
        <v>1.9276811182111785E-2</v>
      </c>
      <c r="CF31" s="59">
        <f t="shared" si="5"/>
        <v>6.4305549927363547E-3</v>
      </c>
      <c r="CG31" s="59">
        <f t="shared" si="5"/>
        <v>0</v>
      </c>
      <c r="CH31" s="59">
        <f t="shared" si="5"/>
        <v>2.1665322284958131E-2</v>
      </c>
      <c r="CI31" s="122">
        <f t="shared" si="6"/>
        <v>1</v>
      </c>
      <c r="CK31" s="123" t="str">
        <f t="shared" si="7"/>
        <v>新宿区</v>
      </c>
      <c r="CL31" s="124">
        <f t="shared" si="17"/>
        <v>131.01395723529208</v>
      </c>
      <c r="CM31" s="65">
        <f t="shared" si="18"/>
        <v>0.15033512776526042</v>
      </c>
      <c r="CN31" s="66">
        <f t="shared" si="19"/>
        <v>55.85399859195357</v>
      </c>
      <c r="CO31" s="65">
        <f t="shared" si="20"/>
        <v>0.27921009047052625</v>
      </c>
      <c r="CP31" s="66">
        <f t="shared" si="8"/>
        <v>67.494740006775288</v>
      </c>
      <c r="CQ31" s="65">
        <f t="shared" si="21"/>
        <v>6.0760290351341922E-2</v>
      </c>
      <c r="CR31" s="66">
        <f t="shared" si="9"/>
        <v>7.66521863656323</v>
      </c>
      <c r="CS31" s="65">
        <f t="shared" si="22"/>
        <v>0</v>
      </c>
      <c r="CT31" s="66">
        <f t="shared" si="10"/>
        <v>2248.4215392493193</v>
      </c>
      <c r="CU31" s="67">
        <f t="shared" si="23"/>
        <v>0.27380764205165103</v>
      </c>
      <c r="CV31" s="16"/>
      <c r="CW31" s="959">
        <f t="shared" si="24"/>
        <v>19.696000000000002</v>
      </c>
      <c r="CX31" s="962">
        <f>VLOOKUP($AX31&amp;"_"&amp;$CW$14,データシート1!$A:$BT,MATCH($CW$12&amp;"_"&amp;CX$20,データシート1!$A$1:$BT$1,0),0)</f>
        <v>15.595000000000001</v>
      </c>
      <c r="CY31" s="962">
        <f>VLOOKUP($AX31&amp;"_"&amp;$CW$14,データシート1!$A:$BT,MATCH($CW$12&amp;"_"&amp;CY$20,データシート1!$A$1:$BT$1,0),0)</f>
        <v>4.101</v>
      </c>
      <c r="CZ31" s="962">
        <f>VLOOKUP($AX31&amp;"_"&amp;$CW$14,データシート1!$A:$BT,MATCH($CW$12&amp;"_"&amp;CZ$20,データシート1!$A$1:$BT$1,0),0)</f>
        <v>0</v>
      </c>
      <c r="DA31" s="962">
        <f>VLOOKUP($AX31&amp;"_"&amp;$CW$14,データシート1!$A:$BT,MATCH($CW$12&amp;"_"&amp;DA$20,データシート1!$A$1:$BT$1,0),0)</f>
        <v>615.63499999999988</v>
      </c>
      <c r="DB31" s="962">
        <f>VLOOKUP($AX31&amp;"_"&amp;$CW$14,データシート1!$A:$BT,MATCH($CW$12&amp;"_"&amp;DB$20,データシート1!$A$1:$BT$1,0),0)</f>
        <v>7.26</v>
      </c>
      <c r="DC31" s="962">
        <f>VLOOKUP($AX31&amp;"_"&amp;$CW$14,データシート1!$A:$BT,MATCH($CW$12&amp;"_"&amp;DC$20,データシート1!$A$1:$BT$1,0),0)</f>
        <v>0</v>
      </c>
      <c r="DD31" s="961">
        <f t="shared" si="11"/>
        <v>642.59099999999989</v>
      </c>
      <c r="DE31" s="16"/>
      <c r="DF31" s="125">
        <f>VLOOKUP($AX31&amp;"_"&amp;$DF$14,データシート1!$A:$BT,MATCH($DF$12&amp;"_"&amp;DF$20,データシート1!$A$1:$BT$1,0),0)</f>
        <v>3</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88</v>
      </c>
      <c r="DJ31" s="64">
        <f>VLOOKUP($AX31&amp;"_"&amp;$DF$14,データシート1!$A:$BT,MATCH($DF$12&amp;"_"&amp;DJ$20,データシート1!$A$1:$BT$1,0),0)</f>
        <v>5</v>
      </c>
      <c r="DK31" s="64">
        <f>VLOOKUP($AX31&amp;"_"&amp;$DF$14,データシート1!$A:$BT,MATCH($DF$12&amp;"_"&amp;DK$20,データシート1!$A$1:$BT$1,0),0)</f>
        <v>0</v>
      </c>
      <c r="DL31" s="68">
        <f t="shared" si="12"/>
        <v>97</v>
      </c>
      <c r="DM31" s="16"/>
      <c r="DN31" s="126">
        <f t="shared" si="26"/>
        <v>0.02</v>
      </c>
      <c r="DO31" s="127">
        <f t="shared" si="27"/>
        <v>0.01</v>
      </c>
      <c r="DP31" s="127">
        <f t="shared" si="13"/>
        <v>0</v>
      </c>
      <c r="DQ31" s="127">
        <f t="shared" si="13"/>
        <v>0.96</v>
      </c>
      <c r="DR31" s="127">
        <f t="shared" si="13"/>
        <v>0.01</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27207</v>
      </c>
      <c r="AY32" s="18" t="str">
        <f>IF(IFERROR(比較地域マスタ!$Z17,"")=0,"",IFERROR(比較地域マスタ!$Z17,""))</f>
        <v>高槻市</v>
      </c>
      <c r="AZ32" s="16"/>
      <c r="BA32" s="16"/>
      <c r="BB32" s="110" t="str">
        <f t="shared" si="0"/>
        <v>27207</v>
      </c>
      <c r="BC32" s="1031" t="str">
        <f t="shared" si="0"/>
        <v>高槻市</v>
      </c>
      <c r="BD32" s="34">
        <f t="shared" si="14"/>
        <v>1130.1689921427876</v>
      </c>
      <c r="BE32" s="34">
        <f t="shared" si="15"/>
        <v>218.86639245106304</v>
      </c>
      <c r="BF32" s="34">
        <f>VLOOKUP($AX32&amp;"_"&amp;$BC$14,データシート1!$A:$BT,MATCH($BC$12&amp;"_"&amp;BF$20,データシート1!$A$1:$BT$1,0),0)</f>
        <v>200.14710331334672</v>
      </c>
      <c r="BG32" s="34">
        <f>VLOOKUP($AX32&amp;"_"&amp;$BC$14,データシート1!$A:$BT,MATCH($BC$12&amp;"_"&amp;BG$20,データシート1!$A$1:$BT$1,0),0)</f>
        <v>8.8032364509742109</v>
      </c>
      <c r="BH32" s="34">
        <f>VLOOKUP($AX32&amp;"_"&amp;$BC$14,データシート1!$A:$BT,MATCH($BC$12&amp;"_"&amp;BH$20,データシート1!$A$1:$BT$1,0),0)</f>
        <v>9.9160526867421126</v>
      </c>
      <c r="BI32" s="34">
        <f>VLOOKUP($AX32&amp;"_"&amp;$BC$14,データシート1!$A:$BT,MATCH($BC$12&amp;"_"&amp;BI$20,データシート1!$A$1:$BT$1,0),0)</f>
        <v>271.97420407203083</v>
      </c>
      <c r="BJ32" s="34">
        <f>VLOOKUP($AX32&amp;"_"&amp;$BC$14,データシート1!$A:$BT,MATCH($BC$12&amp;"_"&amp;BJ$20,データシート1!$A$1:$BT$1,0),0)</f>
        <v>317.66132704325986</v>
      </c>
      <c r="BK32" s="34">
        <f t="shared" si="1"/>
        <v>265.49660816213384</v>
      </c>
      <c r="BL32" s="34">
        <f t="shared" si="2"/>
        <v>245.06456541236776</v>
      </c>
      <c r="BM32" s="34">
        <f>VLOOKUP($AX32&amp;"_"&amp;$BC$14,データシート1!$A:$BT,MATCH($BC$12&amp;"_"&amp;BM$20,データシート1!$A$1:$BT$1,0),0)</f>
        <v>153.57281644931348</v>
      </c>
      <c r="BN32" s="34">
        <f>VLOOKUP($AX32&amp;"_"&amp;$BC$14,データシート1!$A:$BT,MATCH($BC$12&amp;"_"&amp;BN$20,データシート1!$A$1:$BT$1,0),0)</f>
        <v>91.491748963054263</v>
      </c>
      <c r="BO32" s="34">
        <f>VLOOKUP($AX32&amp;"_"&amp;$BC$14,データシート1!$A:$BT,MATCH($BC$12&amp;"_"&amp;BO$20,データシート1!$A$1:$BT$1,0),0)</f>
        <v>20.432042749766101</v>
      </c>
      <c r="BP32" s="34">
        <f>VLOOKUP($AX32&amp;"_"&amp;$BC$14,データシート1!$A:$BT,MATCH($BC$12&amp;"_"&amp;BP$20,データシート1!$A$1:$BT$1,0),0)</f>
        <v>0</v>
      </c>
      <c r="BQ32" s="34">
        <f>VLOOKUP($AX32&amp;"_"&amp;$BC$14,データシート1!$A:$BT,MATCH($BC$12&amp;"_"&amp;BQ$20,データシート1!$A$1:$BT$1,0),0)</f>
        <v>56.170460414299988</v>
      </c>
      <c r="BR32" s="35">
        <f t="shared" si="3"/>
        <v>1130.1689921427876</v>
      </c>
      <c r="BS32" s="21"/>
      <c r="BT32" s="121" t="str">
        <f t="shared" si="4"/>
        <v>高槻市</v>
      </c>
      <c r="BU32" s="33">
        <f t="shared" si="25"/>
        <v>1130.1689921427876</v>
      </c>
      <c r="BV32" s="59">
        <f t="shared" si="16"/>
        <v>0.19365811128483965</v>
      </c>
      <c r="BW32" s="59">
        <f t="shared" si="5"/>
        <v>0.17709484573087611</v>
      </c>
      <c r="BX32" s="59">
        <f t="shared" si="5"/>
        <v>7.7893098396580275E-3</v>
      </c>
      <c r="BY32" s="59">
        <f t="shared" si="5"/>
        <v>8.7739557143055123E-3</v>
      </c>
      <c r="BZ32" s="59">
        <f t="shared" si="5"/>
        <v>0.24064914713008612</v>
      </c>
      <c r="CA32" s="59">
        <f t="shared" si="5"/>
        <v>0.28107418381827798</v>
      </c>
      <c r="CB32" s="59">
        <f t="shared" si="5"/>
        <v>0.23491761852247892</v>
      </c>
      <c r="CC32" s="59">
        <f t="shared" si="5"/>
        <v>0.21683886844898134</v>
      </c>
      <c r="CD32" s="59">
        <f t="shared" si="5"/>
        <v>0.13588482564730534</v>
      </c>
      <c r="CE32" s="59">
        <f t="shared" si="5"/>
        <v>8.0954042801676007E-2</v>
      </c>
      <c r="CF32" s="59">
        <f t="shared" si="5"/>
        <v>1.8078750073497574E-2</v>
      </c>
      <c r="CG32" s="59">
        <f t="shared" si="5"/>
        <v>0</v>
      </c>
      <c r="CH32" s="59">
        <f t="shared" si="5"/>
        <v>4.9700939244317288E-2</v>
      </c>
      <c r="CI32" s="122">
        <f t="shared" si="6"/>
        <v>1</v>
      </c>
      <c r="CJ32" s="16"/>
      <c r="CK32" s="123" t="str">
        <f t="shared" si="7"/>
        <v>高槻市</v>
      </c>
      <c r="CL32" s="124">
        <f t="shared" si="17"/>
        <v>218.86639245106304</v>
      </c>
      <c r="CM32" s="65">
        <f t="shared" si="18"/>
        <v>0.56451791714721933</v>
      </c>
      <c r="CN32" s="66">
        <f t="shared" si="19"/>
        <v>200.14710331334672</v>
      </c>
      <c r="CO32" s="65">
        <f t="shared" si="20"/>
        <v>0.61731595388900573</v>
      </c>
      <c r="CP32" s="66">
        <f t="shared" si="8"/>
        <v>8.8032364509742109</v>
      </c>
      <c r="CQ32" s="65">
        <f t="shared" si="21"/>
        <v>0</v>
      </c>
      <c r="CR32" s="66">
        <f t="shared" si="9"/>
        <v>9.9160526867421126</v>
      </c>
      <c r="CS32" s="65">
        <f t="shared" si="22"/>
        <v>0</v>
      </c>
      <c r="CT32" s="66">
        <f t="shared" si="10"/>
        <v>271.97420407203083</v>
      </c>
      <c r="CU32" s="67">
        <f t="shared" si="23"/>
        <v>0.4537342077019817</v>
      </c>
      <c r="CV32" s="16"/>
      <c r="CW32" s="959">
        <f t="shared" si="24"/>
        <v>123.554</v>
      </c>
      <c r="CX32" s="962">
        <f>VLOOKUP($AX32&amp;"_"&amp;$CW$14,データシート1!$A:$BT,MATCH($CW$12&amp;"_"&amp;CX$20,データシート1!$A$1:$BT$1,0),0)</f>
        <v>123.554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123.404</v>
      </c>
      <c r="DB32" s="962">
        <f>VLOOKUP($AX32&amp;"_"&amp;$CW$14,データシート1!$A:$BT,MATCH($CW$12&amp;"_"&amp;DB$20,データシート1!$A$1:$BT$1,0),0)</f>
        <v>0</v>
      </c>
      <c r="DC32" s="962">
        <f>VLOOKUP($AX32&amp;"_"&amp;$CW$14,データシート1!$A:$BT,MATCH($CW$12&amp;"_"&amp;DC$20,データシート1!$A$1:$BT$1,0),0)</f>
        <v>0</v>
      </c>
      <c r="DD32" s="961">
        <f t="shared" si="11"/>
        <v>246.958</v>
      </c>
      <c r="DE32" s="16"/>
      <c r="DF32" s="125">
        <f>VLOOKUP($AX32&amp;"_"&amp;$DF$14,データシート1!$A:$BT,MATCH($DF$12&amp;"_"&amp;DF$20,データシート1!$A$1:$BT$1,0),0)</f>
        <v>12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13</v>
      </c>
      <c r="DJ32" s="64">
        <f>VLOOKUP($AX32&amp;"_"&amp;$DF$14,データシート1!$A:$BT,MATCH($DF$12&amp;"_"&amp;DJ$20,データシート1!$A$1:$BT$1,0),0)</f>
        <v>0</v>
      </c>
      <c r="DK32" s="64">
        <f>VLOOKUP($AX32&amp;"_"&amp;$DF$14,データシート1!$A:$BT,MATCH($DF$12&amp;"_"&amp;DK$20,データシート1!$A$1:$BT$1,0),0)</f>
        <v>0</v>
      </c>
      <c r="DL32" s="68">
        <f t="shared" si="12"/>
        <v>25</v>
      </c>
      <c r="DM32" s="16"/>
      <c r="DN32" s="126">
        <f t="shared" si="26"/>
        <v>0.5</v>
      </c>
      <c r="DO32" s="127">
        <f t="shared" si="27"/>
        <v>0</v>
      </c>
      <c r="DP32" s="127">
        <f t="shared" si="13"/>
        <v>0</v>
      </c>
      <c r="DQ32" s="127">
        <f t="shared" si="13"/>
        <v>0.5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25201</v>
      </c>
      <c r="AY33" s="18" t="str">
        <f>IF(IFERROR(比較地域マスタ!$Z18,"")=0,"",IFERROR(比較地域マスタ!$Z18,""))</f>
        <v>大津市</v>
      </c>
      <c r="BB33" s="110" t="str">
        <f t="shared" si="0"/>
        <v>25201</v>
      </c>
      <c r="BC33" s="1031" t="str">
        <f t="shared" si="0"/>
        <v>大津市</v>
      </c>
      <c r="BD33" s="34">
        <f t="shared" si="14"/>
        <v>1295.9754443190964</v>
      </c>
      <c r="BE33" s="34">
        <f t="shared" si="15"/>
        <v>182.30307324821399</v>
      </c>
      <c r="BF33" s="34">
        <f>VLOOKUP($AX33&amp;"_"&amp;$BC$14,データシート1!$A:$BT,MATCH($BC$12&amp;"_"&amp;BF$20,データシート1!$A$1:$BT$1,0),0)</f>
        <v>157.43593319857976</v>
      </c>
      <c r="BG33" s="34">
        <f>VLOOKUP($AX33&amp;"_"&amp;$BC$14,データシート1!$A:$BT,MATCH($BC$12&amp;"_"&amp;BG$20,データシート1!$A$1:$BT$1,0),0)</f>
        <v>13.613939553761348</v>
      </c>
      <c r="BH33" s="34">
        <f>VLOOKUP($AX33&amp;"_"&amp;$BC$14,データシート1!$A:$BT,MATCH($BC$12&amp;"_"&amp;BH$20,データシート1!$A$1:$BT$1,0),0)</f>
        <v>11.253200495872871</v>
      </c>
      <c r="BI33" s="34">
        <f>VLOOKUP($AX33&amp;"_"&amp;$BC$14,データシート1!$A:$BT,MATCH($BC$12&amp;"_"&amp;BI$20,データシート1!$A$1:$BT$1,0),0)</f>
        <v>341.05041068288824</v>
      </c>
      <c r="BJ33" s="34">
        <f>VLOOKUP($AX33&amp;"_"&amp;$BC$14,データシート1!$A:$BT,MATCH($BC$12&amp;"_"&amp;BJ$20,データシート1!$A$1:$BT$1,0),0)</f>
        <v>350.86025870475657</v>
      </c>
      <c r="BK33" s="34">
        <f t="shared" si="1"/>
        <v>377.40161802705177</v>
      </c>
      <c r="BL33" s="34">
        <f t="shared" si="2"/>
        <v>347.65844694726673</v>
      </c>
      <c r="BM33" s="34">
        <f>VLOOKUP($AX33&amp;"_"&amp;$BC$14,データシート1!$A:$BT,MATCH($BC$12&amp;"_"&amp;BM$20,データシート1!$A$1:$BT$1,0),0)</f>
        <v>222.58564822514728</v>
      </c>
      <c r="BN33" s="34">
        <f>VLOOKUP($AX33&amp;"_"&amp;$BC$14,データシート1!$A:$BT,MATCH($BC$12&amp;"_"&amp;BN$20,データシート1!$A$1:$BT$1,0),0)</f>
        <v>125.07279872211942</v>
      </c>
      <c r="BO33" s="34">
        <f>VLOOKUP($AX33&amp;"_"&amp;$BC$14,データシート1!$A:$BT,MATCH($BC$12&amp;"_"&amp;BO$20,データシート1!$A$1:$BT$1,0),0)</f>
        <v>20.0995865602451</v>
      </c>
      <c r="BP33" s="34">
        <f>VLOOKUP($AX33&amp;"_"&amp;$BC$14,データシート1!$A:$BT,MATCH($BC$12&amp;"_"&amp;BP$20,データシート1!$A$1:$BT$1,0),0)</f>
        <v>9.6435845195399672</v>
      </c>
      <c r="BQ33" s="34">
        <f>VLOOKUP($AX33&amp;"_"&amp;$BC$14,データシート1!$A:$BT,MATCH($BC$12&amp;"_"&amp;BQ$20,データシート1!$A$1:$BT$1,0),0)</f>
        <v>44.360083656186013</v>
      </c>
      <c r="BR33" s="35">
        <f t="shared" si="3"/>
        <v>1295.9754443190964</v>
      </c>
      <c r="BT33" s="121" t="str">
        <f t="shared" si="4"/>
        <v>大津市</v>
      </c>
      <c r="BU33" s="33">
        <f t="shared" si="25"/>
        <v>1295.9754443190964</v>
      </c>
      <c r="BV33" s="59">
        <f t="shared" si="16"/>
        <v>0.14066861686873686</v>
      </c>
      <c r="BW33" s="59">
        <f t="shared" si="5"/>
        <v>0.12148064524578733</v>
      </c>
      <c r="BX33" s="59">
        <f t="shared" si="5"/>
        <v>1.0504782026108599E-2</v>
      </c>
      <c r="BY33" s="59">
        <f t="shared" si="5"/>
        <v>8.683189596840923E-3</v>
      </c>
      <c r="BZ33" s="59">
        <f t="shared" si="5"/>
        <v>0.26316116727202005</v>
      </c>
      <c r="CA33" s="59">
        <f t="shared" si="5"/>
        <v>0.27073063787030166</v>
      </c>
      <c r="CB33" s="59">
        <f t="shared" si="5"/>
        <v>0.29121046982903137</v>
      </c>
      <c r="CC33" s="59">
        <f t="shared" si="5"/>
        <v>0.26826005729601304</v>
      </c>
      <c r="CD33" s="59">
        <f t="shared" si="5"/>
        <v>0.17175143958232439</v>
      </c>
      <c r="CE33" s="59">
        <f t="shared" si="5"/>
        <v>9.6508617713688613E-2</v>
      </c>
      <c r="CF33" s="59">
        <f t="shared" si="5"/>
        <v>1.5509234104975959E-2</v>
      </c>
      <c r="CG33" s="59">
        <f t="shared" si="5"/>
        <v>7.4411784280424328E-3</v>
      </c>
      <c r="CH33" s="59">
        <f t="shared" si="5"/>
        <v>3.422910815991019E-2</v>
      </c>
      <c r="CI33" s="122">
        <f t="shared" si="6"/>
        <v>1</v>
      </c>
      <c r="CK33" s="123" t="str">
        <f t="shared" si="7"/>
        <v>大津市</v>
      </c>
      <c r="CL33" s="124">
        <f t="shared" si="17"/>
        <v>182.30307324821399</v>
      </c>
      <c r="CM33" s="65">
        <f t="shared" si="18"/>
        <v>1</v>
      </c>
      <c r="CN33" s="66">
        <f t="shared" si="19"/>
        <v>157.43593319857976</v>
      </c>
      <c r="CO33" s="65">
        <f t="shared" si="20"/>
        <v>1</v>
      </c>
      <c r="CP33" s="66">
        <f t="shared" si="8"/>
        <v>13.613939553761348</v>
      </c>
      <c r="CQ33" s="65">
        <f t="shared" si="21"/>
        <v>0</v>
      </c>
      <c r="CR33" s="66">
        <f t="shared" si="9"/>
        <v>11.253200495872871</v>
      </c>
      <c r="CS33" s="65">
        <f t="shared" si="22"/>
        <v>0</v>
      </c>
      <c r="CT33" s="66">
        <f t="shared" si="10"/>
        <v>341.05041068288824</v>
      </c>
      <c r="CU33" s="67">
        <f t="shared" si="23"/>
        <v>0.21842225567429169</v>
      </c>
      <c r="CV33" s="16"/>
      <c r="CW33" s="959">
        <f t="shared" si="24"/>
        <v>347.37299999999999</v>
      </c>
      <c r="CX33" s="962">
        <f>VLOOKUP($AX33&amp;"_"&amp;$CW$14,データシート1!$A:$BT,MATCH($CW$12&amp;"_"&amp;CX$20,データシート1!$A$1:$BT$1,0),0)</f>
        <v>347.37299999999999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74.492999999999995</v>
      </c>
      <c r="DB33" s="962">
        <f>VLOOKUP($AX33&amp;"_"&amp;$CW$14,データシート1!$A:$BT,MATCH($CW$12&amp;"_"&amp;DB$20,データシート1!$A$1:$BT$1,0),0)</f>
        <v>0</v>
      </c>
      <c r="DC33" s="962">
        <f>VLOOKUP($AX33&amp;"_"&amp;$CW$14,データシート1!$A:$BT,MATCH($CW$12&amp;"_"&amp;DC$20,データシート1!$A$1:$BT$1,0),0)</f>
        <v>0</v>
      </c>
      <c r="DD33" s="961">
        <f t="shared" si="11"/>
        <v>421.86599999999999</v>
      </c>
      <c r="DE33" s="16"/>
      <c r="DF33" s="125">
        <f>VLOOKUP($AX33&amp;"_"&amp;$DF$14,データシート1!$A:$BT,MATCH($DF$12&amp;"_"&amp;DF$20,データシート1!$A$1:$BT$1,0),0)</f>
        <v>16</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15</v>
      </c>
      <c r="DJ33" s="64">
        <f>VLOOKUP($AX33&amp;"_"&amp;$DF$14,データシート1!$A:$BT,MATCH($DF$12&amp;"_"&amp;DJ$20,データシート1!$A$1:$BT$1,0),0)</f>
        <v>0</v>
      </c>
      <c r="DK33" s="64">
        <f>VLOOKUP($AX33&amp;"_"&amp;$DF$14,データシート1!$A:$BT,MATCH($DF$12&amp;"_"&amp;DK$20,データシート1!$A$1:$BT$1,0),0)</f>
        <v>0</v>
      </c>
      <c r="DL33" s="68">
        <f t="shared" si="12"/>
        <v>31</v>
      </c>
      <c r="DM33" s="16"/>
      <c r="DN33" s="126">
        <f t="shared" si="26"/>
        <v>0.82</v>
      </c>
      <c r="DO33" s="127">
        <f t="shared" si="27"/>
        <v>0</v>
      </c>
      <c r="DP33" s="127">
        <f t="shared" si="13"/>
        <v>0</v>
      </c>
      <c r="DQ33" s="127">
        <f t="shared" si="13"/>
        <v>0.18</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11208</v>
      </c>
      <c r="AY34" s="18" t="str">
        <f>IF(IFERROR(比較地域マスタ!$Z19,"")=0,"",IFERROR(比較地域マスタ!$Z19,""))</f>
        <v>所沢市</v>
      </c>
      <c r="BB34" s="110" t="str">
        <f t="shared" si="0"/>
        <v>11208</v>
      </c>
      <c r="BC34" s="1031" t="str">
        <f t="shared" si="0"/>
        <v>所沢市</v>
      </c>
      <c r="BD34" s="34">
        <f t="shared" si="14"/>
        <v>1261.8036339404268</v>
      </c>
      <c r="BE34" s="34">
        <f t="shared" si="15"/>
        <v>113.69103072955896</v>
      </c>
      <c r="BF34" s="34">
        <f>VLOOKUP($AX34&amp;"_"&amp;$BC$14,データシート1!$A:$BT,MATCH($BC$12&amp;"_"&amp;BF$20,データシート1!$A$1:$BT$1,0),0)</f>
        <v>83.658664076480846</v>
      </c>
      <c r="BG34" s="34">
        <f>VLOOKUP($AX34&amp;"_"&amp;$BC$14,データシート1!$A:$BT,MATCH($BC$12&amp;"_"&amp;BG$20,データシート1!$A$1:$BT$1,0),0)</f>
        <v>15.069047421825438</v>
      </c>
      <c r="BH34" s="34">
        <f>VLOOKUP($AX34&amp;"_"&amp;$BC$14,データシート1!$A:$BT,MATCH($BC$12&amp;"_"&amp;BH$20,データシート1!$A$1:$BT$1,0),0)</f>
        <v>14.963319231252665</v>
      </c>
      <c r="BI34" s="34">
        <f>VLOOKUP($AX34&amp;"_"&amp;$BC$14,データシート1!$A:$BT,MATCH($BC$12&amp;"_"&amp;BI$20,データシート1!$A$1:$BT$1,0),0)</f>
        <v>376.89848351889441</v>
      </c>
      <c r="BJ34" s="34">
        <f>VLOOKUP($AX34&amp;"_"&amp;$BC$14,データシート1!$A:$BT,MATCH($BC$12&amp;"_"&amp;BJ$20,データシート1!$A$1:$BT$1,0),0)</f>
        <v>411.56837284440564</v>
      </c>
      <c r="BK34" s="34">
        <f t="shared" si="1"/>
        <v>326.10202745346623</v>
      </c>
      <c r="BL34" s="34">
        <f t="shared" si="2"/>
        <v>306.03805702873353</v>
      </c>
      <c r="BM34" s="34">
        <f>VLOOKUP($AX34&amp;"_"&amp;$BC$14,データシート1!$A:$BT,MATCH($BC$12&amp;"_"&amp;BM$20,データシート1!$A$1:$BT$1,0),0)</f>
        <v>183.01441327323204</v>
      </c>
      <c r="BN34" s="34">
        <f>VLOOKUP($AX34&amp;"_"&amp;$BC$14,データシート1!$A:$BT,MATCH($BC$12&amp;"_"&amp;BN$20,データシート1!$A$1:$BT$1,0),0)</f>
        <v>123.02364375550151</v>
      </c>
      <c r="BO34" s="34">
        <f>VLOOKUP($AX34&amp;"_"&amp;$BC$14,データシート1!$A:$BT,MATCH($BC$12&amp;"_"&amp;BO$20,データシート1!$A$1:$BT$1,0),0)</f>
        <v>20.063970424732702</v>
      </c>
      <c r="BP34" s="34">
        <f>VLOOKUP($AX34&amp;"_"&amp;$BC$14,データシート1!$A:$BT,MATCH($BC$12&amp;"_"&amp;BP$20,データシート1!$A$1:$BT$1,0),0)</f>
        <v>0</v>
      </c>
      <c r="BQ34" s="34">
        <f>VLOOKUP($AX34&amp;"_"&amp;$BC$14,データシート1!$A:$BT,MATCH($BC$12&amp;"_"&amp;BQ$20,データシート1!$A$1:$BT$1,0),0)</f>
        <v>33.543719394101601</v>
      </c>
      <c r="BR34" s="35">
        <f t="shared" si="3"/>
        <v>1261.8036339404268</v>
      </c>
      <c r="BT34" s="121" t="str">
        <f t="shared" si="4"/>
        <v>所沢市</v>
      </c>
      <c r="BU34" s="33">
        <f t="shared" si="25"/>
        <v>1261.8036339404268</v>
      </c>
      <c r="BV34" s="59">
        <f t="shared" si="16"/>
        <v>9.0101999765620125E-2</v>
      </c>
      <c r="BW34" s="59">
        <f t="shared" si="5"/>
        <v>6.6300858411088237E-2</v>
      </c>
      <c r="BX34" s="59">
        <f t="shared" si="5"/>
        <v>1.1942466336673181E-2</v>
      </c>
      <c r="BY34" s="59">
        <f t="shared" si="5"/>
        <v>1.1858675017858701E-2</v>
      </c>
      <c r="BZ34" s="59">
        <f t="shared" si="5"/>
        <v>0.29869820737629038</v>
      </c>
      <c r="CA34" s="59">
        <f t="shared" si="5"/>
        <v>0.32617466123404498</v>
      </c>
      <c r="CB34" s="59">
        <f t="shared" si="5"/>
        <v>0.25844118584053977</v>
      </c>
      <c r="CC34" s="59">
        <f t="shared" si="5"/>
        <v>0.24254016139818982</v>
      </c>
      <c r="CD34" s="59">
        <f t="shared" si="5"/>
        <v>0.14504191329811358</v>
      </c>
      <c r="CE34" s="59">
        <f t="shared" si="5"/>
        <v>9.7498248100076235E-2</v>
      </c>
      <c r="CF34" s="59">
        <f t="shared" si="5"/>
        <v>1.5901024442349938E-2</v>
      </c>
      <c r="CG34" s="59">
        <f t="shared" si="5"/>
        <v>0</v>
      </c>
      <c r="CH34" s="59">
        <f t="shared" si="5"/>
        <v>2.6583945783504766E-2</v>
      </c>
      <c r="CI34" s="122">
        <f t="shared" si="6"/>
        <v>1</v>
      </c>
      <c r="CK34" s="123" t="str">
        <f t="shared" si="7"/>
        <v>所沢市</v>
      </c>
      <c r="CL34" s="124">
        <f t="shared" si="17"/>
        <v>113.69103072955896</v>
      </c>
      <c r="CM34" s="65">
        <f t="shared" si="18"/>
        <v>0.28202752490011124</v>
      </c>
      <c r="CN34" s="66">
        <f t="shared" si="19"/>
        <v>83.658664076480846</v>
      </c>
      <c r="CO34" s="65">
        <f t="shared" si="20"/>
        <v>0.38327171912148938</v>
      </c>
      <c r="CP34" s="66">
        <f t="shared" si="8"/>
        <v>15.069047421825438</v>
      </c>
      <c r="CQ34" s="65">
        <f t="shared" si="21"/>
        <v>0</v>
      </c>
      <c r="CR34" s="66">
        <f t="shared" si="9"/>
        <v>14.963319231252665</v>
      </c>
      <c r="CS34" s="65">
        <f t="shared" si="22"/>
        <v>0</v>
      </c>
      <c r="CT34" s="66">
        <f t="shared" si="10"/>
        <v>376.89848351889441</v>
      </c>
      <c r="CU34" s="67">
        <f t="shared" si="23"/>
        <v>0.18148388224165132</v>
      </c>
      <c r="CV34" s="16"/>
      <c r="CW34" s="959">
        <f t="shared" si="24"/>
        <v>32.064</v>
      </c>
      <c r="CX34" s="962">
        <f>VLOOKUP($AX34&amp;"_"&amp;$CW$14,データシート1!$A:$BT,MATCH($CW$12&amp;"_"&amp;CX$20,データシート1!$A$1:$BT$1,0),0)</f>
        <v>32.064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68.400999999999996</v>
      </c>
      <c r="DB34" s="962">
        <f>VLOOKUP($AX34&amp;"_"&amp;$CW$14,データシート1!$A:$BT,MATCH($CW$12&amp;"_"&amp;DB$20,データシート1!$A$1:$BT$1,0),0)</f>
        <v>0</v>
      </c>
      <c r="DC34" s="962">
        <f>VLOOKUP($AX34&amp;"_"&amp;$CW$14,データシート1!$A:$BT,MATCH($CW$12&amp;"_"&amp;DC$20,データシート1!$A$1:$BT$1,0),0)</f>
        <v>0</v>
      </c>
      <c r="DD34" s="961">
        <f t="shared" si="11"/>
        <v>100.465</v>
      </c>
      <c r="DE34" s="16"/>
      <c r="DF34" s="125">
        <f>VLOOKUP($AX34&amp;"_"&amp;$DF$14,データシート1!$A:$BT,MATCH($DF$12&amp;"_"&amp;DF$20,データシート1!$A$1:$BT$1,0),0)</f>
        <v>6</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10</v>
      </c>
      <c r="DJ34" s="64">
        <f>VLOOKUP($AX34&amp;"_"&amp;$DF$14,データシート1!$A:$BT,MATCH($DF$12&amp;"_"&amp;DJ$20,データシート1!$A$1:$BT$1,0),0)</f>
        <v>0</v>
      </c>
      <c r="DK34" s="64">
        <f>VLOOKUP($AX34&amp;"_"&amp;$DF$14,データシート1!$A:$BT,MATCH($DF$12&amp;"_"&amp;DK$20,データシート1!$A$1:$BT$1,0),0)</f>
        <v>0</v>
      </c>
      <c r="DL34" s="68">
        <f t="shared" si="12"/>
        <v>16</v>
      </c>
      <c r="DM34" s="16"/>
      <c r="DN34" s="126">
        <f t="shared" si="26"/>
        <v>0.32</v>
      </c>
      <c r="DO34" s="127">
        <f t="shared" si="27"/>
        <v>0</v>
      </c>
      <c r="DP34" s="127">
        <f t="shared" si="13"/>
        <v>0</v>
      </c>
      <c r="DQ34" s="127">
        <f t="shared" si="13"/>
        <v>0.68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11222</v>
      </c>
      <c r="AY35" s="18" t="str">
        <f>IF(IFERROR(比較地域マスタ!$Z20,"")=0,"",IFERROR(比較地域マスタ!$Z20,""))</f>
        <v>越谷市</v>
      </c>
      <c r="BB35" s="110" t="str">
        <f t="shared" si="0"/>
        <v>11222</v>
      </c>
      <c r="BC35" s="1031" t="str">
        <f t="shared" si="0"/>
        <v>越谷市</v>
      </c>
      <c r="BD35" s="34">
        <f t="shared" si="14"/>
        <v>1295.8874151690413</v>
      </c>
      <c r="BE35" s="34">
        <f t="shared" si="15"/>
        <v>136.03034300206915</v>
      </c>
      <c r="BF35" s="34">
        <f>VLOOKUP($AX35&amp;"_"&amp;$BC$14,データシート1!$A:$BT,MATCH($BC$12&amp;"_"&amp;BF$20,データシート1!$A$1:$BT$1,0),0)</f>
        <v>113.48212358957981</v>
      </c>
      <c r="BG35" s="34">
        <f>VLOOKUP($AX35&amp;"_"&amp;$BC$14,データシート1!$A:$BT,MATCH($BC$12&amp;"_"&amp;BG$20,データシート1!$A$1:$BT$1,0),0)</f>
        <v>18.050574325638795</v>
      </c>
      <c r="BH35" s="34">
        <f>VLOOKUP($AX35&amp;"_"&amp;$BC$14,データシート1!$A:$BT,MATCH($BC$12&amp;"_"&amp;BH$20,データシート1!$A$1:$BT$1,0),0)</f>
        <v>4.497645086850512</v>
      </c>
      <c r="BI35" s="34">
        <f>VLOOKUP($AX35&amp;"_"&amp;$BC$14,データシート1!$A:$BT,MATCH($BC$12&amp;"_"&amp;BI$20,データシート1!$A$1:$BT$1,0),0)</f>
        <v>384.0018917448603</v>
      </c>
      <c r="BJ35" s="34">
        <f>VLOOKUP($AX35&amp;"_"&amp;$BC$14,データシート1!$A:$BT,MATCH($BC$12&amp;"_"&amp;BJ$20,データシート1!$A$1:$BT$1,0),0)</f>
        <v>396.78879558615591</v>
      </c>
      <c r="BK35" s="34">
        <f t="shared" si="1"/>
        <v>343.35057833977964</v>
      </c>
      <c r="BL35" s="34">
        <f t="shared" si="2"/>
        <v>323.20428209361654</v>
      </c>
      <c r="BM35" s="34">
        <f>VLOOKUP($AX35&amp;"_"&amp;$BC$14,データシート1!$A:$BT,MATCH($BC$12&amp;"_"&amp;BM$20,データシート1!$A$1:$BT$1,0),0)</f>
        <v>189.09382711283075</v>
      </c>
      <c r="BN35" s="34">
        <f>VLOOKUP($AX35&amp;"_"&amp;$BC$14,データシート1!$A:$BT,MATCH($BC$12&amp;"_"&amp;BN$20,データシート1!$A$1:$BT$1,0),0)</f>
        <v>134.11045498078579</v>
      </c>
      <c r="BO35" s="34">
        <f>VLOOKUP($AX35&amp;"_"&amp;$BC$14,データシート1!$A:$BT,MATCH($BC$12&amp;"_"&amp;BO$20,データシート1!$A$1:$BT$1,0),0)</f>
        <v>20.1462962461631</v>
      </c>
      <c r="BP35" s="34">
        <f>VLOOKUP($AX35&amp;"_"&amp;$BC$14,データシート1!$A:$BT,MATCH($BC$12&amp;"_"&amp;BP$20,データシート1!$A$1:$BT$1,0),0)</f>
        <v>0</v>
      </c>
      <c r="BQ35" s="34">
        <f>VLOOKUP($AX35&amp;"_"&amp;$BC$14,データシート1!$A:$BT,MATCH($BC$12&amp;"_"&amp;BQ$20,データシート1!$A$1:$BT$1,0),0)</f>
        <v>35.715806496176228</v>
      </c>
      <c r="BR35" s="35">
        <f t="shared" si="3"/>
        <v>1295.8874151690413</v>
      </c>
      <c r="BT35" s="121" t="str">
        <f t="shared" si="4"/>
        <v>越谷市</v>
      </c>
      <c r="BU35" s="33">
        <f t="shared" si="25"/>
        <v>1295.8874151690413</v>
      </c>
      <c r="BV35" s="59">
        <f t="shared" si="16"/>
        <v>0.10497080333504492</v>
      </c>
      <c r="BW35" s="59">
        <f t="shared" si="5"/>
        <v>8.7570974346391578E-2</v>
      </c>
      <c r="BX35" s="59">
        <f t="shared" si="5"/>
        <v>1.3929122325247829E-2</v>
      </c>
      <c r="BY35" s="59">
        <f t="shared" si="5"/>
        <v>3.4707066634054929E-3</v>
      </c>
      <c r="BZ35" s="59">
        <f t="shared" si="5"/>
        <v>0.29632349789797857</v>
      </c>
      <c r="CA35" s="59">
        <f t="shared" si="5"/>
        <v>0.30619079322905302</v>
      </c>
      <c r="CB35" s="59">
        <f t="shared" si="5"/>
        <v>0.26495401862899598</v>
      </c>
      <c r="CC35" s="59">
        <f t="shared" si="5"/>
        <v>0.24940768643197012</v>
      </c>
      <c r="CD35" s="59">
        <f t="shared" si="5"/>
        <v>0.14591840687654531</v>
      </c>
      <c r="CE35" s="59">
        <f t="shared" si="5"/>
        <v>0.10348927955542482</v>
      </c>
      <c r="CF35" s="59">
        <f t="shared" si="5"/>
        <v>1.5546332197025871E-2</v>
      </c>
      <c r="CG35" s="59">
        <f t="shared" si="5"/>
        <v>0</v>
      </c>
      <c r="CH35" s="59">
        <f t="shared" si="5"/>
        <v>2.7560886908927423E-2</v>
      </c>
      <c r="CI35" s="122">
        <f t="shared" si="6"/>
        <v>1</v>
      </c>
      <c r="CK35" s="123" t="str">
        <f t="shared" si="7"/>
        <v>越谷市</v>
      </c>
      <c r="CL35" s="124">
        <f t="shared" si="17"/>
        <v>136.03034300206915</v>
      </c>
      <c r="CM35" s="65">
        <f t="shared" si="18"/>
        <v>7.3292471223485395E-2</v>
      </c>
      <c r="CN35" s="66">
        <f t="shared" si="19"/>
        <v>113.48212358957981</v>
      </c>
      <c r="CO35" s="65">
        <f t="shared" si="20"/>
        <v>8.7855247017209231E-2</v>
      </c>
      <c r="CP35" s="66">
        <f t="shared" si="8"/>
        <v>18.050574325638795</v>
      </c>
      <c r="CQ35" s="65">
        <f t="shared" si="21"/>
        <v>0</v>
      </c>
      <c r="CR35" s="66">
        <f t="shared" si="9"/>
        <v>4.497645086850512</v>
      </c>
      <c r="CS35" s="65">
        <f t="shared" si="22"/>
        <v>0</v>
      </c>
      <c r="CT35" s="66">
        <f t="shared" si="10"/>
        <v>384.0018917448603</v>
      </c>
      <c r="CU35" s="67">
        <f t="shared" si="23"/>
        <v>0.28018611968580248</v>
      </c>
      <c r="CV35" s="16"/>
      <c r="CW35" s="959">
        <f t="shared" si="24"/>
        <v>9.9700000000000006</v>
      </c>
      <c r="CX35" s="962">
        <f>VLOOKUP($AX35&amp;"_"&amp;$CW$14,データシート1!$A:$BT,MATCH($CW$12&amp;"_"&amp;CX$20,データシート1!$A$1:$BT$1,0),0)</f>
        <v>9.9700000000000006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107.592</v>
      </c>
      <c r="DB35" s="962">
        <f>VLOOKUP($AX35&amp;"_"&amp;$CW$14,データシート1!$A:$BT,MATCH($CW$12&amp;"_"&amp;DB$20,データシート1!$A$1:$BT$1,0),0)</f>
        <v>0</v>
      </c>
      <c r="DC35" s="962">
        <f>VLOOKUP($AX35&amp;"_"&amp;$CW$14,データシート1!$A:$BT,MATCH($CW$12&amp;"_"&amp;DC$20,データシート1!$A$1:$BT$1,0),0)</f>
        <v>0</v>
      </c>
      <c r="DD35" s="961">
        <f t="shared" si="11"/>
        <v>117.562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9</v>
      </c>
      <c r="DJ35" s="64">
        <f>VLOOKUP($AX35&amp;"_"&amp;$DF$14,データシート1!$A:$BT,MATCH($DF$12&amp;"_"&amp;DJ$20,データシート1!$A$1:$BT$1,0),0)</f>
        <v>0</v>
      </c>
      <c r="DK35" s="64">
        <f>VLOOKUP($AX35&amp;"_"&amp;$DF$14,データシート1!$A:$BT,MATCH($DF$12&amp;"_"&amp;DK$20,データシート1!$A$1:$BT$1,0),0)</f>
        <v>0</v>
      </c>
      <c r="DL35" s="68">
        <f t="shared" si="12"/>
        <v>11</v>
      </c>
      <c r="DM35" s="16"/>
      <c r="DN35" s="126">
        <f t="shared" si="26"/>
        <v>0.08</v>
      </c>
      <c r="DO35" s="127">
        <f t="shared" si="27"/>
        <v>0</v>
      </c>
      <c r="DP35" s="127">
        <f t="shared" si="13"/>
        <v>0</v>
      </c>
      <c r="DQ35" s="127">
        <f t="shared" si="13"/>
        <v>0.92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13114</v>
      </c>
      <c r="AY36" s="18" t="str">
        <f>IF(IFERROR(比較地域マスタ!$Z21,"")=0,"",IFERROR(比較地域マスタ!$Z21,""))</f>
        <v>中野区</v>
      </c>
      <c r="BB36" s="110" t="str">
        <f t="shared" si="0"/>
        <v>13114</v>
      </c>
      <c r="BC36" s="1031" t="str">
        <f t="shared" si="0"/>
        <v>中野区</v>
      </c>
      <c r="BD36" s="34">
        <f t="shared" si="14"/>
        <v>1072.7607985489967</v>
      </c>
      <c r="BE36" s="34">
        <f t="shared" si="15"/>
        <v>25.134292540403145</v>
      </c>
      <c r="BF36" s="34">
        <f>VLOOKUP($AX36&amp;"_"&amp;$BC$14,データシート1!$A:$BT,MATCH($BC$12&amp;"_"&amp;BF$20,データシート1!$A$1:$BT$1,0),0)</f>
        <v>7.1838387606146146</v>
      </c>
      <c r="BG36" s="34">
        <f>VLOOKUP($AX36&amp;"_"&amp;$BC$14,データシート1!$A:$BT,MATCH($BC$12&amp;"_"&amp;BG$20,データシート1!$A$1:$BT$1,0),0)</f>
        <v>17.524608299979459</v>
      </c>
      <c r="BH36" s="34">
        <f>VLOOKUP($AX36&amp;"_"&amp;$BC$14,データシート1!$A:$BT,MATCH($BC$12&amp;"_"&amp;BH$20,データシート1!$A$1:$BT$1,0),0)</f>
        <v>0.42584547980906839</v>
      </c>
      <c r="BI36" s="34">
        <f>VLOOKUP($AX36&amp;"_"&amp;$BC$14,データシート1!$A:$BT,MATCH($BC$12&amp;"_"&amp;BI$20,データシート1!$A$1:$BT$1,0),0)</f>
        <v>396.99455583325511</v>
      </c>
      <c r="BJ36" s="34">
        <f>VLOOKUP($AX36&amp;"_"&amp;$BC$14,データシート1!$A:$BT,MATCH($BC$12&amp;"_"&amp;BJ$20,データシート1!$A$1:$BT$1,0),0)</f>
        <v>476.28185884733733</v>
      </c>
      <c r="BK36" s="34">
        <f t="shared" si="1"/>
        <v>132.70734169120587</v>
      </c>
      <c r="BL36" s="34">
        <f t="shared" si="2"/>
        <v>113.32182945443137</v>
      </c>
      <c r="BM36" s="34">
        <f>VLOOKUP($AX36&amp;"_"&amp;$BC$14,データシート1!$A:$BT,MATCH($BC$12&amp;"_"&amp;BM$20,データシート1!$A$1:$BT$1,0),0)</f>
        <v>65.647611863728642</v>
      </c>
      <c r="BN36" s="34">
        <f>VLOOKUP($AX36&amp;"_"&amp;$BC$14,データシート1!$A:$BT,MATCH($BC$12&amp;"_"&amp;BN$20,データシート1!$A$1:$BT$1,0),0)</f>
        <v>47.674217590702725</v>
      </c>
      <c r="BO36" s="34">
        <f>VLOOKUP($AX36&amp;"_"&amp;$BC$14,データシート1!$A:$BT,MATCH($BC$12&amp;"_"&amp;BO$20,データシート1!$A$1:$BT$1,0),0)</f>
        <v>19.385512236774499</v>
      </c>
      <c r="BP36" s="34">
        <f>VLOOKUP($AX36&amp;"_"&amp;$BC$14,データシート1!$A:$BT,MATCH($BC$12&amp;"_"&amp;BP$20,データシート1!$A$1:$BT$1,0),0)</f>
        <v>0</v>
      </c>
      <c r="BQ36" s="34">
        <f>VLOOKUP($AX36&amp;"_"&amp;$BC$14,データシート1!$A:$BT,MATCH($BC$12&amp;"_"&amp;BQ$20,データシート1!$A$1:$BT$1,0),0)</f>
        <v>41.642749636795237</v>
      </c>
      <c r="BR36" s="35">
        <f t="shared" si="3"/>
        <v>1072.7607985489967</v>
      </c>
      <c r="BT36" s="121" t="str">
        <f t="shared" si="4"/>
        <v>中野区</v>
      </c>
      <c r="BU36" s="33">
        <f t="shared" si="25"/>
        <v>1072.7607985489967</v>
      </c>
      <c r="BV36" s="59">
        <f t="shared" si="16"/>
        <v>2.3429540466429689E-2</v>
      </c>
      <c r="BW36" s="59">
        <f t="shared" si="5"/>
        <v>6.6965895568997192E-3</v>
      </c>
      <c r="BX36" s="59">
        <f t="shared" si="5"/>
        <v>1.6335988715921602E-2</v>
      </c>
      <c r="BY36" s="59">
        <f t="shared" si="5"/>
        <v>3.9696219360836252E-4</v>
      </c>
      <c r="BZ36" s="59">
        <f t="shared" si="5"/>
        <v>0.37006810499621645</v>
      </c>
      <c r="CA36" s="59">
        <f t="shared" si="5"/>
        <v>0.4439776877487977</v>
      </c>
      <c r="CB36" s="59">
        <f t="shared" si="5"/>
        <v>0.12370636759909964</v>
      </c>
      <c r="CC36" s="59">
        <f t="shared" si="5"/>
        <v>0.10563569213911349</v>
      </c>
      <c r="CD36" s="59">
        <f t="shared" si="5"/>
        <v>6.1195013792937632E-2</v>
      </c>
      <c r="CE36" s="59">
        <f t="shared" si="5"/>
        <v>4.4440678346175863E-2</v>
      </c>
      <c r="CF36" s="59">
        <f t="shared" si="5"/>
        <v>1.8070675459986148E-2</v>
      </c>
      <c r="CG36" s="59">
        <f t="shared" si="5"/>
        <v>0</v>
      </c>
      <c r="CH36" s="59">
        <f t="shared" si="5"/>
        <v>3.8818299189456507E-2</v>
      </c>
      <c r="CI36" s="122">
        <f t="shared" si="6"/>
        <v>1</v>
      </c>
      <c r="CK36" s="123" t="str">
        <f t="shared" si="7"/>
        <v>中野区</v>
      </c>
      <c r="CL36" s="124">
        <f t="shared" si="17"/>
        <v>25.134292540403145</v>
      </c>
      <c r="CM36" s="65">
        <f t="shared" si="18"/>
        <v>0</v>
      </c>
      <c r="CN36" s="66">
        <f t="shared" si="19"/>
        <v>7.1838387606146146</v>
      </c>
      <c r="CO36" s="65">
        <f t="shared" si="20"/>
        <v>0</v>
      </c>
      <c r="CP36" s="66">
        <f t="shared" si="8"/>
        <v>17.524608299979459</v>
      </c>
      <c r="CQ36" s="65">
        <f t="shared" si="21"/>
        <v>0</v>
      </c>
      <c r="CR36" s="66">
        <f t="shared" si="9"/>
        <v>0.42584547980906839</v>
      </c>
      <c r="CS36" s="65">
        <f t="shared" si="22"/>
        <v>0</v>
      </c>
      <c r="CT36" s="66">
        <f t="shared" si="10"/>
        <v>396.99455583325511</v>
      </c>
      <c r="CU36" s="67">
        <f t="shared" si="23"/>
        <v>8.8021358193831542E-2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34.944000000000003</v>
      </c>
      <c r="DB36" s="962">
        <f>VLOOKUP($AX36&amp;"_"&amp;$CW$14,データシート1!$A:$BT,MATCH($CW$12&amp;"_"&amp;DB$20,データシート1!$A$1:$BT$1,0),0)</f>
        <v>0</v>
      </c>
      <c r="DC36" s="962">
        <f>VLOOKUP($AX36&amp;"_"&amp;$CW$14,データシート1!$A:$BT,MATCH($CW$12&amp;"_"&amp;DC$20,データシート1!$A$1:$BT$1,0),0)</f>
        <v>0</v>
      </c>
      <c r="DD36" s="961">
        <f t="shared" si="11"/>
        <v>34.944000000000003</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7</v>
      </c>
      <c r="DJ36" s="64">
        <f>VLOOKUP($AX36&amp;"_"&amp;$DF$14,データシート1!$A:$BT,MATCH($DF$12&amp;"_"&amp;DJ$20,データシート1!$A$1:$BT$1,0),0)</f>
        <v>0</v>
      </c>
      <c r="DK36" s="64">
        <f>VLOOKUP($AX36&amp;"_"&amp;$DF$14,データシート1!$A:$BT,MATCH($DF$12&amp;"_"&amp;DK$20,データシート1!$A$1:$BT$1,0),0)</f>
        <v>0</v>
      </c>
      <c r="DL36" s="68">
        <f t="shared" si="12"/>
        <v>7</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10201</v>
      </c>
      <c r="AY37" s="18" t="str">
        <f>IF(IFERROR(比較地域マスタ!$Z22,"")=0,"",IFERROR(比較地域マスタ!$Z22,""))</f>
        <v>前橋市</v>
      </c>
      <c r="BB37" s="110" t="str">
        <f t="shared" si="0"/>
        <v>10201</v>
      </c>
      <c r="BC37" s="1031" t="str">
        <f t="shared" si="0"/>
        <v>前橋市</v>
      </c>
      <c r="BD37" s="34">
        <f t="shared" si="14"/>
        <v>1960.2937752809423</v>
      </c>
      <c r="BE37" s="34">
        <f t="shared" si="15"/>
        <v>333.36215508776127</v>
      </c>
      <c r="BF37" s="34">
        <f>VLOOKUP($AX37&amp;"_"&amp;$BC$14,データシート1!$A:$BT,MATCH($BC$12&amp;"_"&amp;BF$20,データシート1!$A$1:$BT$1,0),0)</f>
        <v>256.3468594462787</v>
      </c>
      <c r="BG37" s="34">
        <f>VLOOKUP($AX37&amp;"_"&amp;$BC$14,データシート1!$A:$BT,MATCH($BC$12&amp;"_"&amp;BG$20,データシート1!$A$1:$BT$1,0),0)</f>
        <v>28.12838973592147</v>
      </c>
      <c r="BH37" s="34">
        <f>VLOOKUP($AX37&amp;"_"&amp;$BC$14,データシート1!$A:$BT,MATCH($BC$12&amp;"_"&amp;BH$20,データシート1!$A$1:$BT$1,0),0)</f>
        <v>48.886905905561079</v>
      </c>
      <c r="BI37" s="34">
        <f>VLOOKUP($AX37&amp;"_"&amp;$BC$14,データシート1!$A:$BT,MATCH($BC$12&amp;"_"&amp;BI$20,データシート1!$A$1:$BT$1,0),0)</f>
        <v>538.32149878748658</v>
      </c>
      <c r="BJ37" s="34">
        <f>VLOOKUP($AX37&amp;"_"&amp;$BC$14,データシート1!$A:$BT,MATCH($BC$12&amp;"_"&amp;BJ$20,データシート1!$A$1:$BT$1,0),0)</f>
        <v>435.17446978549742</v>
      </c>
      <c r="BK37" s="34">
        <f t="shared" si="1"/>
        <v>601.08087048069717</v>
      </c>
      <c r="BL37" s="34">
        <f t="shared" si="2"/>
        <v>581.62260790810546</v>
      </c>
      <c r="BM37" s="34">
        <f>VLOOKUP($AX37&amp;"_"&amp;$BC$14,データシート1!$A:$BT,MATCH($BC$12&amp;"_"&amp;BM$20,データシート1!$A$1:$BT$1,0),0)</f>
        <v>326.36109296217421</v>
      </c>
      <c r="BN37" s="34">
        <f>VLOOKUP($AX37&amp;"_"&amp;$BC$14,データシート1!$A:$BT,MATCH($BC$12&amp;"_"&amp;BN$20,データシート1!$A$1:$BT$1,0),0)</f>
        <v>255.26151494593125</v>
      </c>
      <c r="BO37" s="34">
        <f>VLOOKUP($AX37&amp;"_"&amp;$BC$14,データシート1!$A:$BT,MATCH($BC$12&amp;"_"&amp;BO$20,データシート1!$A$1:$BT$1,0),0)</f>
        <v>19.4582625725917</v>
      </c>
      <c r="BP37" s="34">
        <f>VLOOKUP($AX37&amp;"_"&amp;$BC$14,データシート1!$A:$BT,MATCH($BC$12&amp;"_"&amp;BP$20,データシート1!$A$1:$BT$1,0),0)</f>
        <v>0</v>
      </c>
      <c r="BQ37" s="34">
        <f>VLOOKUP($AX37&amp;"_"&amp;$BC$14,データシート1!$A:$BT,MATCH($BC$12&amp;"_"&amp;BQ$20,データシート1!$A$1:$BT$1,0),0)</f>
        <v>52.354781139499998</v>
      </c>
      <c r="BR37" s="35">
        <f t="shared" si="3"/>
        <v>1960.2937752809423</v>
      </c>
      <c r="BT37" s="121" t="str">
        <f t="shared" si="4"/>
        <v>前橋市</v>
      </c>
      <c r="BU37" s="33">
        <f t="shared" si="25"/>
        <v>1960.2937752809423</v>
      </c>
      <c r="BV37" s="59">
        <f t="shared" si="16"/>
        <v>0.17005724309867024</v>
      </c>
      <c r="BW37" s="59">
        <f t="shared" si="5"/>
        <v>0.13076961355424391</v>
      </c>
      <c r="BX37" s="59">
        <f t="shared" si="5"/>
        <v>1.4349068537898208E-2</v>
      </c>
      <c r="BY37" s="59">
        <f t="shared" si="5"/>
        <v>2.4938561006528106E-2</v>
      </c>
      <c r="BZ37" s="59">
        <f t="shared" si="5"/>
        <v>0.27461266549720909</v>
      </c>
      <c r="CA37" s="59">
        <f t="shared" si="5"/>
        <v>0.22199451698158343</v>
      </c>
      <c r="CB37" s="59">
        <f t="shared" si="5"/>
        <v>0.30662795447307506</v>
      </c>
      <c r="CC37" s="59">
        <f t="shared" si="5"/>
        <v>0.2967017572785739</v>
      </c>
      <c r="CD37" s="59">
        <f t="shared" si="5"/>
        <v>0.16648580793223267</v>
      </c>
      <c r="CE37" s="59">
        <f t="shared" si="5"/>
        <v>0.13021594934634126</v>
      </c>
      <c r="CF37" s="59">
        <f t="shared" si="5"/>
        <v>9.9261971945011213E-3</v>
      </c>
      <c r="CG37" s="59">
        <f t="shared" si="5"/>
        <v>0</v>
      </c>
      <c r="CH37" s="59">
        <f t="shared" si="5"/>
        <v>2.6707619949462268E-2</v>
      </c>
      <c r="CI37" s="122">
        <f t="shared" si="6"/>
        <v>1</v>
      </c>
      <c r="CK37" s="123" t="str">
        <f t="shared" si="7"/>
        <v>前橋市</v>
      </c>
      <c r="CL37" s="124">
        <f t="shared" si="17"/>
        <v>333.36215508776127</v>
      </c>
      <c r="CM37" s="65">
        <f t="shared" si="18"/>
        <v>0.82482068166259814</v>
      </c>
      <c r="CN37" s="66">
        <f t="shared" si="19"/>
        <v>256.3468594462787</v>
      </c>
      <c r="CO37" s="65">
        <f t="shared" si="20"/>
        <v>1</v>
      </c>
      <c r="CP37" s="66">
        <f t="shared" si="8"/>
        <v>28.12838973592147</v>
      </c>
      <c r="CQ37" s="65">
        <f t="shared" si="21"/>
        <v>0</v>
      </c>
      <c r="CR37" s="66">
        <f t="shared" si="9"/>
        <v>48.886905905561079</v>
      </c>
      <c r="CS37" s="65">
        <f t="shared" si="22"/>
        <v>0</v>
      </c>
      <c r="CT37" s="66">
        <f t="shared" si="10"/>
        <v>538.32149878748658</v>
      </c>
      <c r="CU37" s="67">
        <f t="shared" si="23"/>
        <v>0.15907408526852351</v>
      </c>
      <c r="CV37" s="16"/>
      <c r="CW37" s="959">
        <f t="shared" si="24"/>
        <v>274.964</v>
      </c>
      <c r="CX37" s="962">
        <f>VLOOKUP($AX37&amp;"_"&amp;$CW$14,データシート1!$A:$BT,MATCH($CW$12&amp;"_"&amp;CX$20,データシート1!$A$1:$BT$1,0),0)</f>
        <v>274.964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85.63300000000001</v>
      </c>
      <c r="DB37" s="962">
        <f>VLOOKUP($AX37&amp;"_"&amp;$CW$14,データシート1!$A:$BT,MATCH($CW$12&amp;"_"&amp;DB$20,データシート1!$A$1:$BT$1,0),0)</f>
        <v>0</v>
      </c>
      <c r="DC37" s="962">
        <f>VLOOKUP($AX37&amp;"_"&amp;$CW$14,データシート1!$A:$BT,MATCH($CW$12&amp;"_"&amp;DC$20,データシート1!$A$1:$BT$1,0),0)</f>
        <v>0</v>
      </c>
      <c r="DD37" s="961">
        <f t="shared" si="11"/>
        <v>360.59699999999998</v>
      </c>
      <c r="DE37" s="16"/>
      <c r="DF37" s="125">
        <f>VLOOKUP($AX37&amp;"_"&amp;$DF$14,データシート1!$A:$BT,MATCH($DF$12&amp;"_"&amp;DF$20,データシート1!$A$1:$BT$1,0),0)</f>
        <v>31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15</v>
      </c>
      <c r="DJ37" s="64">
        <f>VLOOKUP($AX37&amp;"_"&amp;$DF$14,データシート1!$A:$BT,MATCH($DF$12&amp;"_"&amp;DJ$20,データシート1!$A$1:$BT$1,0),0)</f>
        <v>0</v>
      </c>
      <c r="DK37" s="64">
        <f>VLOOKUP($AX37&amp;"_"&amp;$DF$14,データシート1!$A:$BT,MATCH($DF$12&amp;"_"&amp;DK$20,データシート1!$A$1:$BT$1,0),0)</f>
        <v>0</v>
      </c>
      <c r="DL37" s="68">
        <f t="shared" si="12"/>
        <v>46</v>
      </c>
      <c r="DM37" s="16"/>
      <c r="DN37" s="126">
        <f t="shared" si="26"/>
        <v>0.76</v>
      </c>
      <c r="DO37" s="127">
        <f t="shared" si="27"/>
        <v>0</v>
      </c>
      <c r="DP37" s="127">
        <f t="shared" ref="DP37:DP68" si="29">IF($DD37=0,0,ROUND(CZ37/$DD37,2))</f>
        <v>0</v>
      </c>
      <c r="DQ37" s="127">
        <f t="shared" ref="DQ37:DQ68" si="30">IF($DD37=0,0,ROUND(DA37/$DD37,2))</f>
        <v>0.24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01204</v>
      </c>
      <c r="AY38" s="18" t="str">
        <f>IF(IFERROR(比較地域マスタ!$Z23,"")=0,"",IFERROR(比較地域マスタ!$Z23,""))</f>
        <v>旭川市</v>
      </c>
      <c r="BB38" s="110" t="str">
        <f t="shared" si="0"/>
        <v>01204</v>
      </c>
      <c r="BC38" s="1031" t="str">
        <f t="shared" si="0"/>
        <v>旭川市</v>
      </c>
      <c r="BD38" s="34">
        <f t="shared" si="14"/>
        <v>2403.3995109997468</v>
      </c>
      <c r="BE38" s="34">
        <f t="shared" si="15"/>
        <v>548.72002383392282</v>
      </c>
      <c r="BF38" s="34">
        <f>VLOOKUP($AX38&amp;"_"&amp;$BC$14,データシート1!$A:$BT,MATCH($BC$12&amp;"_"&amp;BF$20,データシート1!$A$1:$BT$1,0),0)</f>
        <v>466.1131666736996</v>
      </c>
      <c r="BG38" s="34">
        <f>VLOOKUP($AX38&amp;"_"&amp;$BC$14,データシート1!$A:$BT,MATCH($BC$12&amp;"_"&amp;BG$20,データシート1!$A$1:$BT$1,0),0)</f>
        <v>32.546207516842784</v>
      </c>
      <c r="BH38" s="34">
        <f>VLOOKUP($AX38&amp;"_"&amp;$BC$14,データシート1!$A:$BT,MATCH($BC$12&amp;"_"&amp;BH$20,データシート1!$A$1:$BT$1,0),0)</f>
        <v>50.060649643380408</v>
      </c>
      <c r="BI38" s="34">
        <f>VLOOKUP($AX38&amp;"_"&amp;$BC$14,データシート1!$A:$BT,MATCH($BC$12&amp;"_"&amp;BI$20,データシート1!$A$1:$BT$1,0),0)</f>
        <v>592.76622605494151</v>
      </c>
      <c r="BJ38" s="34">
        <f>VLOOKUP($AX38&amp;"_"&amp;$BC$14,データシート1!$A:$BT,MATCH($BC$12&amp;"_"&amp;BJ$20,データシート1!$A$1:$BT$1,0),0)</f>
        <v>781.40605442966989</v>
      </c>
      <c r="BK38" s="34">
        <f t="shared" si="1"/>
        <v>464.82457271155272</v>
      </c>
      <c r="BL38" s="34">
        <f t="shared" si="2"/>
        <v>445.67593696948961</v>
      </c>
      <c r="BM38" s="34">
        <f>VLOOKUP($AX38&amp;"_"&amp;$BC$14,データシート1!$A:$BT,MATCH($BC$12&amp;"_"&amp;BM$20,データシート1!$A$1:$BT$1,0),0)</f>
        <v>261.6934179145311</v>
      </c>
      <c r="BN38" s="34">
        <f>VLOOKUP($AX38&amp;"_"&amp;$BC$14,データシート1!$A:$BT,MATCH($BC$12&amp;"_"&amp;BN$20,データシート1!$A$1:$BT$1,0),0)</f>
        <v>183.98251905495854</v>
      </c>
      <c r="BO38" s="34">
        <f>VLOOKUP($AX38&amp;"_"&amp;$BC$14,データシート1!$A:$BT,MATCH($BC$12&amp;"_"&amp;BO$20,データシート1!$A$1:$BT$1,0),0)</f>
        <v>19.148635742063099</v>
      </c>
      <c r="BP38" s="34">
        <f>VLOOKUP($AX38&amp;"_"&amp;$BC$14,データシート1!$A:$BT,MATCH($BC$12&amp;"_"&amp;BP$20,データシート1!$A$1:$BT$1,0),0)</f>
        <v>0</v>
      </c>
      <c r="BQ38" s="34">
        <f>VLOOKUP($AX38&amp;"_"&amp;$BC$14,データシート1!$A:$BT,MATCH($BC$12&amp;"_"&amp;BQ$20,データシート1!$A$1:$BT$1,0),0)</f>
        <v>15.682633969659999</v>
      </c>
      <c r="BR38" s="35">
        <f t="shared" si="3"/>
        <v>2403.3995109997468</v>
      </c>
      <c r="BT38" s="121" t="str">
        <f t="shared" si="4"/>
        <v>旭川市</v>
      </c>
      <c r="BU38" s="33">
        <f t="shared" si="25"/>
        <v>2403.3995109997468</v>
      </c>
      <c r="BV38" s="59">
        <f t="shared" si="16"/>
        <v>0.22830995068550658</v>
      </c>
      <c r="BW38" s="59">
        <f t="shared" si="5"/>
        <v>0.19393911188731563</v>
      </c>
      <c r="BX38" s="59">
        <f t="shared" si="5"/>
        <v>1.3541738428374929E-2</v>
      </c>
      <c r="BY38" s="59">
        <f t="shared" si="5"/>
        <v>2.0829100369815997E-2</v>
      </c>
      <c r="BZ38" s="59">
        <f t="shared" si="5"/>
        <v>0.24663657595917851</v>
      </c>
      <c r="CA38" s="59">
        <f t="shared" si="5"/>
        <v>0.32512532804195626</v>
      </c>
      <c r="CB38" s="59">
        <f t="shared" si="5"/>
        <v>0.19340295717968201</v>
      </c>
      <c r="CC38" s="59">
        <f t="shared" si="5"/>
        <v>0.18543564435698037</v>
      </c>
      <c r="CD38" s="59">
        <f t="shared" si="5"/>
        <v>0.10888469300123722</v>
      </c>
      <c r="CE38" s="59">
        <f t="shared" si="5"/>
        <v>7.6550951355743177E-2</v>
      </c>
      <c r="CF38" s="59">
        <f t="shared" si="5"/>
        <v>7.9673128227016263E-3</v>
      </c>
      <c r="CG38" s="59">
        <f t="shared" si="5"/>
        <v>0</v>
      </c>
      <c r="CH38" s="59">
        <f t="shared" si="5"/>
        <v>6.525188133676728E-3</v>
      </c>
      <c r="CI38" s="122">
        <f t="shared" si="6"/>
        <v>1</v>
      </c>
      <c r="CK38" s="123" t="str">
        <f t="shared" si="7"/>
        <v>旭川市</v>
      </c>
      <c r="CL38" s="124">
        <f t="shared" si="17"/>
        <v>548.72002383392282</v>
      </c>
      <c r="CM38" s="65">
        <f t="shared" si="18"/>
        <v>0.5681239729905545</v>
      </c>
      <c r="CN38" s="66">
        <f t="shared" si="19"/>
        <v>466.1131666736996</v>
      </c>
      <c r="CO38" s="65">
        <f t="shared" si="20"/>
        <v>0.66880968461942814</v>
      </c>
      <c r="CP38" s="66">
        <f t="shared" si="8"/>
        <v>32.546207516842784</v>
      </c>
      <c r="CQ38" s="65">
        <f t="shared" si="21"/>
        <v>0</v>
      </c>
      <c r="CR38" s="66">
        <f t="shared" si="9"/>
        <v>50.060649643380408</v>
      </c>
      <c r="CS38" s="65">
        <f t="shared" si="22"/>
        <v>0</v>
      </c>
      <c r="CT38" s="66">
        <f t="shared" si="10"/>
        <v>592.76622605494151</v>
      </c>
      <c r="CU38" s="67">
        <f t="shared" si="23"/>
        <v>0.22405122654152412</v>
      </c>
      <c r="CV38" s="16"/>
      <c r="CW38" s="959">
        <f t="shared" si="24"/>
        <v>311.74099999999999</v>
      </c>
      <c r="CX38" s="962">
        <f>VLOOKUP($AX38&amp;"_"&amp;$CW$14,データシート1!$A:$BT,MATCH($CW$12&amp;"_"&amp;CX$20,データシート1!$A$1:$BT$1,0),0)</f>
        <v>311.74099999999999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132.81</v>
      </c>
      <c r="DB38" s="962">
        <f>VLOOKUP($AX38&amp;"_"&amp;$CW$14,データシート1!$A:$BT,MATCH($CW$12&amp;"_"&amp;DB$20,データシート1!$A$1:$BT$1,0),0)</f>
        <v>0</v>
      </c>
      <c r="DC38" s="962">
        <f>VLOOKUP($AX38&amp;"_"&amp;$CW$14,データシート1!$A:$BT,MATCH($CW$12&amp;"_"&amp;DC$20,データシート1!$A$1:$BT$1,0),0)</f>
        <v>0</v>
      </c>
      <c r="DD38" s="961">
        <f t="shared" si="11"/>
        <v>444.55099999999999</v>
      </c>
      <c r="DE38" s="16"/>
      <c r="DF38" s="125">
        <f>VLOOKUP($AX38&amp;"_"&amp;$DF$14,データシート1!$A:$BT,MATCH($DF$12&amp;"_"&amp;DF$20,データシート1!$A$1:$BT$1,0),0)</f>
        <v>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0</v>
      </c>
      <c r="DK38" s="64">
        <f>VLOOKUP($AX38&amp;"_"&amp;$DF$14,データシート1!$A:$BT,MATCH($DF$12&amp;"_"&amp;DK$20,データシート1!$A$1:$BT$1,0),0)</f>
        <v>0</v>
      </c>
      <c r="DL38" s="68">
        <f t="shared" si="12"/>
        <v>25</v>
      </c>
      <c r="DM38" s="16"/>
      <c r="DN38" s="126">
        <f t="shared" si="26"/>
        <v>0.7</v>
      </c>
      <c r="DO38" s="127">
        <f t="shared" si="27"/>
        <v>0</v>
      </c>
      <c r="DP38" s="127">
        <f t="shared" si="29"/>
        <v>0</v>
      </c>
      <c r="DQ38" s="127">
        <f t="shared" si="30"/>
        <v>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39201</v>
      </c>
      <c r="AY39" s="18" t="str">
        <f>IF(IFERROR(比較地域マスタ!$Z24,"")=0,"",IFERROR(比較地域マスタ!$Z24,""))</f>
        <v>高知市</v>
      </c>
      <c r="BB39" s="110" t="str">
        <f t="shared" si="0"/>
        <v>39201</v>
      </c>
      <c r="BC39" s="1031" t="str">
        <f t="shared" si="0"/>
        <v>高知市</v>
      </c>
      <c r="BD39" s="34">
        <f t="shared" si="14"/>
        <v>2137.5414537527463</v>
      </c>
      <c r="BE39" s="34">
        <f t="shared" si="15"/>
        <v>649.53481396543862</v>
      </c>
      <c r="BF39" s="34">
        <f>VLOOKUP($AX39&amp;"_"&amp;$BC$14,データシート1!$A:$BT,MATCH($BC$12&amp;"_"&amp;BF$20,データシート1!$A$1:$BT$1,0),0)</f>
        <v>563.69232312393615</v>
      </c>
      <c r="BG39" s="34">
        <f>VLOOKUP($AX39&amp;"_"&amp;$BC$14,データシート1!$A:$BT,MATCH($BC$12&amp;"_"&amp;BG$20,データシート1!$A$1:$BT$1,0),0)</f>
        <v>47.244273189113912</v>
      </c>
      <c r="BH39" s="34">
        <f>VLOOKUP($AX39&amp;"_"&amp;$BC$14,データシート1!$A:$BT,MATCH($BC$12&amp;"_"&amp;BH$20,データシート1!$A$1:$BT$1,0),0)</f>
        <v>38.598217652388641</v>
      </c>
      <c r="BI39" s="34">
        <f>VLOOKUP($AX39&amp;"_"&amp;$BC$14,データシート1!$A:$BT,MATCH($BC$12&amp;"_"&amp;BI$20,データシート1!$A$1:$BT$1,0),0)</f>
        <v>572.27315051873381</v>
      </c>
      <c r="BJ39" s="34">
        <f>VLOOKUP($AX39&amp;"_"&amp;$BC$14,データシート1!$A:$BT,MATCH($BC$12&amp;"_"&amp;BJ$20,データシート1!$A$1:$BT$1,0),0)</f>
        <v>401.67335106727398</v>
      </c>
      <c r="BK39" s="34">
        <f t="shared" si="1"/>
        <v>477.55447485730008</v>
      </c>
      <c r="BL39" s="34">
        <f t="shared" si="2"/>
        <v>444.15888775048302</v>
      </c>
      <c r="BM39" s="34">
        <f>VLOOKUP($AX39&amp;"_"&amp;$BC$14,データシート1!$A:$BT,MATCH($BC$12&amp;"_"&amp;BM$20,データシート1!$A$1:$BT$1,0),0)</f>
        <v>247.31919909771997</v>
      </c>
      <c r="BN39" s="34">
        <f>VLOOKUP($AX39&amp;"_"&amp;$BC$14,データシート1!$A:$BT,MATCH($BC$12&amp;"_"&amp;BN$20,データシート1!$A$1:$BT$1,0),0)</f>
        <v>196.83968865276304</v>
      </c>
      <c r="BO39" s="34">
        <f>VLOOKUP($AX39&amp;"_"&amp;$BC$14,データシート1!$A:$BT,MATCH($BC$12&amp;"_"&amp;BO$20,データシート1!$A$1:$BT$1,0),0)</f>
        <v>18.831360200465401</v>
      </c>
      <c r="BP39" s="34">
        <f>VLOOKUP($AX39&amp;"_"&amp;$BC$14,データシート1!$A:$BT,MATCH($BC$12&amp;"_"&amp;BP$20,データシート1!$A$1:$BT$1,0),0)</f>
        <v>14.564226906351665</v>
      </c>
      <c r="BQ39" s="34">
        <f>VLOOKUP($AX39&amp;"_"&amp;$BC$14,データシート1!$A:$BT,MATCH($BC$12&amp;"_"&amp;BQ$20,データシート1!$A$1:$BT$1,0),0)</f>
        <v>36.505663343999998</v>
      </c>
      <c r="BR39" s="35">
        <f t="shared" si="3"/>
        <v>2137.5414537527463</v>
      </c>
      <c r="BT39" s="121" t="str">
        <f t="shared" si="4"/>
        <v>高知市</v>
      </c>
      <c r="BU39" s="33">
        <f t="shared" si="25"/>
        <v>2137.5414537527463</v>
      </c>
      <c r="BV39" s="59">
        <f t="shared" si="16"/>
        <v>0.30387004323359035</v>
      </c>
      <c r="BW39" s="59">
        <f t="shared" si="5"/>
        <v>0.26371059243520034</v>
      </c>
      <c r="BX39" s="59">
        <f t="shared" si="5"/>
        <v>2.2102155308459694E-2</v>
      </c>
      <c r="BY39" s="59">
        <f t="shared" si="5"/>
        <v>1.8057295489930354E-2</v>
      </c>
      <c r="BZ39" s="59">
        <f t="shared" si="5"/>
        <v>0.26772493675574338</v>
      </c>
      <c r="CA39" s="59">
        <f t="shared" si="5"/>
        <v>0.1879137129069855</v>
      </c>
      <c r="CB39" s="59">
        <f t="shared" si="5"/>
        <v>0.22341296540419739</v>
      </c>
      <c r="CC39" s="59">
        <f t="shared" si="5"/>
        <v>0.20778960191424656</v>
      </c>
      <c r="CD39" s="59">
        <f t="shared" si="5"/>
        <v>0.1157026445796021</v>
      </c>
      <c r="CE39" s="59">
        <f t="shared" si="5"/>
        <v>9.2086957334644462E-2</v>
      </c>
      <c r="CF39" s="59">
        <f t="shared" si="5"/>
        <v>8.8098222223500621E-3</v>
      </c>
      <c r="CG39" s="59">
        <f t="shared" si="5"/>
        <v>6.8135412676007629E-3</v>
      </c>
      <c r="CH39" s="59">
        <f t="shared" si="5"/>
        <v>1.7078341699483447E-2</v>
      </c>
      <c r="CI39" s="122">
        <f t="shared" si="6"/>
        <v>1</v>
      </c>
      <c r="CK39" s="123" t="str">
        <f t="shared" si="7"/>
        <v>高知市</v>
      </c>
      <c r="CL39" s="124">
        <f t="shared" si="17"/>
        <v>649.53481396543862</v>
      </c>
      <c r="CM39" s="65">
        <f t="shared" si="18"/>
        <v>0.22693625781210738</v>
      </c>
      <c r="CN39" s="66">
        <f t="shared" si="19"/>
        <v>563.69232312393615</v>
      </c>
      <c r="CO39" s="65">
        <f t="shared" si="20"/>
        <v>0.25366142864528984</v>
      </c>
      <c r="CP39" s="66">
        <f t="shared" si="8"/>
        <v>47.244273189113912</v>
      </c>
      <c r="CQ39" s="65">
        <f t="shared" si="21"/>
        <v>9.3471646443225226E-2</v>
      </c>
      <c r="CR39" s="66">
        <f t="shared" si="9"/>
        <v>38.598217652388641</v>
      </c>
      <c r="CS39" s="65">
        <f t="shared" si="22"/>
        <v>0</v>
      </c>
      <c r="CT39" s="66">
        <f t="shared" si="10"/>
        <v>572.27315051873381</v>
      </c>
      <c r="CU39" s="67">
        <f t="shared" si="23"/>
        <v>0.12673493406821254</v>
      </c>
      <c r="CV39" s="16"/>
      <c r="CW39" s="959">
        <f t="shared" si="24"/>
        <v>147.40299999999999</v>
      </c>
      <c r="CX39" s="962">
        <f>VLOOKUP($AX39&amp;"_"&amp;$CW$14,データシート1!$A:$BT,MATCH($CW$12&amp;"_"&amp;CX$20,データシート1!$A$1:$BT$1,0),0)</f>
        <v>142.98699999999999</v>
      </c>
      <c r="CY39" s="962">
        <f>VLOOKUP($AX39&amp;"_"&amp;$CW$14,データシート1!$A:$BT,MATCH($CW$12&amp;"_"&amp;CY$20,データシート1!$A$1:$BT$1,0),0)</f>
        <v>4.4160000000000004</v>
      </c>
      <c r="CZ39" s="962">
        <f>VLOOKUP($AX39&amp;"_"&amp;$CW$14,データシート1!$A:$BT,MATCH($CW$12&amp;"_"&amp;CZ$20,データシート1!$A$1:$BT$1,0),0)</f>
        <v>0</v>
      </c>
      <c r="DA39" s="962">
        <f>VLOOKUP($AX39&amp;"_"&amp;$CW$14,データシート1!$A:$BT,MATCH($CW$12&amp;"_"&amp;DA$20,データシート1!$A$1:$BT$1,0),0)</f>
        <v>72.527000000000001</v>
      </c>
      <c r="DB39" s="962">
        <f>VLOOKUP($AX39&amp;"_"&amp;$CW$14,データシート1!$A:$BT,MATCH($CW$12&amp;"_"&amp;DB$20,データシート1!$A$1:$BT$1,0),0)</f>
        <v>82.42</v>
      </c>
      <c r="DC39" s="962">
        <f>VLOOKUP($AX39&amp;"_"&amp;$CW$14,データシート1!$A:$BT,MATCH($CW$12&amp;"_"&amp;DC$20,データシート1!$A$1:$BT$1,0),0)</f>
        <v>0</v>
      </c>
      <c r="DD39" s="961">
        <f t="shared" si="11"/>
        <v>302.35000000000002</v>
      </c>
      <c r="DE39" s="16"/>
      <c r="DF39" s="125">
        <f>VLOOKUP($AX39&amp;"_"&amp;$DF$14,データシート1!$A:$BT,MATCH($DF$12&amp;"_"&amp;DF$20,データシート1!$A$1:$BT$1,0),0)</f>
        <v>8</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10</v>
      </c>
      <c r="DJ39" s="64">
        <f>VLOOKUP($AX39&amp;"_"&amp;$DF$14,データシート1!$A:$BT,MATCH($DF$12&amp;"_"&amp;DJ$20,データシート1!$A$1:$BT$1,0),0)</f>
        <v>1</v>
      </c>
      <c r="DK39" s="64">
        <f>VLOOKUP($AX39&amp;"_"&amp;$DF$14,データシート1!$A:$BT,MATCH($DF$12&amp;"_"&amp;DK$20,データシート1!$A$1:$BT$1,0),0)</f>
        <v>0</v>
      </c>
      <c r="DL39" s="68">
        <f t="shared" si="12"/>
        <v>20</v>
      </c>
      <c r="DM39" s="16"/>
      <c r="DN39" s="126">
        <f t="shared" si="26"/>
        <v>0.47</v>
      </c>
      <c r="DO39" s="127">
        <f t="shared" si="27"/>
        <v>0.01</v>
      </c>
      <c r="DP39" s="127">
        <f t="shared" si="29"/>
        <v>0</v>
      </c>
      <c r="DQ39" s="127">
        <f t="shared" si="30"/>
        <v>0.24</v>
      </c>
      <c r="DR39" s="127">
        <f t="shared" si="31"/>
        <v>0.27</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47201</v>
      </c>
      <c r="AY40" s="18" t="str">
        <f>IF(IFERROR(比較地域マスタ!$Z25,"")=0,"",IFERROR(比較地域マスタ!$Z25,""))</f>
        <v>那覇市</v>
      </c>
      <c r="BB40" s="110" t="str">
        <f t="shared" si="0"/>
        <v>47201</v>
      </c>
      <c r="BC40" s="1031" t="str">
        <f t="shared" si="0"/>
        <v>那覇市</v>
      </c>
      <c r="BD40" s="34">
        <f t="shared" si="14"/>
        <v>1964.8457776155408</v>
      </c>
      <c r="BE40" s="34">
        <f t="shared" si="15"/>
        <v>75.178605028844032</v>
      </c>
      <c r="BF40" s="34">
        <f>VLOOKUP($AX40&amp;"_"&amp;$BC$14,データシート1!$A:$BT,MATCH($BC$12&amp;"_"&amp;BF$20,データシート1!$A$1:$BT$1,0),0)</f>
        <v>43.07701474698964</v>
      </c>
      <c r="BG40" s="34">
        <f>VLOOKUP($AX40&amp;"_"&amp;$BC$14,データシート1!$A:$BT,MATCH($BC$12&amp;"_"&amp;BG$20,データシート1!$A$1:$BT$1,0),0)</f>
        <v>23.030932588114393</v>
      </c>
      <c r="BH40" s="34">
        <f>VLOOKUP($AX40&amp;"_"&amp;$BC$14,データシート1!$A:$BT,MATCH($BC$12&amp;"_"&amp;BH$20,データシート1!$A$1:$BT$1,0),0)</f>
        <v>9.0706576937400012</v>
      </c>
      <c r="BI40" s="34">
        <f>VLOOKUP($AX40&amp;"_"&amp;$BC$14,データシート1!$A:$BT,MATCH($BC$12&amp;"_"&amp;BI$20,データシート1!$A$1:$BT$1,0),0)</f>
        <v>948.47820362436937</v>
      </c>
      <c r="BJ40" s="34">
        <f>VLOOKUP($AX40&amp;"_"&amp;$BC$14,データシート1!$A:$BT,MATCH($BC$12&amp;"_"&amp;BJ$20,データシート1!$A$1:$BT$1,0),0)</f>
        <v>517.87718735478757</v>
      </c>
      <c r="BK40" s="34">
        <f t="shared" si="1"/>
        <v>382.19486722783955</v>
      </c>
      <c r="BL40" s="34">
        <f t="shared" si="2"/>
        <v>313.54594789005006</v>
      </c>
      <c r="BM40" s="34">
        <f>VLOOKUP($AX40&amp;"_"&amp;$BC$14,データシート1!$A:$BT,MATCH($BC$12&amp;"_"&amp;BM$20,データシート1!$A$1:$BT$1,0),0)</f>
        <v>205.74459817228168</v>
      </c>
      <c r="BN40" s="34">
        <f>VLOOKUP($AX40&amp;"_"&amp;$BC$14,データシート1!$A:$BT,MATCH($BC$12&amp;"_"&amp;BN$20,データシート1!$A$1:$BT$1,0),0)</f>
        <v>107.80134971776836</v>
      </c>
      <c r="BO40" s="34">
        <f>VLOOKUP($AX40&amp;"_"&amp;$BC$14,データシート1!$A:$BT,MATCH($BC$12&amp;"_"&amp;BO$20,データシート1!$A$1:$BT$1,0),0)</f>
        <v>18.5868933817924</v>
      </c>
      <c r="BP40" s="34">
        <f>VLOOKUP($AX40&amp;"_"&amp;$BC$14,データシート1!$A:$BT,MATCH($BC$12&amp;"_"&amp;BP$20,データシート1!$A$1:$BT$1,0),0)</f>
        <v>50.062025955997107</v>
      </c>
      <c r="BQ40" s="34">
        <f>VLOOKUP($AX40&amp;"_"&amp;$BC$14,データシート1!$A:$BT,MATCH($BC$12&amp;"_"&amp;BQ$20,データシート1!$A$1:$BT$1,0),0)</f>
        <v>41.116914379700432</v>
      </c>
      <c r="BR40" s="35">
        <f t="shared" si="3"/>
        <v>1964.8457776155408</v>
      </c>
      <c r="BT40" s="121" t="str">
        <f t="shared" si="4"/>
        <v>那覇市</v>
      </c>
      <c r="BU40" s="33">
        <f t="shared" si="25"/>
        <v>1964.8457776155408</v>
      </c>
      <c r="BV40" s="59">
        <f t="shared" si="16"/>
        <v>3.8261835043398577E-2</v>
      </c>
      <c r="BW40" s="59">
        <f t="shared" si="5"/>
        <v>2.1923865596854223E-2</v>
      </c>
      <c r="BX40" s="59">
        <f t="shared" si="5"/>
        <v>1.1721496338539009E-2</v>
      </c>
      <c r="BY40" s="59">
        <f t="shared" si="5"/>
        <v>4.616473108005348E-3</v>
      </c>
      <c r="BZ40" s="59">
        <f t="shared" si="5"/>
        <v>0.48272399515009523</v>
      </c>
      <c r="CA40" s="59">
        <f t="shared" si="5"/>
        <v>0.26357141779507137</v>
      </c>
      <c r="CB40" s="59">
        <f t="shared" si="5"/>
        <v>0.19451647125794075</v>
      </c>
      <c r="CC40" s="59">
        <f t="shared" si="5"/>
        <v>0.15957789230183606</v>
      </c>
      <c r="CD40" s="59">
        <f t="shared" si="5"/>
        <v>0.10471284846689861</v>
      </c>
      <c r="CE40" s="59">
        <f t="shared" si="5"/>
        <v>5.4865043834937427E-2</v>
      </c>
      <c r="CF40" s="59">
        <f t="shared" si="5"/>
        <v>9.4597212633903104E-3</v>
      </c>
      <c r="CG40" s="59">
        <f t="shared" si="5"/>
        <v>2.547885769271439E-2</v>
      </c>
      <c r="CH40" s="59">
        <f t="shared" si="5"/>
        <v>2.09262807534942E-2</v>
      </c>
      <c r="CI40" s="122">
        <f t="shared" si="6"/>
        <v>1</v>
      </c>
      <c r="CK40" s="123" t="str">
        <f t="shared" si="7"/>
        <v>那覇市</v>
      </c>
      <c r="CL40" s="124">
        <f t="shared" si="17"/>
        <v>75.178605028844032</v>
      </c>
      <c r="CM40" s="65">
        <f t="shared" si="18"/>
        <v>0</v>
      </c>
      <c r="CN40" s="66">
        <f t="shared" si="19"/>
        <v>43.07701474698964</v>
      </c>
      <c r="CO40" s="65">
        <f t="shared" si="20"/>
        <v>0</v>
      </c>
      <c r="CP40" s="66">
        <f t="shared" si="8"/>
        <v>23.030932588114393</v>
      </c>
      <c r="CQ40" s="65">
        <f t="shared" si="21"/>
        <v>0</v>
      </c>
      <c r="CR40" s="66">
        <f t="shared" si="9"/>
        <v>9.0706576937400012</v>
      </c>
      <c r="CS40" s="65">
        <f t="shared" si="22"/>
        <v>0</v>
      </c>
      <c r="CT40" s="66">
        <f t="shared" si="10"/>
        <v>948.47820362436937</v>
      </c>
      <c r="CU40" s="67">
        <f t="shared" si="23"/>
        <v>9.3173464252847296E-2</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88.373000000000005</v>
      </c>
      <c r="DB40" s="962">
        <f>VLOOKUP($AX40&amp;"_"&amp;$CW$14,データシート1!$A:$BT,MATCH($CW$12&amp;"_"&amp;DB$20,データシート1!$A$1:$BT$1,0),0)</f>
        <v>0</v>
      </c>
      <c r="DC40" s="962">
        <f>VLOOKUP($AX40&amp;"_"&amp;$CW$14,データシート1!$A:$BT,MATCH($CW$12&amp;"_"&amp;DC$20,データシート1!$A$1:$BT$1,0),0)</f>
        <v>0</v>
      </c>
      <c r="DD40" s="961">
        <f t="shared" si="11"/>
        <v>88.373000000000005</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15</v>
      </c>
      <c r="DJ40" s="64">
        <f>VLOOKUP($AX40&amp;"_"&amp;$DF$14,データシート1!$A:$BT,MATCH($DF$12&amp;"_"&amp;DJ$20,データシート1!$A$1:$BT$1,0),0)</f>
        <v>0</v>
      </c>
      <c r="DK40" s="64">
        <f>VLOOKUP($AX40&amp;"_"&amp;$DF$14,データシート1!$A:$BT,MATCH($DF$12&amp;"_"&amp;DK$20,データシート1!$A$1:$BT$1,0),0)</f>
        <v>0</v>
      </c>
      <c r="DL40" s="68">
        <f t="shared" si="12"/>
        <v>15</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07203</v>
      </c>
      <c r="AY41" s="18" t="str">
        <f>IF(IFERROR(比較地域マスタ!$Z26,"")=0,"",IFERROR(比較地域マスタ!$Z26,""))</f>
        <v>郡山市</v>
      </c>
      <c r="BB41" s="110" t="str">
        <f t="shared" si="0"/>
        <v>07203</v>
      </c>
      <c r="BC41" s="1031" t="str">
        <f t="shared" si="0"/>
        <v>郡山市</v>
      </c>
      <c r="BD41" s="34">
        <f t="shared" si="14"/>
        <v>2317.5163652323595</v>
      </c>
      <c r="BE41" s="34">
        <f t="shared" si="15"/>
        <v>583.40657264849665</v>
      </c>
      <c r="BF41" s="34">
        <f>VLOOKUP($AX41&amp;"_"&amp;$BC$14,データシート1!$A:$BT,MATCH($BC$12&amp;"_"&amp;BF$20,データシート1!$A$1:$BT$1,0),0)</f>
        <v>521.30469763791166</v>
      </c>
      <c r="BG41" s="34">
        <f>VLOOKUP($AX41&amp;"_"&amp;$BC$14,データシート1!$A:$BT,MATCH($BC$12&amp;"_"&amp;BG$20,データシート1!$A$1:$BT$1,0),0)</f>
        <v>36.074992288453572</v>
      </c>
      <c r="BH41" s="34">
        <f>VLOOKUP($AX41&amp;"_"&amp;$BC$14,データシート1!$A:$BT,MATCH($BC$12&amp;"_"&amp;BH$20,データシート1!$A$1:$BT$1,0),0)</f>
        <v>26.026882722131436</v>
      </c>
      <c r="BI41" s="34">
        <f>VLOOKUP($AX41&amp;"_"&amp;$BC$14,データシート1!$A:$BT,MATCH($BC$12&amp;"_"&amp;BI$20,データシート1!$A$1:$BT$1,0),0)</f>
        <v>566.68752976538303</v>
      </c>
      <c r="BJ41" s="34">
        <f>VLOOKUP($AX41&amp;"_"&amp;$BC$14,データシート1!$A:$BT,MATCH($BC$12&amp;"_"&amp;BJ$20,データシート1!$A$1:$BT$1,0),0)</f>
        <v>547.04464785077971</v>
      </c>
      <c r="BK41" s="34">
        <f t="shared" si="1"/>
        <v>558.95501528483669</v>
      </c>
      <c r="BL41" s="34">
        <f t="shared" si="2"/>
        <v>540.28774945138571</v>
      </c>
      <c r="BM41" s="34">
        <f>VLOOKUP($AX41&amp;"_"&amp;$BC$14,データシート1!$A:$BT,MATCH($BC$12&amp;"_"&amp;BM$20,データシート1!$A$1:$BT$1,0),0)</f>
        <v>299.06828962817417</v>
      </c>
      <c r="BN41" s="34">
        <f>VLOOKUP($AX41&amp;"_"&amp;$BC$14,データシート1!$A:$BT,MATCH($BC$12&amp;"_"&amp;BN$20,データシート1!$A$1:$BT$1,0),0)</f>
        <v>241.21945982321157</v>
      </c>
      <c r="BO41" s="34">
        <f>VLOOKUP($AX41&amp;"_"&amp;$BC$14,データシート1!$A:$BT,MATCH($BC$12&amp;"_"&amp;BO$20,データシート1!$A$1:$BT$1,0),0)</f>
        <v>18.666475009175102</v>
      </c>
      <c r="BP41" s="34">
        <f>VLOOKUP($AX41&amp;"_"&amp;$BC$14,データシート1!$A:$BT,MATCH($BC$12&amp;"_"&amp;BP$20,データシート1!$A$1:$BT$1,0),0)</f>
        <v>7.9082427587125138E-4</v>
      </c>
      <c r="BQ41" s="34">
        <f>VLOOKUP($AX41&amp;"_"&amp;$BC$14,データシート1!$A:$BT,MATCH($BC$12&amp;"_"&amp;BQ$20,データシート1!$A$1:$BT$1,0),0)</f>
        <v>61.422599682863293</v>
      </c>
      <c r="BR41" s="35">
        <f t="shared" si="3"/>
        <v>2317.5163652323595</v>
      </c>
      <c r="BT41" s="121" t="str">
        <f t="shared" si="4"/>
        <v>郡山市</v>
      </c>
      <c r="BU41" s="33">
        <f t="shared" si="25"/>
        <v>2317.5163652323595</v>
      </c>
      <c r="BV41" s="59">
        <f t="shared" si="16"/>
        <v>0.25173784375412728</v>
      </c>
      <c r="BW41" s="59">
        <f t="shared" si="5"/>
        <v>0.22494110741075368</v>
      </c>
      <c r="BX41" s="59">
        <f t="shared" si="5"/>
        <v>1.5566229792226995E-2</v>
      </c>
      <c r="BY41" s="59">
        <f t="shared" si="5"/>
        <v>1.1230506551146586E-2</v>
      </c>
      <c r="BZ41" s="59">
        <f t="shared" si="5"/>
        <v>0.24452363671165087</v>
      </c>
      <c r="CA41" s="59">
        <f t="shared" si="5"/>
        <v>0.23604780361321495</v>
      </c>
      <c r="CB41" s="59">
        <f t="shared" si="5"/>
        <v>0.24118708444537545</v>
      </c>
      <c r="CC41" s="59">
        <f t="shared" si="5"/>
        <v>0.23313222618698326</v>
      </c>
      <c r="CD41" s="59">
        <f t="shared" si="5"/>
        <v>0.12904689438867842</v>
      </c>
      <c r="CE41" s="59">
        <f t="shared" si="5"/>
        <v>0.10408533179830484</v>
      </c>
      <c r="CF41" s="59">
        <f t="shared" si="5"/>
        <v>8.0545170205534051E-3</v>
      </c>
      <c r="CG41" s="59">
        <f t="shared" si="5"/>
        <v>3.4123783880678723E-7</v>
      </c>
      <c r="CH41" s="59">
        <f t="shared" si="5"/>
        <v>2.6503631475631423E-2</v>
      </c>
      <c r="CI41" s="122">
        <f t="shared" si="6"/>
        <v>1</v>
      </c>
      <c r="CK41" s="123" t="str">
        <f t="shared" si="7"/>
        <v>郡山市</v>
      </c>
      <c r="CL41" s="124">
        <f t="shared" si="17"/>
        <v>583.40657264849665</v>
      </c>
      <c r="CM41" s="65">
        <f t="shared" si="18"/>
        <v>0.52444386872607929</v>
      </c>
      <c r="CN41" s="66">
        <f t="shared" si="19"/>
        <v>521.30469763791166</v>
      </c>
      <c r="CO41" s="65">
        <f t="shared" si="20"/>
        <v>0.5869197062415823</v>
      </c>
      <c r="CP41" s="66">
        <f t="shared" si="8"/>
        <v>36.074992288453572</v>
      </c>
      <c r="CQ41" s="65">
        <f t="shared" si="21"/>
        <v>0</v>
      </c>
      <c r="CR41" s="66">
        <f t="shared" si="9"/>
        <v>26.026882722131436</v>
      </c>
      <c r="CS41" s="65">
        <f t="shared" si="22"/>
        <v>0</v>
      </c>
      <c r="CT41" s="66">
        <f t="shared" si="10"/>
        <v>566.68752976538303</v>
      </c>
      <c r="CU41" s="67">
        <f t="shared" si="23"/>
        <v>0.16002116728692387</v>
      </c>
      <c r="CV41" s="16"/>
      <c r="CW41" s="959">
        <f t="shared" si="24"/>
        <v>305.964</v>
      </c>
      <c r="CX41" s="962">
        <f>VLOOKUP($AX41&amp;"_"&amp;$CW$14,データシート1!$A:$BT,MATCH($CW$12&amp;"_"&amp;CX$20,データシート1!$A$1:$BT$1,0),0)</f>
        <v>305.964</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90.682000000000002</v>
      </c>
      <c r="DB41" s="962">
        <f>VLOOKUP($AX41&amp;"_"&amp;$CW$14,データシート1!$A:$BT,MATCH($CW$12&amp;"_"&amp;DB$20,データシート1!$A$1:$BT$1,0),0)</f>
        <v>1.1060000000000001</v>
      </c>
      <c r="DC41" s="962">
        <f>VLOOKUP($AX41&amp;"_"&amp;$CW$14,データシート1!$A:$BT,MATCH($CW$12&amp;"_"&amp;DC$20,データシート1!$A$1:$BT$1,0),0)</f>
        <v>0</v>
      </c>
      <c r="DD41" s="961">
        <f t="shared" si="11"/>
        <v>397.75200000000001</v>
      </c>
      <c r="DE41" s="16"/>
      <c r="DF41" s="125">
        <f>VLOOKUP($AX41&amp;"_"&amp;$DF$14,データシート1!$A:$BT,MATCH($DF$12&amp;"_"&amp;DF$20,データシート1!$A$1:$BT$1,0),0)</f>
        <v>23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1</v>
      </c>
      <c r="DK41" s="64">
        <f>VLOOKUP($AX41&amp;"_"&amp;$DF$14,データシート1!$A:$BT,MATCH($DF$12&amp;"_"&amp;DK$20,データシート1!$A$1:$BT$1,0),0)</f>
        <v>0</v>
      </c>
      <c r="DL41" s="68">
        <f t="shared" si="12"/>
        <v>34</v>
      </c>
      <c r="DM41" s="16"/>
      <c r="DN41" s="126">
        <f t="shared" si="26"/>
        <v>0.77</v>
      </c>
      <c r="DO41" s="127">
        <f t="shared" si="27"/>
        <v>0</v>
      </c>
      <c r="DP41" s="127">
        <f t="shared" si="29"/>
        <v>0</v>
      </c>
      <c r="DQ41" s="127">
        <f t="shared" si="30"/>
        <v>0.23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24202</v>
      </c>
      <c r="AY42" s="18" t="str">
        <f>IF(IFERROR(比較地域マスタ!$Z27,"")=0,"",IFERROR(比較地域マスタ!$Z27,""))</f>
        <v>四日市市</v>
      </c>
      <c r="BB42" s="110" t="str">
        <f t="shared" si="0"/>
        <v>24202</v>
      </c>
      <c r="BC42" s="1031" t="str">
        <f t="shared" si="0"/>
        <v>四日市市</v>
      </c>
      <c r="BD42" s="34">
        <f t="shared" si="14"/>
        <v>5177.3993578824575</v>
      </c>
      <c r="BE42" s="34">
        <f t="shared" si="15"/>
        <v>3666.2943831826992</v>
      </c>
      <c r="BF42" s="34">
        <f>VLOOKUP($AX42&amp;"_"&amp;$BC$14,データシート1!$A:$BT,MATCH($BC$12&amp;"_"&amp;BF$20,データシート1!$A$1:$BT$1,0),0)</f>
        <v>3617.6267430329076</v>
      </c>
      <c r="BG42" s="34">
        <f>VLOOKUP($AX42&amp;"_"&amp;$BC$14,データシート1!$A:$BT,MATCH($BC$12&amp;"_"&amp;BG$20,データシート1!$A$1:$BT$1,0),0)</f>
        <v>29.628499560481657</v>
      </c>
      <c r="BH42" s="34">
        <f>VLOOKUP($AX42&amp;"_"&amp;$BC$14,データシート1!$A:$BT,MATCH($BC$12&amp;"_"&amp;BH$20,データシート1!$A$1:$BT$1,0),0)</f>
        <v>19.039140589310161</v>
      </c>
      <c r="BI42" s="34">
        <f>VLOOKUP($AX42&amp;"_"&amp;$BC$14,データシート1!$A:$BT,MATCH($BC$12&amp;"_"&amp;BI$20,データシート1!$A$1:$BT$1,0),0)</f>
        <v>484.23849267174853</v>
      </c>
      <c r="BJ42" s="34">
        <f>VLOOKUP($AX42&amp;"_"&amp;$BC$14,データシート1!$A:$BT,MATCH($BC$12&amp;"_"&amp;BJ$20,データシート1!$A$1:$BT$1,0),0)</f>
        <v>420.75185809861</v>
      </c>
      <c r="BK42" s="34">
        <f t="shared" si="1"/>
        <v>561.52558342283976</v>
      </c>
      <c r="BL42" s="34">
        <f t="shared" si="2"/>
        <v>499.45745805169531</v>
      </c>
      <c r="BM42" s="34">
        <f>VLOOKUP($AX42&amp;"_"&amp;$BC$14,データシート1!$A:$BT,MATCH($BC$12&amp;"_"&amp;BM$20,データシート1!$A$1:$BT$1,0),0)</f>
        <v>273.75302869001945</v>
      </c>
      <c r="BN42" s="34">
        <f>VLOOKUP($AX42&amp;"_"&amp;$BC$14,データシート1!$A:$BT,MATCH($BC$12&amp;"_"&amp;BN$20,データシート1!$A$1:$BT$1,0),0)</f>
        <v>225.70442936167586</v>
      </c>
      <c r="BO42" s="34">
        <f>VLOOKUP($AX42&amp;"_"&amp;$BC$14,データシート1!$A:$BT,MATCH($BC$12&amp;"_"&amp;BO$20,データシート1!$A$1:$BT$1,0),0)</f>
        <v>18.0897855494106</v>
      </c>
      <c r="BP42" s="34">
        <f>VLOOKUP($AX42&amp;"_"&amp;$BC$14,データシート1!$A:$BT,MATCH($BC$12&amp;"_"&amp;BP$20,データシート1!$A$1:$BT$1,0),0)</f>
        <v>43.978339821733762</v>
      </c>
      <c r="BQ42" s="34">
        <f>VLOOKUP($AX42&amp;"_"&amp;$BC$14,データシート1!$A:$BT,MATCH($BC$12&amp;"_"&amp;BQ$20,データシート1!$A$1:$BT$1,0),0)</f>
        <v>44.589040506560004</v>
      </c>
      <c r="BR42" s="35">
        <f t="shared" si="3"/>
        <v>5177.3993578824575</v>
      </c>
      <c r="BT42" s="121" t="str">
        <f t="shared" si="4"/>
        <v>四日市市</v>
      </c>
      <c r="BU42" s="33">
        <f t="shared" si="25"/>
        <v>5177.3993578824575</v>
      </c>
      <c r="BV42" s="59">
        <f t="shared" si="16"/>
        <v>0.7081343604682262</v>
      </c>
      <c r="BW42" s="59">
        <f t="shared" si="5"/>
        <v>0.69873434382170341</v>
      </c>
      <c r="BX42" s="59">
        <f t="shared" si="5"/>
        <v>5.7226606472558523E-3</v>
      </c>
      <c r="BY42" s="59">
        <f t="shared" si="5"/>
        <v>3.6773559992669988E-3</v>
      </c>
      <c r="BZ42" s="59">
        <f t="shared" si="5"/>
        <v>9.3529291290714883E-2</v>
      </c>
      <c r="CA42" s="59">
        <f t="shared" ref="CA42:CH68" si="32">BJ42/$BR42</f>
        <v>8.1267027906206643E-2</v>
      </c>
      <c r="CB42" s="59">
        <f t="shared" si="32"/>
        <v>0.10845707364024981</v>
      </c>
      <c r="CC42" s="59">
        <f t="shared" si="32"/>
        <v>9.6468791284428188E-2</v>
      </c>
      <c r="CD42" s="59">
        <f t="shared" si="32"/>
        <v>5.2874620976115644E-2</v>
      </c>
      <c r="CE42" s="59">
        <f t="shared" si="32"/>
        <v>4.3594170308312544E-2</v>
      </c>
      <c r="CF42" s="59">
        <f t="shared" si="32"/>
        <v>3.4939907662076262E-3</v>
      </c>
      <c r="CG42" s="59">
        <f t="shared" si="32"/>
        <v>8.4942915896139767E-3</v>
      </c>
      <c r="CH42" s="59">
        <f t="shared" si="32"/>
        <v>8.612246694602442E-3</v>
      </c>
      <c r="CI42" s="122">
        <f t="shared" si="6"/>
        <v>1</v>
      </c>
      <c r="CK42" s="123" t="str">
        <f t="shared" si="7"/>
        <v>四日市市</v>
      </c>
      <c r="CL42" s="124">
        <f t="shared" si="17"/>
        <v>3666.2943831826992</v>
      </c>
      <c r="CM42" s="65">
        <f t="shared" si="18"/>
        <v>1</v>
      </c>
      <c r="CN42" s="66">
        <f t="shared" si="19"/>
        <v>3617.6267430329076</v>
      </c>
      <c r="CO42" s="65">
        <f t="shared" si="20"/>
        <v>1</v>
      </c>
      <c r="CP42" s="66">
        <f t="shared" si="8"/>
        <v>29.628499560481657</v>
      </c>
      <c r="CQ42" s="65">
        <f t="shared" si="21"/>
        <v>0</v>
      </c>
      <c r="CR42" s="66">
        <f t="shared" si="9"/>
        <v>19.039140589310161</v>
      </c>
      <c r="CS42" s="65">
        <f t="shared" si="22"/>
        <v>0</v>
      </c>
      <c r="CT42" s="66">
        <f t="shared" si="10"/>
        <v>484.23849267174853</v>
      </c>
      <c r="CU42" s="67">
        <f t="shared" si="23"/>
        <v>0.28582197015432537</v>
      </c>
      <c r="CV42" s="16"/>
      <c r="CW42" s="959">
        <f t="shared" si="24"/>
        <v>6458.26</v>
      </c>
      <c r="CX42" s="962">
        <f>VLOOKUP($AX42&amp;"_"&amp;$CW$14,データシート1!$A:$BT,MATCH($CW$12&amp;"_"&amp;CX$20,データシート1!$A$1:$BT$1,0),0)</f>
        <v>6458.26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138.40600000000001</v>
      </c>
      <c r="DB42" s="962">
        <f>VLOOKUP($AX42&amp;"_"&amp;$CW$14,データシート1!$A:$BT,MATCH($CW$12&amp;"_"&amp;DB$20,データシート1!$A$1:$BT$1,0),0)</f>
        <v>2386.163</v>
      </c>
      <c r="DC42" s="962">
        <f>VLOOKUP($AX42&amp;"_"&amp;$CW$14,データシート1!$A:$BT,MATCH($CW$12&amp;"_"&amp;DC$20,データシート1!$A$1:$BT$1,0),0)</f>
        <v>0</v>
      </c>
      <c r="DD42" s="961">
        <f t="shared" si="11"/>
        <v>8982.8289999999997</v>
      </c>
      <c r="DE42" s="16"/>
      <c r="DF42" s="125">
        <f>VLOOKUP($AX42&amp;"_"&amp;$DF$14,データシート1!$A:$BT,MATCH($DF$12&amp;"_"&amp;DF$20,データシート1!$A$1:$BT$1,0),0)</f>
        <v>59</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12</v>
      </c>
      <c r="DJ42" s="64">
        <f>VLOOKUP($AX42&amp;"_"&amp;$DF$14,データシート1!$A:$BT,MATCH($DF$12&amp;"_"&amp;DJ$20,データシート1!$A$1:$BT$1,0),0)</f>
        <v>7</v>
      </c>
      <c r="DK42" s="64">
        <f>VLOOKUP($AX42&amp;"_"&amp;$DF$14,データシート1!$A:$BT,MATCH($DF$12&amp;"_"&amp;DK$20,データシート1!$A$1:$BT$1,0),0)</f>
        <v>0</v>
      </c>
      <c r="DL42" s="68">
        <f t="shared" si="12"/>
        <v>78</v>
      </c>
      <c r="DM42" s="16"/>
      <c r="DN42" s="126">
        <f t="shared" si="26"/>
        <v>0.72</v>
      </c>
      <c r="DO42" s="127">
        <f t="shared" si="27"/>
        <v>0</v>
      </c>
      <c r="DP42" s="127">
        <f t="shared" si="29"/>
        <v>0</v>
      </c>
      <c r="DQ42" s="127">
        <f t="shared" si="30"/>
        <v>0.02</v>
      </c>
      <c r="DR42" s="127">
        <f t="shared" si="31"/>
        <v>0.27</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23206</v>
      </c>
      <c r="AY43" s="18" t="str">
        <f>IF(IFERROR(比較地域マスタ!$Z28,"")=0,"",IFERROR(比較地域マスタ!$Z28,""))</f>
        <v>春日井市</v>
      </c>
      <c r="AZ43" s="23"/>
      <c r="BB43" s="110" t="str">
        <f t="shared" si="0"/>
        <v>23206</v>
      </c>
      <c r="BC43" s="1031" t="str">
        <f t="shared" si="0"/>
        <v>春日井市</v>
      </c>
      <c r="BD43" s="34">
        <f t="shared" si="14"/>
        <v>1601.9032774495861</v>
      </c>
      <c r="BE43" s="34">
        <f t="shared" si="15"/>
        <v>504.57762436243422</v>
      </c>
      <c r="BF43" s="34">
        <f>VLOOKUP($AX43&amp;"_"&amp;$BC$14,データシート1!$A:$BT,MATCH($BC$12&amp;"_"&amp;BF$20,データシート1!$A$1:$BT$1,0),0)</f>
        <v>484.63879183873183</v>
      </c>
      <c r="BG43" s="34">
        <f>VLOOKUP($AX43&amp;"_"&amp;$BC$14,データシート1!$A:$BT,MATCH($BC$12&amp;"_"&amp;BG$20,データシート1!$A$1:$BT$1,0),0)</f>
        <v>16.199876714264263</v>
      </c>
      <c r="BH43" s="34">
        <f>VLOOKUP($AX43&amp;"_"&amp;$BC$14,データシート1!$A:$BT,MATCH($BC$12&amp;"_"&amp;BH$20,データシート1!$A$1:$BT$1,0),0)</f>
        <v>3.7389558094381359</v>
      </c>
      <c r="BI43" s="34">
        <f>VLOOKUP($AX43&amp;"_"&amp;$BC$14,データシート1!$A:$BT,MATCH($BC$12&amp;"_"&amp;BI$20,データシート1!$A$1:$BT$1,0),0)</f>
        <v>323.65358841633781</v>
      </c>
      <c r="BJ43" s="34">
        <f>VLOOKUP($AX43&amp;"_"&amp;$BC$14,データシート1!$A:$BT,MATCH($BC$12&amp;"_"&amp;BJ$20,データシート1!$A$1:$BT$1,0),0)</f>
        <v>354.62089753554358</v>
      </c>
      <c r="BK43" s="34">
        <f t="shared" si="1"/>
        <v>390.21211518002957</v>
      </c>
      <c r="BL43" s="34">
        <f t="shared" si="2"/>
        <v>372.12448995359267</v>
      </c>
      <c r="BM43" s="34">
        <f>VLOOKUP($AX43&amp;"_"&amp;$BC$14,データシート1!$A:$BT,MATCH($BC$12&amp;"_"&amp;BM$20,データシート1!$A$1:$BT$1,0),0)</f>
        <v>238.85042475509991</v>
      </c>
      <c r="BN43" s="34">
        <f>VLOOKUP($AX43&amp;"_"&amp;$BC$14,データシート1!$A:$BT,MATCH($BC$12&amp;"_"&amp;BN$20,データシート1!$A$1:$BT$1,0),0)</f>
        <v>133.27406519849276</v>
      </c>
      <c r="BO43" s="34">
        <f>VLOOKUP($AX43&amp;"_"&amp;$BC$14,データシート1!$A:$BT,MATCH($BC$12&amp;"_"&amp;BO$20,データシート1!$A$1:$BT$1,0),0)</f>
        <v>18.087625226436899</v>
      </c>
      <c r="BP43" s="34">
        <f>VLOOKUP($AX43&amp;"_"&amp;$BC$14,データシート1!$A:$BT,MATCH($BC$12&amp;"_"&amp;BP$20,データシート1!$A$1:$BT$1,0),0)</f>
        <v>0</v>
      </c>
      <c r="BQ43" s="34">
        <f>VLOOKUP($AX43&amp;"_"&amp;$BC$14,データシート1!$A:$BT,MATCH($BC$12&amp;"_"&amp;BQ$20,データシート1!$A$1:$BT$1,0),0)</f>
        <v>28.839051955240819</v>
      </c>
      <c r="BR43" s="35">
        <f t="shared" si="3"/>
        <v>1601.9032774495861</v>
      </c>
      <c r="BT43" s="121" t="str">
        <f t="shared" si="4"/>
        <v>春日井市</v>
      </c>
      <c r="BU43" s="33">
        <f t="shared" si="25"/>
        <v>1601.9032774495861</v>
      </c>
      <c r="BV43" s="59">
        <f t="shared" si="16"/>
        <v>0.31498632374719887</v>
      </c>
      <c r="BW43" s="59">
        <f t="shared" si="16"/>
        <v>0.30253935968614309</v>
      </c>
      <c r="BX43" s="59">
        <f t="shared" si="16"/>
        <v>1.0112893170464279E-2</v>
      </c>
      <c r="BY43" s="59">
        <f t="shared" si="16"/>
        <v>2.334070890591461E-3</v>
      </c>
      <c r="BZ43" s="59">
        <f t="shared" si="16"/>
        <v>0.20204315265003484</v>
      </c>
      <c r="CA43" s="59">
        <f t="shared" si="32"/>
        <v>0.22137472500845418</v>
      </c>
      <c r="CB43" s="59">
        <f t="shared" si="32"/>
        <v>0.24359280655277268</v>
      </c>
      <c r="CC43" s="59">
        <f t="shared" si="32"/>
        <v>0.23230147237482252</v>
      </c>
      <c r="CD43" s="59">
        <f t="shared" si="32"/>
        <v>0.14910414886932324</v>
      </c>
      <c r="CE43" s="59">
        <f t="shared" si="32"/>
        <v>8.3197323505499271E-2</v>
      </c>
      <c r="CF43" s="59">
        <f t="shared" si="32"/>
        <v>1.1291334177950165E-2</v>
      </c>
      <c r="CG43" s="59">
        <f t="shared" si="32"/>
        <v>0</v>
      </c>
      <c r="CH43" s="59">
        <f t="shared" si="32"/>
        <v>1.8002992041539424E-2</v>
      </c>
      <c r="CI43" s="122">
        <f t="shared" si="6"/>
        <v>1</v>
      </c>
      <c r="CJ43" s="23"/>
      <c r="CK43" s="123" t="str">
        <f t="shared" si="7"/>
        <v>春日井市</v>
      </c>
      <c r="CL43" s="124">
        <f t="shared" si="17"/>
        <v>504.57762436243422</v>
      </c>
      <c r="CM43" s="65">
        <f t="shared" si="18"/>
        <v>1</v>
      </c>
      <c r="CN43" s="66">
        <f t="shared" si="19"/>
        <v>484.63879183873183</v>
      </c>
      <c r="CO43" s="65">
        <f t="shared" si="20"/>
        <v>1</v>
      </c>
      <c r="CP43" s="66">
        <f t="shared" si="8"/>
        <v>16.199876714264263</v>
      </c>
      <c r="CQ43" s="65">
        <f t="shared" si="21"/>
        <v>0</v>
      </c>
      <c r="CR43" s="66">
        <f t="shared" si="9"/>
        <v>3.7389558094381359</v>
      </c>
      <c r="CS43" s="65">
        <f t="shared" si="22"/>
        <v>0</v>
      </c>
      <c r="CT43" s="66">
        <f t="shared" si="10"/>
        <v>323.65358841633781</v>
      </c>
      <c r="CU43" s="67">
        <f t="shared" si="23"/>
        <v>0.24555575110066707</v>
      </c>
      <c r="CV43" s="16"/>
      <c r="CW43" s="959">
        <f t="shared" si="24"/>
        <v>506.00299999999999</v>
      </c>
      <c r="CX43" s="962">
        <f>VLOOKUP($AX43&amp;"_"&amp;$CW$14,データシート1!$A:$BT,MATCH($CW$12&amp;"_"&amp;CX$20,データシート1!$A$1:$BT$1,0),0)</f>
        <v>506.00299999999999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79.474999999999994</v>
      </c>
      <c r="DB43" s="962">
        <f>VLOOKUP($AX43&amp;"_"&amp;$CW$14,データシート1!$A:$BT,MATCH($CW$12&amp;"_"&amp;DB$20,データシート1!$A$1:$BT$1,0),0)</f>
        <v>0</v>
      </c>
      <c r="DC43" s="962">
        <f>VLOOKUP($AX43&amp;"_"&amp;$CW$14,データシート1!$A:$BT,MATCH($CW$12&amp;"_"&amp;DC$20,データシート1!$A$1:$BT$1,0),0)</f>
        <v>0</v>
      </c>
      <c r="DD43" s="961">
        <f t="shared" si="11"/>
        <v>585.47799999999995</v>
      </c>
      <c r="DE43" s="16"/>
      <c r="DF43" s="125">
        <f>VLOOKUP($AX43&amp;"_"&amp;$DF$14,データシート1!$A:$BT,MATCH($DF$12&amp;"_"&amp;DF$20,データシート1!$A$1:$BT$1,0),0)</f>
        <v>21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30</v>
      </c>
      <c r="DM43" s="16"/>
      <c r="DN43" s="126">
        <f t="shared" si="26"/>
        <v>0.86</v>
      </c>
      <c r="DO43" s="127">
        <f t="shared" si="27"/>
        <v>0</v>
      </c>
      <c r="DP43" s="127">
        <f t="shared" si="29"/>
        <v>0</v>
      </c>
      <c r="DQ43" s="127">
        <f t="shared" si="30"/>
        <v>0.14000000000000001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28203</v>
      </c>
      <c r="AY44" s="18" t="str">
        <f>IF(IFERROR(比較地域マスタ!$Z29,"")=0,"",IFERROR(比較地域マスタ!$Z29,""))</f>
        <v>明石市</v>
      </c>
      <c r="BB44" s="110" t="str">
        <f t="shared" si="0"/>
        <v>28203</v>
      </c>
      <c r="BC44" s="1031" t="str">
        <f t="shared" si="0"/>
        <v>明石市</v>
      </c>
      <c r="BD44" s="34">
        <f t="shared" si="14"/>
        <v>3014.338963831719</v>
      </c>
      <c r="BE44" s="34">
        <f t="shared" si="15"/>
        <v>2188.4224709797827</v>
      </c>
      <c r="BF44" s="34">
        <f>VLOOKUP($AX44&amp;"_"&amp;$BC$14,データシート1!$A:$BT,MATCH($BC$12&amp;"_"&amp;BF$20,データシート1!$A$1:$BT$1,0),0)</f>
        <v>2181.2128127588871</v>
      </c>
      <c r="BG44" s="34">
        <f>VLOOKUP($AX44&amp;"_"&amp;$BC$14,データシート1!$A:$BT,MATCH($BC$12&amp;"_"&amp;BG$20,データシート1!$A$1:$BT$1,0),0)</f>
        <v>5.2587401243128378</v>
      </c>
      <c r="BH44" s="34">
        <f>VLOOKUP($AX44&amp;"_"&amp;$BC$14,データシート1!$A:$BT,MATCH($BC$12&amp;"_"&amp;BH$20,データシート1!$A$1:$BT$1,0),0)</f>
        <v>1.9509180965829127</v>
      </c>
      <c r="BI44" s="34">
        <f>VLOOKUP($AX44&amp;"_"&amp;$BC$14,データシート1!$A:$BT,MATCH($BC$12&amp;"_"&amp;BI$20,データシート1!$A$1:$BT$1,0),0)</f>
        <v>237.94110670319535</v>
      </c>
      <c r="BJ44" s="34">
        <f>VLOOKUP($AX44&amp;"_"&amp;$BC$14,データシート1!$A:$BT,MATCH($BC$12&amp;"_"&amp;BJ$20,データシート1!$A$1:$BT$1,0),0)</f>
        <v>253.40412927536065</v>
      </c>
      <c r="BK44" s="34">
        <f t="shared" si="1"/>
        <v>279.99359880516045</v>
      </c>
      <c r="BL44" s="34">
        <f t="shared" si="2"/>
        <v>244.09155216262889</v>
      </c>
      <c r="BM44" s="34">
        <f>VLOOKUP($AX44&amp;"_"&amp;$BC$14,データシート1!$A:$BT,MATCH($BC$12&amp;"_"&amp;BM$20,データシート1!$A$1:$BT$1,0),0)</f>
        <v>166.56751256386823</v>
      </c>
      <c r="BN44" s="34">
        <f>VLOOKUP($AX44&amp;"_"&amp;$BC$14,データシート1!$A:$BT,MATCH($BC$12&amp;"_"&amp;BN$20,データシート1!$A$1:$BT$1,0),0)</f>
        <v>77.524039598760666</v>
      </c>
      <c r="BO44" s="34">
        <f>VLOOKUP($AX44&amp;"_"&amp;$BC$14,データシート1!$A:$BT,MATCH($BC$12&amp;"_"&amp;BO$20,データシート1!$A$1:$BT$1,0),0)</f>
        <v>17.802579368122601</v>
      </c>
      <c r="BP44" s="34">
        <f>VLOOKUP($AX44&amp;"_"&amp;$BC$14,データシート1!$A:$BT,MATCH($BC$12&amp;"_"&amp;BP$20,データシート1!$A$1:$BT$1,0),0)</f>
        <v>18.099467274408944</v>
      </c>
      <c r="BQ44" s="34">
        <f>VLOOKUP($AX44&amp;"_"&amp;$BC$14,データシート1!$A:$BT,MATCH($BC$12&amp;"_"&amp;BQ$20,データシート1!$A$1:$BT$1,0),0)</f>
        <v>54.577658068220003</v>
      </c>
      <c r="BR44" s="35">
        <f t="shared" si="3"/>
        <v>3014.338963831719</v>
      </c>
      <c r="BT44" s="121" t="str">
        <f t="shared" si="4"/>
        <v>明石市</v>
      </c>
      <c r="BU44" s="33">
        <f t="shared" si="25"/>
        <v>3014.338963831719</v>
      </c>
      <c r="BV44" s="59">
        <f t="shared" si="16"/>
        <v>0.72600410811063498</v>
      </c>
      <c r="BW44" s="59">
        <f t="shared" si="16"/>
        <v>0.7236123206217685</v>
      </c>
      <c r="BX44" s="59">
        <f t="shared" si="16"/>
        <v>1.7445749092624E-3</v>
      </c>
      <c r="BY44" s="59">
        <f t="shared" si="16"/>
        <v>6.4721257960417833E-4</v>
      </c>
      <c r="BZ44" s="59">
        <f t="shared" si="16"/>
        <v>7.8936413441948544E-2</v>
      </c>
      <c r="CA44" s="59">
        <f t="shared" si="32"/>
        <v>8.4066235521582641E-2</v>
      </c>
      <c r="CB44" s="59">
        <f t="shared" si="32"/>
        <v>9.2887230721140496E-2</v>
      </c>
      <c r="CC44" s="59">
        <f t="shared" si="32"/>
        <v>8.0976809539809846E-2</v>
      </c>
      <c r="CD44" s="59">
        <f t="shared" si="32"/>
        <v>5.5258388178127657E-2</v>
      </c>
      <c r="CE44" s="59">
        <f t="shared" si="32"/>
        <v>2.57184213616822E-2</v>
      </c>
      <c r="CF44" s="59">
        <f t="shared" si="32"/>
        <v>5.9059646515309625E-3</v>
      </c>
      <c r="CG44" s="59">
        <f t="shared" si="32"/>
        <v>6.0044565297996729E-3</v>
      </c>
      <c r="CH44" s="59">
        <f t="shared" si="32"/>
        <v>1.8106012204693413E-2</v>
      </c>
      <c r="CI44" s="122">
        <f t="shared" si="6"/>
        <v>1</v>
      </c>
      <c r="CK44" s="123" t="str">
        <f t="shared" si="7"/>
        <v>明石市</v>
      </c>
      <c r="CL44" s="124">
        <f t="shared" si="17"/>
        <v>2188.4224709797827</v>
      </c>
      <c r="CM44" s="65">
        <f t="shared" si="18"/>
        <v>0.10850510043140281</v>
      </c>
      <c r="CN44" s="66">
        <f t="shared" si="19"/>
        <v>2181.2128127588871</v>
      </c>
      <c r="CO44" s="65">
        <f t="shared" si="20"/>
        <v>0.10886374709107692</v>
      </c>
      <c r="CP44" s="66">
        <f t="shared" si="8"/>
        <v>5.2587401243128378</v>
      </c>
      <c r="CQ44" s="65">
        <f t="shared" si="21"/>
        <v>0</v>
      </c>
      <c r="CR44" s="66">
        <f t="shared" si="9"/>
        <v>1.9509180965829127</v>
      </c>
      <c r="CS44" s="65">
        <f t="shared" si="22"/>
        <v>0</v>
      </c>
      <c r="CT44" s="66">
        <f t="shared" si="10"/>
        <v>237.94110670319535</v>
      </c>
      <c r="CU44" s="67">
        <f t="shared" si="23"/>
        <v>0.2113001855653083</v>
      </c>
      <c r="CV44" s="16"/>
      <c r="CW44" s="959">
        <f t="shared" si="24"/>
        <v>237.45500000000001</v>
      </c>
      <c r="CX44" s="962">
        <f>VLOOKUP($AX44&amp;"_"&amp;$CW$14,データシート1!$A:$BT,MATCH($CW$12&amp;"_"&amp;CX$20,データシート1!$A$1:$BT$1,0),0)</f>
        <v>237.45500000000001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50.277000000000001</v>
      </c>
      <c r="DB44" s="962">
        <f>VLOOKUP($AX44&amp;"_"&amp;$CW$14,データシート1!$A:$BT,MATCH($CW$12&amp;"_"&amp;DB$20,データシート1!$A$1:$BT$1,0),0)</f>
        <v>0</v>
      </c>
      <c r="DC44" s="962">
        <f>VLOOKUP($AX44&amp;"_"&amp;$CW$14,データシート1!$A:$BT,MATCH($CW$12&amp;"_"&amp;DC$20,データシート1!$A$1:$BT$1,0),0)</f>
        <v>0</v>
      </c>
      <c r="DD44" s="961">
        <f t="shared" si="11"/>
        <v>287.73200000000003</v>
      </c>
      <c r="DE44" s="16"/>
      <c r="DF44" s="125">
        <f>VLOOKUP($AX44&amp;"_"&amp;$DF$14,データシート1!$A:$BT,MATCH($DF$12&amp;"_"&amp;DF$20,データシート1!$A$1:$BT$1,0),0)</f>
        <v>22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32</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07204</v>
      </c>
      <c r="AY45" s="18" t="str">
        <f>IF(IFERROR(比較地域マスタ!$Z30,"")=0,"",IFERROR(比較地域マスタ!$Z30,""))</f>
        <v>いわき市</v>
      </c>
      <c r="BB45" s="110" t="str">
        <f t="shared" si="0"/>
        <v>07204</v>
      </c>
      <c r="BC45" s="1031" t="str">
        <f t="shared" si="0"/>
        <v>いわき市</v>
      </c>
      <c r="BD45" s="34">
        <f t="shared" si="14"/>
        <v>2475.4352219892517</v>
      </c>
      <c r="BE45" s="34">
        <f t="shared" si="15"/>
        <v>792.67513629683674</v>
      </c>
      <c r="BF45" s="34">
        <f>VLOOKUP($AX45&amp;"_"&amp;$BC$14,データシート1!$A:$BT,MATCH($BC$12&amp;"_"&amp;BF$20,データシート1!$A$1:$BT$1,0),0)</f>
        <v>695.29000269584515</v>
      </c>
      <c r="BG45" s="34">
        <f>VLOOKUP($AX45&amp;"_"&amp;$BC$14,データシート1!$A:$BT,MATCH($BC$12&amp;"_"&amp;BG$20,データシート1!$A$1:$BT$1,0),0)</f>
        <v>40.426804829693879</v>
      </c>
      <c r="BH45" s="34">
        <f>VLOOKUP($AX45&amp;"_"&amp;$BC$14,データシート1!$A:$BT,MATCH($BC$12&amp;"_"&amp;BH$20,データシート1!$A$1:$BT$1,0),0)</f>
        <v>56.958328771297694</v>
      </c>
      <c r="BI45" s="34">
        <f>VLOOKUP($AX45&amp;"_"&amp;$BC$14,データシート1!$A:$BT,MATCH($BC$12&amp;"_"&amp;BI$20,データシート1!$A$1:$BT$1,0),0)</f>
        <v>454.63959921022865</v>
      </c>
      <c r="BJ45" s="34">
        <f>VLOOKUP($AX45&amp;"_"&amp;$BC$14,データシート1!$A:$BT,MATCH($BC$12&amp;"_"&amp;BJ$20,データシート1!$A$1:$BT$1,0),0)</f>
        <v>558.15979468289231</v>
      </c>
      <c r="BK45" s="34">
        <f t="shared" si="1"/>
        <v>620.12352321513185</v>
      </c>
      <c r="BL45" s="34">
        <f t="shared" si="2"/>
        <v>551.76212885768859</v>
      </c>
      <c r="BM45" s="34">
        <f>VLOOKUP($AX45&amp;"_"&amp;$BC$14,データシート1!$A:$BT,MATCH($BC$12&amp;"_"&amp;BM$20,データシート1!$A$1:$BT$1,0),0)</f>
        <v>309.65051993336436</v>
      </c>
      <c r="BN45" s="34">
        <f>VLOOKUP($AX45&amp;"_"&amp;$BC$14,データシート1!$A:$BT,MATCH($BC$12&amp;"_"&amp;BN$20,データシート1!$A$1:$BT$1,0),0)</f>
        <v>242.11160892432417</v>
      </c>
      <c r="BO45" s="34">
        <f>VLOOKUP($AX45&amp;"_"&amp;$BC$14,データシート1!$A:$BT,MATCH($BC$12&amp;"_"&amp;BO$20,データシート1!$A$1:$BT$1,0),0)</f>
        <v>18.3868591518487</v>
      </c>
      <c r="BP45" s="34">
        <f>VLOOKUP($AX45&amp;"_"&amp;$BC$14,データシート1!$A:$BT,MATCH($BC$12&amp;"_"&amp;BP$20,データシート1!$A$1:$BT$1,0),0)</f>
        <v>49.974535205594471</v>
      </c>
      <c r="BQ45" s="34">
        <f>VLOOKUP($AX45&amp;"_"&amp;$BC$14,データシート1!$A:$BT,MATCH($BC$12&amp;"_"&amp;BQ$20,データシート1!$A$1:$BT$1,0),0)</f>
        <v>49.837168584162001</v>
      </c>
      <c r="BR45" s="35">
        <f t="shared" si="3"/>
        <v>2475.4352219892517</v>
      </c>
      <c r="BT45" s="121" t="str">
        <f t="shared" si="4"/>
        <v>いわき市</v>
      </c>
      <c r="BU45" s="33">
        <f t="shared" si="25"/>
        <v>2475.4352219892517</v>
      </c>
      <c r="BV45" s="59">
        <f t="shared" si="16"/>
        <v>0.32021647315006108</v>
      </c>
      <c r="BW45" s="59">
        <f t="shared" si="16"/>
        <v>0.2808758623613315</v>
      </c>
      <c r="BX45" s="59">
        <f t="shared" si="16"/>
        <v>1.6331190762167078E-2</v>
      </c>
      <c r="BY45" s="59">
        <f t="shared" si="16"/>
        <v>2.3009420026562508E-2</v>
      </c>
      <c r="BZ45" s="59">
        <f t="shared" si="16"/>
        <v>0.18366047116550346</v>
      </c>
      <c r="CA45" s="59">
        <f t="shared" si="32"/>
        <v>0.22547945901584002</v>
      </c>
      <c r="CB45" s="59">
        <f t="shared" si="32"/>
        <v>0.25051090721606628</v>
      </c>
      <c r="CC45" s="59">
        <f t="shared" si="32"/>
        <v>0.22289499800131887</v>
      </c>
      <c r="CD45" s="59">
        <f t="shared" si="32"/>
        <v>0.12508932456916816</v>
      </c>
      <c r="CE45" s="59">
        <f t="shared" si="32"/>
        <v>9.7805673432150686E-2</v>
      </c>
      <c r="CF45" s="59">
        <f t="shared" si="32"/>
        <v>7.427727855093328E-3</v>
      </c>
      <c r="CG45" s="59">
        <f t="shared" si="32"/>
        <v>2.0188181359654039E-2</v>
      </c>
      <c r="CH45" s="59">
        <f t="shared" si="32"/>
        <v>2.0132689452529086E-2</v>
      </c>
      <c r="CI45" s="122">
        <f t="shared" si="6"/>
        <v>1</v>
      </c>
      <c r="CK45" s="123" t="str">
        <f t="shared" si="7"/>
        <v>いわき市</v>
      </c>
      <c r="CL45" s="124">
        <f t="shared" si="17"/>
        <v>792.67513629683674</v>
      </c>
      <c r="CM45" s="65">
        <f t="shared" si="18"/>
        <v>1</v>
      </c>
      <c r="CN45" s="66">
        <f t="shared" si="19"/>
        <v>695.29000269584515</v>
      </c>
      <c r="CO45" s="65">
        <f t="shared" si="20"/>
        <v>1</v>
      </c>
      <c r="CP45" s="66">
        <f t="shared" si="8"/>
        <v>40.426804829693879</v>
      </c>
      <c r="CQ45" s="65">
        <f t="shared" si="21"/>
        <v>0</v>
      </c>
      <c r="CR45" s="66">
        <f t="shared" si="9"/>
        <v>56.958328771297694</v>
      </c>
      <c r="CS45" s="65">
        <f t="shared" si="22"/>
        <v>0.10337381954519471</v>
      </c>
      <c r="CT45" s="66">
        <f t="shared" si="10"/>
        <v>454.63959921022865</v>
      </c>
      <c r="CU45" s="67">
        <f t="shared" si="23"/>
        <v>0.44792402675384541</v>
      </c>
      <c r="CV45" s="16"/>
      <c r="CW45" s="959">
        <f t="shared" si="24"/>
        <v>2004.32</v>
      </c>
      <c r="CX45" s="962">
        <f>VLOOKUP($AX45&amp;"_"&amp;$CW$14,データシート1!$A:$BT,MATCH($CW$12&amp;"_"&amp;CX$20,データシート1!$A$1:$BT$1,0),0)</f>
        <v>1998.432</v>
      </c>
      <c r="CY45" s="962">
        <f>VLOOKUP($AX45&amp;"_"&amp;$CW$14,データシート1!$A:$BT,MATCH($CW$12&amp;"_"&amp;CY$20,データシート1!$A$1:$BT$1,0),0)</f>
        <v>0</v>
      </c>
      <c r="CZ45" s="962">
        <f>VLOOKUP($AX45&amp;"_"&amp;$CW$14,データシート1!$A:$BT,MATCH($CW$12&amp;"_"&amp;CZ$20,データシート1!$A$1:$BT$1,0),0)</f>
        <v>5.8879999999999999</v>
      </c>
      <c r="DA45" s="962">
        <f>VLOOKUP($AX45&amp;"_"&amp;$CW$14,データシート1!$A:$BT,MATCH($CW$12&amp;"_"&amp;DA$20,データシート1!$A$1:$BT$1,0),0)</f>
        <v>203.64400000000001</v>
      </c>
      <c r="DB45" s="962">
        <f>VLOOKUP($AX45&amp;"_"&amp;$CW$14,データシート1!$A:$BT,MATCH($CW$12&amp;"_"&amp;DB$20,データシート1!$A$1:$BT$1,0),0)</f>
        <v>646.12599999999998</v>
      </c>
      <c r="DC45" s="962">
        <f>VLOOKUP($AX45&amp;"_"&amp;$CW$14,データシート1!$A:$BT,MATCH($CW$12&amp;"_"&amp;DC$20,データシート1!$A$1:$BT$1,0),0)</f>
        <v>0</v>
      </c>
      <c r="DD45" s="961">
        <f t="shared" si="11"/>
        <v>2854.09</v>
      </c>
      <c r="DE45" s="16"/>
      <c r="DF45" s="125">
        <f>VLOOKUP($AX45&amp;"_"&amp;$DF$14,データシート1!$A:$BT,MATCH($DF$12&amp;"_"&amp;DF$20,データシート1!$A$1:$BT$1,0),0)</f>
        <v>50</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11</v>
      </c>
      <c r="DJ45" s="64">
        <f>VLOOKUP($AX45&amp;"_"&amp;$DF$14,データシート1!$A:$BT,MATCH($DF$12&amp;"_"&amp;DJ$20,データシート1!$A$1:$BT$1,0),0)</f>
        <v>3</v>
      </c>
      <c r="DK45" s="64">
        <f>VLOOKUP($AX45&amp;"_"&amp;$DF$14,データシート1!$A:$BT,MATCH($DF$12&amp;"_"&amp;DK$20,データシート1!$A$1:$BT$1,0),0)</f>
        <v>0</v>
      </c>
      <c r="DL45" s="68">
        <f t="shared" si="12"/>
        <v>65</v>
      </c>
      <c r="DM45" s="16"/>
      <c r="DN45" s="126">
        <f t="shared" si="26"/>
        <v>0.7</v>
      </c>
      <c r="DO45" s="127">
        <f t="shared" si="27"/>
        <v>0</v>
      </c>
      <c r="DP45" s="127">
        <f t="shared" si="29"/>
        <v>0</v>
      </c>
      <c r="DQ45" s="127">
        <f t="shared" si="30"/>
        <v>7.0000000000000007E-2</v>
      </c>
      <c r="DR45" s="127">
        <f t="shared" si="31"/>
        <v>0.23</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40203</v>
      </c>
      <c r="AY46" s="18" t="str">
        <f>IF(IFERROR(比較地域マスタ!$Z31,"")=0,"",IFERROR(比較地域マスタ!$Z31,""))</f>
        <v>久留米市</v>
      </c>
      <c r="BB46" s="110" t="str">
        <f t="shared" si="0"/>
        <v>40203</v>
      </c>
      <c r="BC46" s="1031" t="str">
        <f t="shared" si="0"/>
        <v>久留米市</v>
      </c>
      <c r="BD46" s="34">
        <f t="shared" si="14"/>
        <v>1712.2647658995011</v>
      </c>
      <c r="BE46" s="34">
        <f t="shared" si="15"/>
        <v>605.28576945921384</v>
      </c>
      <c r="BF46" s="34">
        <f>VLOOKUP($AX46&amp;"_"&amp;$BC$14,データシート1!$A:$BT,MATCH($BC$12&amp;"_"&amp;BF$20,データシート1!$A$1:$BT$1,0),0)</f>
        <v>546.36760205334099</v>
      </c>
      <c r="BG46" s="34">
        <f>VLOOKUP($AX46&amp;"_"&amp;$BC$14,データシート1!$A:$BT,MATCH($BC$12&amp;"_"&amp;BG$20,データシート1!$A$1:$BT$1,0),0)</f>
        <v>16.257664125566947</v>
      </c>
      <c r="BH46" s="34">
        <f>VLOOKUP($AX46&amp;"_"&amp;$BC$14,データシート1!$A:$BT,MATCH($BC$12&amp;"_"&amp;BH$20,データシート1!$A$1:$BT$1,0),0)</f>
        <v>42.660503280305917</v>
      </c>
      <c r="BI46" s="34">
        <f>VLOOKUP($AX46&amp;"_"&amp;$BC$14,データシート1!$A:$BT,MATCH($BC$12&amp;"_"&amp;BI$20,データシート1!$A$1:$BT$1,0),0)</f>
        <v>365.43191800277549</v>
      </c>
      <c r="BJ46" s="34">
        <f>VLOOKUP($AX46&amp;"_"&amp;$BC$14,データシート1!$A:$BT,MATCH($BC$12&amp;"_"&amp;BJ$20,データシート1!$A$1:$BT$1,0),0)</f>
        <v>250.58170628984962</v>
      </c>
      <c r="BK46" s="34">
        <f t="shared" si="1"/>
        <v>463.50596788996796</v>
      </c>
      <c r="BL46" s="34">
        <f t="shared" si="2"/>
        <v>445.81163821896024</v>
      </c>
      <c r="BM46" s="34">
        <f>VLOOKUP($AX46&amp;"_"&amp;$BC$14,データシート1!$A:$BT,MATCH($BC$12&amp;"_"&amp;BM$20,データシート1!$A$1:$BT$1,0),0)</f>
        <v>245.99811922915529</v>
      </c>
      <c r="BN46" s="34">
        <f>VLOOKUP($AX46&amp;"_"&amp;$BC$14,データシート1!$A:$BT,MATCH($BC$12&amp;"_"&amp;BN$20,データシート1!$A$1:$BT$1,0),0)</f>
        <v>199.81351898980495</v>
      </c>
      <c r="BO46" s="34">
        <f>VLOOKUP($AX46&amp;"_"&amp;$BC$14,データシート1!$A:$BT,MATCH($BC$12&amp;"_"&amp;BO$20,データシート1!$A$1:$BT$1,0),0)</f>
        <v>17.694329671007701</v>
      </c>
      <c r="BP46" s="34">
        <f>VLOOKUP($AX46&amp;"_"&amp;$BC$14,データシート1!$A:$BT,MATCH($BC$12&amp;"_"&amp;BP$20,データシート1!$A$1:$BT$1,0),0)</f>
        <v>0</v>
      </c>
      <c r="BQ46" s="34">
        <f>VLOOKUP($AX46&amp;"_"&amp;$BC$14,データシート1!$A:$BT,MATCH($BC$12&amp;"_"&amp;BQ$20,データシート1!$A$1:$BT$1,0),0)</f>
        <v>27.459404257694249</v>
      </c>
      <c r="BR46" s="35">
        <f t="shared" si="3"/>
        <v>1712.2647658995011</v>
      </c>
      <c r="BT46" s="121" t="str">
        <f t="shared" si="4"/>
        <v>久留米市</v>
      </c>
      <c r="BU46" s="33">
        <f t="shared" si="25"/>
        <v>1712.2647658995011</v>
      </c>
      <c r="BV46" s="59">
        <f t="shared" si="16"/>
        <v>0.35350010203663806</v>
      </c>
      <c r="BW46" s="59">
        <f t="shared" si="16"/>
        <v>0.31909060615769819</v>
      </c>
      <c r="BX46" s="59">
        <f t="shared" si="16"/>
        <v>9.4948307349105188E-3</v>
      </c>
      <c r="BY46" s="59">
        <f t="shared" si="16"/>
        <v>2.4914665144029374E-2</v>
      </c>
      <c r="BZ46" s="59">
        <f t="shared" si="16"/>
        <v>0.21342021706018333</v>
      </c>
      <c r="CA46" s="59">
        <f t="shared" si="32"/>
        <v>0.1463451863755498</v>
      </c>
      <c r="CB46" s="59">
        <f t="shared" si="32"/>
        <v>0.27069760303481755</v>
      </c>
      <c r="CC46" s="59">
        <f t="shared" si="32"/>
        <v>0.26036372826065995</v>
      </c>
      <c r="CD46" s="59">
        <f t="shared" si="32"/>
        <v>0.14366827147781991</v>
      </c>
      <c r="CE46" s="59">
        <f t="shared" si="32"/>
        <v>0.11669545678284005</v>
      </c>
      <c r="CF46" s="59">
        <f t="shared" si="32"/>
        <v>1.0333874774157587E-2</v>
      </c>
      <c r="CG46" s="59">
        <f t="shared" si="32"/>
        <v>0</v>
      </c>
      <c r="CH46" s="59">
        <f t="shared" si="32"/>
        <v>1.6036891492811303E-2</v>
      </c>
      <c r="CI46" s="122">
        <f t="shared" si="6"/>
        <v>1</v>
      </c>
      <c r="CK46" s="123" t="str">
        <f t="shared" si="7"/>
        <v>久留米市</v>
      </c>
      <c r="CL46" s="124">
        <f t="shared" si="17"/>
        <v>605.28576945921384</v>
      </c>
      <c r="CM46" s="65">
        <f t="shared" si="18"/>
        <v>0.18639790606807327</v>
      </c>
      <c r="CN46" s="66">
        <f t="shared" si="19"/>
        <v>546.36760205334099</v>
      </c>
      <c r="CO46" s="65">
        <f t="shared" si="20"/>
        <v>0.18647518560233597</v>
      </c>
      <c r="CP46" s="66">
        <f t="shared" si="8"/>
        <v>16.257664125566947</v>
      </c>
      <c r="CQ46" s="65">
        <f t="shared" si="21"/>
        <v>0</v>
      </c>
      <c r="CR46" s="66">
        <f t="shared" si="9"/>
        <v>42.660503280305917</v>
      </c>
      <c r="CS46" s="65">
        <f t="shared" si="22"/>
        <v>0.25644329435397017</v>
      </c>
      <c r="CT46" s="66">
        <f t="shared" si="10"/>
        <v>365.43191800277549</v>
      </c>
      <c r="CU46" s="67">
        <f t="shared" si="23"/>
        <v>0.13164422052382033</v>
      </c>
      <c r="CV46" s="16"/>
      <c r="CW46" s="959">
        <f t="shared" si="24"/>
        <v>112.824</v>
      </c>
      <c r="CX46" s="962">
        <f>VLOOKUP($AX46&amp;"_"&amp;$CW$14,データシート1!$A:$BT,MATCH($CW$12&amp;"_"&amp;CX$20,データシート1!$A$1:$BT$1,0),0)</f>
        <v>101.884</v>
      </c>
      <c r="CY46" s="962">
        <f>VLOOKUP($AX46&amp;"_"&amp;$CW$14,データシート1!$A:$BT,MATCH($CW$12&amp;"_"&amp;CY$20,データシート1!$A$1:$BT$1,0),0)</f>
        <v>0</v>
      </c>
      <c r="CZ46" s="962">
        <f>VLOOKUP($AX46&amp;"_"&amp;$CW$14,データシート1!$A:$BT,MATCH($CW$12&amp;"_"&amp;CZ$20,データシート1!$A$1:$BT$1,0),0)</f>
        <v>10.94</v>
      </c>
      <c r="DA46" s="962">
        <f>VLOOKUP($AX46&amp;"_"&amp;$CW$14,データシート1!$A:$BT,MATCH($CW$12&amp;"_"&amp;DA$20,データシート1!$A$1:$BT$1,0),0)</f>
        <v>48.107000000000006</v>
      </c>
      <c r="DB46" s="962">
        <f>VLOOKUP($AX46&amp;"_"&amp;$CW$14,データシート1!$A:$BT,MATCH($CW$12&amp;"_"&amp;DB$20,データシート1!$A$1:$BT$1,0),0)</f>
        <v>0</v>
      </c>
      <c r="DC46" s="962">
        <f>VLOOKUP($AX46&amp;"_"&amp;$CW$14,データシート1!$A:$BT,MATCH($CW$12&amp;"_"&amp;DC$20,データシート1!$A$1:$BT$1,0),0)</f>
        <v>0</v>
      </c>
      <c r="DD46" s="961">
        <f t="shared" si="11"/>
        <v>160.93100000000001</v>
      </c>
      <c r="DE46" s="16"/>
      <c r="DF46" s="125">
        <f>VLOOKUP($AX46&amp;"_"&amp;$DF$14,データシート1!$A:$BT,MATCH($DF$12&amp;"_"&amp;DF$20,データシート1!$A$1:$BT$1,0),0)</f>
        <v>13</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6</v>
      </c>
      <c r="DJ46" s="64">
        <f>VLOOKUP($AX46&amp;"_"&amp;$DF$14,データシート1!$A:$BT,MATCH($DF$12&amp;"_"&amp;DJ$20,データシート1!$A$1:$BT$1,0),0)</f>
        <v>0</v>
      </c>
      <c r="DK46" s="64">
        <f>VLOOKUP($AX46&amp;"_"&amp;$DF$14,データシート1!$A:$BT,MATCH($DF$12&amp;"_"&amp;DK$20,データシート1!$A$1:$BT$1,0),0)</f>
        <v>0</v>
      </c>
      <c r="DL46" s="68">
        <f t="shared" si="12"/>
        <v>20</v>
      </c>
      <c r="DM46" s="16"/>
      <c r="DN46" s="126">
        <f t="shared" si="26"/>
        <v>0.63</v>
      </c>
      <c r="DO46" s="127">
        <f t="shared" si="27"/>
        <v>0</v>
      </c>
      <c r="DP46" s="127">
        <f t="shared" si="29"/>
        <v>7.0000000000000007E-2</v>
      </c>
      <c r="DQ46" s="127">
        <f t="shared" si="30"/>
        <v>0.3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05201</v>
      </c>
      <c r="AY47" s="18" t="str">
        <f>IF(IFERROR(比較地域マスタ!$Z32,"")=0,"",IFERROR(比較地域マスタ!$Z32,""))</f>
        <v>秋田市</v>
      </c>
      <c r="BB47" s="110" t="str">
        <f t="shared" si="0"/>
        <v>05201</v>
      </c>
      <c r="BC47" s="1031" t="str">
        <f t="shared" si="0"/>
        <v>秋田市</v>
      </c>
      <c r="BD47" s="34">
        <f t="shared" si="14"/>
        <v>2202.1124321614166</v>
      </c>
      <c r="BE47" s="34">
        <f t="shared" si="15"/>
        <v>428.94495491684046</v>
      </c>
      <c r="BF47" s="34">
        <f>VLOOKUP($AX47&amp;"_"&amp;$BC$14,データシート1!$A:$BT,MATCH($BC$12&amp;"_"&amp;BF$20,データシート1!$A$1:$BT$1,0),0)</f>
        <v>361.85922135640436</v>
      </c>
      <c r="BG47" s="34">
        <f>VLOOKUP($AX47&amp;"_"&amp;$BC$14,データシート1!$A:$BT,MATCH($BC$12&amp;"_"&amp;BG$20,データシート1!$A$1:$BT$1,0),0)</f>
        <v>33.140638804416376</v>
      </c>
      <c r="BH47" s="34">
        <f>VLOOKUP($AX47&amp;"_"&amp;$BC$14,データシート1!$A:$BT,MATCH($BC$12&amp;"_"&amp;BH$20,データシート1!$A$1:$BT$1,0),0)</f>
        <v>33.945094756019749</v>
      </c>
      <c r="BI47" s="34">
        <f>VLOOKUP($AX47&amp;"_"&amp;$BC$14,データシート1!$A:$BT,MATCH($BC$12&amp;"_"&amp;BI$20,データシート1!$A$1:$BT$1,0),0)</f>
        <v>577.79125204319098</v>
      </c>
      <c r="BJ47" s="34">
        <f>VLOOKUP($AX47&amp;"_"&amp;$BC$14,データシート1!$A:$BT,MATCH($BC$12&amp;"_"&amp;BJ$20,データシート1!$A$1:$BT$1,0),0)</f>
        <v>644.20587090354888</v>
      </c>
      <c r="BK47" s="34">
        <f t="shared" si="1"/>
        <v>514.18495364608509</v>
      </c>
      <c r="BL47" s="34">
        <f t="shared" si="2"/>
        <v>431.20702245915038</v>
      </c>
      <c r="BM47" s="34">
        <f>VLOOKUP($AX47&amp;"_"&amp;$BC$14,データシート1!$A:$BT,MATCH($BC$12&amp;"_"&amp;BM$20,データシート1!$A$1:$BT$1,0),0)</f>
        <v>255.59769444692537</v>
      </c>
      <c r="BN47" s="34">
        <f>VLOOKUP($AX47&amp;"_"&amp;$BC$14,データシート1!$A:$BT,MATCH($BC$12&amp;"_"&amp;BN$20,データシート1!$A$1:$BT$1,0),0)</f>
        <v>175.60932801222498</v>
      </c>
      <c r="BO47" s="34">
        <f>VLOOKUP($AX47&amp;"_"&amp;$BC$14,データシート1!$A:$BT,MATCH($BC$12&amp;"_"&amp;BO$20,データシート1!$A$1:$BT$1,0),0)</f>
        <v>17.6984167685256</v>
      </c>
      <c r="BP47" s="34">
        <f>VLOOKUP($AX47&amp;"_"&amp;$BC$14,データシート1!$A:$BT,MATCH($BC$12&amp;"_"&amp;BP$20,データシート1!$A$1:$BT$1,0),0)</f>
        <v>65.279514418409107</v>
      </c>
      <c r="BQ47" s="34">
        <f>VLOOKUP($AX47&amp;"_"&amp;$BC$14,データシート1!$A:$BT,MATCH($BC$12&amp;"_"&amp;BQ$20,データシート1!$A$1:$BT$1,0),0)</f>
        <v>36.985400651751043</v>
      </c>
      <c r="BR47" s="35">
        <f t="shared" si="3"/>
        <v>2202.1124321614166</v>
      </c>
      <c r="BT47" s="121" t="str">
        <f t="shared" si="4"/>
        <v>秋田市</v>
      </c>
      <c r="BU47" s="33">
        <f t="shared" si="25"/>
        <v>2202.1124321614166</v>
      </c>
      <c r="BV47" s="59">
        <f t="shared" si="16"/>
        <v>0.19478794481706938</v>
      </c>
      <c r="BW47" s="59">
        <f t="shared" si="16"/>
        <v>0.16432368123966878</v>
      </c>
      <c r="BX47" s="59">
        <f t="shared" si="16"/>
        <v>1.5049476275781336E-2</v>
      </c>
      <c r="BY47" s="59">
        <f t="shared" si="16"/>
        <v>1.5414787301619279E-2</v>
      </c>
      <c r="BZ47" s="59">
        <f t="shared" si="16"/>
        <v>0.26238045051863113</v>
      </c>
      <c r="CA47" s="59">
        <f t="shared" si="32"/>
        <v>0.29253995458862569</v>
      </c>
      <c r="CB47" s="59">
        <f t="shared" si="32"/>
        <v>0.23349623122621513</v>
      </c>
      <c r="CC47" s="59">
        <f t="shared" si="32"/>
        <v>0.19581517099738283</v>
      </c>
      <c r="CD47" s="59">
        <f t="shared" si="32"/>
        <v>0.11606932085481722</v>
      </c>
      <c r="CE47" s="59">
        <f t="shared" si="32"/>
        <v>7.9745850142565605E-2</v>
      </c>
      <c r="CF47" s="59">
        <f t="shared" si="32"/>
        <v>8.0370177789488503E-3</v>
      </c>
      <c r="CG47" s="59">
        <f t="shared" si="32"/>
        <v>2.9644042449883442E-2</v>
      </c>
      <c r="CH47" s="59">
        <f t="shared" si="32"/>
        <v>1.6795418849458628E-2</v>
      </c>
      <c r="CI47" s="122">
        <f t="shared" si="6"/>
        <v>1</v>
      </c>
      <c r="CK47" s="123" t="str">
        <f t="shared" si="7"/>
        <v>秋田市</v>
      </c>
      <c r="CL47" s="124">
        <f t="shared" si="17"/>
        <v>428.94495491684046</v>
      </c>
      <c r="CM47" s="65">
        <f t="shared" si="18"/>
        <v>1</v>
      </c>
      <c r="CN47" s="66">
        <f t="shared" si="19"/>
        <v>361.85922135640436</v>
      </c>
      <c r="CO47" s="65">
        <f t="shared" si="20"/>
        <v>1</v>
      </c>
      <c r="CP47" s="66">
        <f t="shared" si="8"/>
        <v>33.140638804416376</v>
      </c>
      <c r="CQ47" s="65">
        <f t="shared" si="21"/>
        <v>0</v>
      </c>
      <c r="CR47" s="66">
        <f t="shared" si="9"/>
        <v>33.945094756019749</v>
      </c>
      <c r="CS47" s="65">
        <f t="shared" si="22"/>
        <v>0</v>
      </c>
      <c r="CT47" s="66">
        <f t="shared" si="10"/>
        <v>577.79125204319098</v>
      </c>
      <c r="CU47" s="67">
        <f t="shared" si="23"/>
        <v>0.23335936555495129</v>
      </c>
      <c r="CV47" s="16"/>
      <c r="CW47" s="959">
        <f t="shared" si="24"/>
        <v>1079.9590000000001</v>
      </c>
      <c r="CX47" s="962">
        <f>VLOOKUP($AX47&amp;"_"&amp;$CW$14,データシート1!$A:$BT,MATCH($CW$12&amp;"_"&amp;CX$20,データシート1!$A$1:$BT$1,0),0)</f>
        <v>1079.9590000000001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134.833</v>
      </c>
      <c r="DB47" s="962">
        <f>VLOOKUP($AX47&amp;"_"&amp;$CW$14,データシート1!$A:$BT,MATCH($CW$12&amp;"_"&amp;DB$20,データシート1!$A$1:$BT$1,0),0)</f>
        <v>61.55</v>
      </c>
      <c r="DC47" s="962">
        <f>VLOOKUP($AX47&amp;"_"&amp;$CW$14,データシート1!$A:$BT,MATCH($CW$12&amp;"_"&amp;DC$20,データシート1!$A$1:$BT$1,0),0)</f>
        <v>0</v>
      </c>
      <c r="DD47" s="961">
        <f t="shared" si="11"/>
        <v>1276.3420000000001</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14</v>
      </c>
      <c r="DJ47" s="64">
        <f>VLOOKUP($AX47&amp;"_"&amp;$DF$14,データシート1!$A:$BT,MATCH($DF$12&amp;"_"&amp;DJ$20,データシート1!$A$1:$BT$1,0),0)</f>
        <v>1</v>
      </c>
      <c r="DK47" s="64">
        <f>VLOOKUP($AX47&amp;"_"&amp;$DF$14,データシート1!$A:$BT,MATCH($DF$12&amp;"_"&amp;DK$20,データシート1!$A$1:$BT$1,0),0)</f>
        <v>0</v>
      </c>
      <c r="DL47" s="68">
        <f t="shared" si="12"/>
        <v>36</v>
      </c>
      <c r="DM47" s="16"/>
      <c r="DN47" s="126">
        <f t="shared" si="26"/>
        <v>0.85</v>
      </c>
      <c r="DO47" s="127">
        <f t="shared" si="27"/>
        <v>0</v>
      </c>
      <c r="DP47" s="127">
        <f t="shared" si="29"/>
        <v>0</v>
      </c>
      <c r="DQ47" s="127">
        <f t="shared" si="30"/>
        <v>0.11</v>
      </c>
      <c r="DR47" s="127">
        <f t="shared" si="31"/>
        <v>0.05</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13116</v>
      </c>
      <c r="AY48" s="18" t="str">
        <f>IF(IFERROR(比較地域マスタ!$Z33,"")=0,"",IFERROR(比較地域マスタ!$Z33,""))</f>
        <v>豊島区</v>
      </c>
      <c r="BB48" s="110" t="str">
        <f t="shared" si="0"/>
        <v>13116</v>
      </c>
      <c r="BC48" s="1031" t="str">
        <f t="shared" si="0"/>
        <v>豊島区</v>
      </c>
      <c r="BD48" s="34">
        <f t="shared" si="14"/>
        <v>1504.8703361906978</v>
      </c>
      <c r="BE48" s="34">
        <f t="shared" si="15"/>
        <v>66.52456567095804</v>
      </c>
      <c r="BF48" s="34">
        <f>VLOOKUP($AX48&amp;"_"&amp;$BC$14,データシート1!$A:$BT,MATCH($BC$12&amp;"_"&amp;BF$20,データシート1!$A$1:$BT$1,0),0)</f>
        <v>36.582776850194712</v>
      </c>
      <c r="BG48" s="34">
        <f>VLOOKUP($AX48&amp;"_"&amp;$BC$14,データシート1!$A:$BT,MATCH($BC$12&amp;"_"&amp;BG$20,データシート1!$A$1:$BT$1,0),0)</f>
        <v>27.471885037870731</v>
      </c>
      <c r="BH48" s="34">
        <f>VLOOKUP($AX48&amp;"_"&amp;$BC$14,データシート1!$A:$BT,MATCH($BC$12&amp;"_"&amp;BH$20,データシート1!$A$1:$BT$1,0),0)</f>
        <v>2.4699037828925969</v>
      </c>
      <c r="BI48" s="34">
        <f>VLOOKUP($AX48&amp;"_"&amp;$BC$14,データシート1!$A:$BT,MATCH($BC$12&amp;"_"&amp;BI$20,データシート1!$A$1:$BT$1,0),0)</f>
        <v>867.3574871263146</v>
      </c>
      <c r="BJ48" s="34">
        <f>VLOOKUP($AX48&amp;"_"&amp;$BC$14,データシート1!$A:$BT,MATCH($BC$12&amp;"_"&amp;BJ$20,データシート1!$A$1:$BT$1,0),0)</f>
        <v>407.38473785636165</v>
      </c>
      <c r="BK48" s="34">
        <f t="shared" si="1"/>
        <v>120.07747122198217</v>
      </c>
      <c r="BL48" s="34">
        <f t="shared" si="2"/>
        <v>103.53395143777786</v>
      </c>
      <c r="BM48" s="34">
        <f>VLOOKUP($AX48&amp;"_"&amp;$BC$14,データシート1!$A:$BT,MATCH($BC$12&amp;"_"&amp;BM$20,データシート1!$A$1:$BT$1,0),0)</f>
        <v>56.686830409564898</v>
      </c>
      <c r="BN48" s="34">
        <f>VLOOKUP($AX48&amp;"_"&amp;$BC$14,データシート1!$A:$BT,MATCH($BC$12&amp;"_"&amp;BN$20,データシート1!$A$1:$BT$1,0),0)</f>
        <v>46.847121028212953</v>
      </c>
      <c r="BO48" s="34">
        <f>VLOOKUP($AX48&amp;"_"&amp;$BC$14,データシート1!$A:$BT,MATCH($BC$12&amp;"_"&amp;BO$20,データシート1!$A$1:$BT$1,0),0)</f>
        <v>16.5435197842043</v>
      </c>
      <c r="BP48" s="34">
        <f>VLOOKUP($AX48&amp;"_"&amp;$BC$14,データシート1!$A:$BT,MATCH($BC$12&amp;"_"&amp;BP$20,データシート1!$A$1:$BT$1,0),0)</f>
        <v>0</v>
      </c>
      <c r="BQ48" s="34">
        <f>VLOOKUP($AX48&amp;"_"&amp;$BC$14,データシート1!$A:$BT,MATCH($BC$12&amp;"_"&amp;BQ$20,データシート1!$A$1:$BT$1,0),0)</f>
        <v>43.526074315081033</v>
      </c>
      <c r="BR48" s="35">
        <f t="shared" si="3"/>
        <v>1504.8703361906978</v>
      </c>
      <c r="BT48" s="121" t="str">
        <f t="shared" si="4"/>
        <v>豊島区</v>
      </c>
      <c r="BU48" s="33">
        <f t="shared" si="25"/>
        <v>1504.8703361906978</v>
      </c>
      <c r="BV48" s="59">
        <f t="shared" si="16"/>
        <v>4.4206177815527103E-2</v>
      </c>
      <c r="BW48" s="59">
        <f t="shared" si="16"/>
        <v>2.4309587324843732E-2</v>
      </c>
      <c r="BX48" s="59">
        <f t="shared" si="16"/>
        <v>1.8255317004527281E-2</v>
      </c>
      <c r="BY48" s="59">
        <f t="shared" si="16"/>
        <v>1.6412734861560921E-3</v>
      </c>
      <c r="BZ48" s="59">
        <f t="shared" si="16"/>
        <v>0.57636692429054748</v>
      </c>
      <c r="CA48" s="59">
        <f t="shared" si="32"/>
        <v>0.27071085664933836</v>
      </c>
      <c r="CB48" s="59">
        <f t="shared" si="32"/>
        <v>7.9792569721279891E-2</v>
      </c>
      <c r="CC48" s="59">
        <f t="shared" si="32"/>
        <v>6.8799250638334059E-2</v>
      </c>
      <c r="CD48" s="59">
        <f t="shared" si="32"/>
        <v>3.7668913424831786E-2</v>
      </c>
      <c r="CE48" s="59">
        <f t="shared" si="32"/>
        <v>3.1130337213502272E-2</v>
      </c>
      <c r="CF48" s="59">
        <f t="shared" si="32"/>
        <v>1.0993319082945827E-2</v>
      </c>
      <c r="CG48" s="59">
        <f t="shared" si="32"/>
        <v>0</v>
      </c>
      <c r="CH48" s="59">
        <f t="shared" si="32"/>
        <v>2.892347152330697E-2</v>
      </c>
      <c r="CI48" s="122">
        <f t="shared" si="6"/>
        <v>1</v>
      </c>
      <c r="CK48" s="123" t="str">
        <f t="shared" si="7"/>
        <v>豊島区</v>
      </c>
      <c r="CL48" s="124">
        <f t="shared" si="17"/>
        <v>66.52456567095804</v>
      </c>
      <c r="CM48" s="65">
        <f t="shared" si="18"/>
        <v>0</v>
      </c>
      <c r="CN48" s="66">
        <f t="shared" si="19"/>
        <v>36.582776850194712</v>
      </c>
      <c r="CO48" s="65">
        <f t="shared" si="20"/>
        <v>0</v>
      </c>
      <c r="CP48" s="66">
        <f t="shared" si="8"/>
        <v>27.471885037870731</v>
      </c>
      <c r="CQ48" s="65">
        <f t="shared" si="21"/>
        <v>0</v>
      </c>
      <c r="CR48" s="66">
        <f t="shared" si="9"/>
        <v>2.4699037828925969</v>
      </c>
      <c r="CS48" s="65">
        <f t="shared" si="22"/>
        <v>0</v>
      </c>
      <c r="CT48" s="66">
        <f t="shared" si="10"/>
        <v>867.3574871263146</v>
      </c>
      <c r="CU48" s="67">
        <f t="shared" si="23"/>
        <v>0.22976224101121717</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199.286</v>
      </c>
      <c r="DB48" s="962">
        <f>VLOOKUP($AX48&amp;"_"&amp;$CW$14,データシート1!$A:$BT,MATCH($CW$12&amp;"_"&amp;DB$20,データシート1!$A$1:$BT$1,0),0)</f>
        <v>2.8490000000000002</v>
      </c>
      <c r="DC48" s="962">
        <f>VLOOKUP($AX48&amp;"_"&amp;$CW$14,データシート1!$A:$BT,MATCH($CW$12&amp;"_"&amp;DC$20,データシート1!$A$1:$BT$1,0),0)</f>
        <v>0</v>
      </c>
      <c r="DD48" s="961">
        <f t="shared" si="11"/>
        <v>202.13499999999999</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21</v>
      </c>
      <c r="DJ48" s="64">
        <f>VLOOKUP($AX48&amp;"_"&amp;$DF$14,データシート1!$A:$BT,MATCH($DF$12&amp;"_"&amp;DJ$20,データシート1!$A$1:$BT$1,0),0)</f>
        <v>2</v>
      </c>
      <c r="DK48" s="64">
        <f>VLOOKUP($AX48&amp;"_"&amp;$DF$14,データシート1!$A:$BT,MATCH($DF$12&amp;"_"&amp;DK$20,データシート1!$A$1:$BT$1,0),0)</f>
        <v>0</v>
      </c>
      <c r="DL48" s="68">
        <f t="shared" si="12"/>
        <v>23</v>
      </c>
      <c r="DM48" s="16"/>
      <c r="DN48" s="126">
        <f t="shared" si="26"/>
        <v>0</v>
      </c>
      <c r="DO48" s="127">
        <f t="shared" si="27"/>
        <v>0</v>
      </c>
      <c r="DP48" s="127">
        <f t="shared" si="29"/>
        <v>0</v>
      </c>
      <c r="DQ48" s="127">
        <f t="shared" si="30"/>
        <v>0.99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27211</v>
      </c>
      <c r="AY49" s="18" t="str">
        <f>IF(IFERROR(比較地域マスタ!$Z34,"")=0,"",IFERROR(比較地域マスタ!$Z34,""))</f>
        <v>茨木市</v>
      </c>
      <c r="BB49" s="110" t="str">
        <f t="shared" si="0"/>
        <v>27211</v>
      </c>
      <c r="BC49" s="1031" t="str">
        <f t="shared" si="0"/>
        <v>茨木市</v>
      </c>
      <c r="BD49" s="34">
        <f t="shared" si="14"/>
        <v>1019.2151994179042</v>
      </c>
      <c r="BE49" s="34">
        <f t="shared" si="15"/>
        <v>171.75374571212919</v>
      </c>
      <c r="BF49" s="34">
        <f>VLOOKUP($AX49&amp;"_"&amp;$BC$14,データシート1!$A:$BT,MATCH($BC$12&amp;"_"&amp;BF$20,データシート1!$A$1:$BT$1,0),0)</f>
        <v>152.36272916142119</v>
      </c>
      <c r="BG49" s="34">
        <f>VLOOKUP($AX49&amp;"_"&amp;$BC$14,データシート1!$A:$BT,MATCH($BC$12&amp;"_"&amp;BG$20,データシート1!$A$1:$BT$1,0),0)</f>
        <v>8.4833585952916852</v>
      </c>
      <c r="BH49" s="34">
        <f>VLOOKUP($AX49&amp;"_"&amp;$BC$14,データシート1!$A:$BT,MATCH($BC$12&amp;"_"&amp;BH$20,データシート1!$A$1:$BT$1,0),0)</f>
        <v>10.907657955416324</v>
      </c>
      <c r="BI49" s="34">
        <f>VLOOKUP($AX49&amp;"_"&amp;$BC$14,データシート1!$A:$BT,MATCH($BC$12&amp;"_"&amp;BI$20,データシート1!$A$1:$BT$1,0),0)</f>
        <v>277.91535387287126</v>
      </c>
      <c r="BJ49" s="34">
        <f>VLOOKUP($AX49&amp;"_"&amp;$BC$14,データシート1!$A:$BT,MATCH($BC$12&amp;"_"&amp;BJ$20,データシート1!$A$1:$BT$1,0),0)</f>
        <v>252.27893292787735</v>
      </c>
      <c r="BK49" s="34">
        <f t="shared" si="1"/>
        <v>250.84000280830645</v>
      </c>
      <c r="BL49" s="34">
        <f t="shared" si="2"/>
        <v>234.28702431270375</v>
      </c>
      <c r="BM49" s="34">
        <f>VLOOKUP($AX49&amp;"_"&amp;$BC$14,データシート1!$A:$BT,MATCH($BC$12&amp;"_"&amp;BM$20,データシート1!$A$1:$BT$1,0),0)</f>
        <v>127.79137197729285</v>
      </c>
      <c r="BN49" s="34">
        <f>VLOOKUP($AX49&amp;"_"&amp;$BC$14,データシート1!$A:$BT,MATCH($BC$12&amp;"_"&amp;BN$20,データシート1!$A$1:$BT$1,0),0)</f>
        <v>106.4956523354109</v>
      </c>
      <c r="BO49" s="34">
        <f>VLOOKUP($AX49&amp;"_"&amp;$BC$14,データシート1!$A:$BT,MATCH($BC$12&amp;"_"&amp;BO$20,データシート1!$A$1:$BT$1,0),0)</f>
        <v>16.552978495602702</v>
      </c>
      <c r="BP49" s="34">
        <f>VLOOKUP($AX49&amp;"_"&amp;$BC$14,データシート1!$A:$BT,MATCH($BC$12&amp;"_"&amp;BP$20,データシート1!$A$1:$BT$1,0),0)</f>
        <v>0</v>
      </c>
      <c r="BQ49" s="34">
        <f>VLOOKUP($AX49&amp;"_"&amp;$BC$14,データシート1!$A:$BT,MATCH($BC$12&amp;"_"&amp;BQ$20,データシート1!$A$1:$BT$1,0),0)</f>
        <v>66.427164096719991</v>
      </c>
      <c r="BR49" s="35">
        <f t="shared" si="3"/>
        <v>1019.2151994179042</v>
      </c>
      <c r="BT49" s="121" t="str">
        <f t="shared" si="4"/>
        <v>茨木市</v>
      </c>
      <c r="BU49" s="33">
        <f t="shared" si="25"/>
        <v>1019.2151994179042</v>
      </c>
      <c r="BV49" s="59">
        <f t="shared" si="16"/>
        <v>0.1685156832533713</v>
      </c>
      <c r="BW49" s="59">
        <f t="shared" si="16"/>
        <v>0.14949024430604924</v>
      </c>
      <c r="BX49" s="59">
        <f t="shared" si="16"/>
        <v>8.3234223745257286E-3</v>
      </c>
      <c r="BY49" s="59">
        <f t="shared" si="16"/>
        <v>1.0702016572796328E-2</v>
      </c>
      <c r="BZ49" s="59">
        <f t="shared" si="16"/>
        <v>0.27267583335844553</v>
      </c>
      <c r="CA49" s="59">
        <f t="shared" si="32"/>
        <v>0.2475227342291984</v>
      </c>
      <c r="CB49" s="59">
        <f t="shared" si="32"/>
        <v>0.24611093216777635</v>
      </c>
      <c r="CC49" s="59">
        <f t="shared" si="32"/>
        <v>0.22987002592436823</v>
      </c>
      <c r="CD49" s="59">
        <f t="shared" si="32"/>
        <v>0.12538212935823295</v>
      </c>
      <c r="CE49" s="59">
        <f t="shared" si="32"/>
        <v>0.10448789656613526</v>
      </c>
      <c r="CF49" s="59">
        <f t="shared" si="32"/>
        <v>1.624090624340813E-2</v>
      </c>
      <c r="CG49" s="59">
        <f t="shared" si="32"/>
        <v>0</v>
      </c>
      <c r="CH49" s="59">
        <f t="shared" si="32"/>
        <v>6.5174816991208515E-2</v>
      </c>
      <c r="CI49" s="122">
        <f t="shared" si="6"/>
        <v>1</v>
      </c>
      <c r="CK49" s="123" t="str">
        <f t="shared" si="7"/>
        <v>茨木市</v>
      </c>
      <c r="CL49" s="124">
        <f t="shared" si="17"/>
        <v>171.75374571212919</v>
      </c>
      <c r="CM49" s="65">
        <f t="shared" si="18"/>
        <v>0.73795770493667423</v>
      </c>
      <c r="CN49" s="66">
        <f t="shared" si="19"/>
        <v>152.36272916142119</v>
      </c>
      <c r="CO49" s="65">
        <f t="shared" si="20"/>
        <v>0.8318766715298036</v>
      </c>
      <c r="CP49" s="66">
        <f t="shared" si="8"/>
        <v>8.4833585952916852</v>
      </c>
      <c r="CQ49" s="65">
        <f t="shared" si="21"/>
        <v>0</v>
      </c>
      <c r="CR49" s="66">
        <f t="shared" si="9"/>
        <v>10.907657955416324</v>
      </c>
      <c r="CS49" s="65">
        <f t="shared" si="22"/>
        <v>0</v>
      </c>
      <c r="CT49" s="66">
        <f t="shared" si="10"/>
        <v>277.91535387287126</v>
      </c>
      <c r="CU49" s="67">
        <f t="shared" si="23"/>
        <v>0.5599402761719473</v>
      </c>
      <c r="CV49" s="16"/>
      <c r="CW49" s="959">
        <f t="shared" si="24"/>
        <v>126.747</v>
      </c>
      <c r="CX49" s="962">
        <f>VLOOKUP($AX49&amp;"_"&amp;$CW$14,データシート1!$A:$BT,MATCH($CW$12&amp;"_"&amp;CX$20,データシート1!$A$1:$BT$1,0),0)</f>
        <v>126.747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155.61600000000001</v>
      </c>
      <c r="DB49" s="962">
        <f>VLOOKUP($AX49&amp;"_"&amp;$CW$14,データシート1!$A:$BT,MATCH($CW$12&amp;"_"&amp;DB$20,データシート1!$A$1:$BT$1,0),0)</f>
        <v>0</v>
      </c>
      <c r="DC49" s="962">
        <f>VLOOKUP($AX49&amp;"_"&amp;$CW$14,データシート1!$A:$BT,MATCH($CW$12&amp;"_"&amp;DC$20,データシート1!$A$1:$BT$1,0),0)</f>
        <v>0</v>
      </c>
      <c r="DD49" s="961">
        <f t="shared" si="11"/>
        <v>282.363</v>
      </c>
      <c r="DE49" s="16"/>
      <c r="DF49" s="125">
        <f>VLOOKUP($AX49&amp;"_"&amp;$DF$14,データシート1!$A:$BT,MATCH($DF$12&amp;"_"&amp;DF$20,データシート1!$A$1:$BT$1,0),0)</f>
        <v>12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17</v>
      </c>
      <c r="DJ49" s="64">
        <f>VLOOKUP($AX49&amp;"_"&amp;$DF$14,データシート1!$A:$BT,MATCH($DF$12&amp;"_"&amp;DJ$20,データシート1!$A$1:$BT$1,0),0)</f>
        <v>0</v>
      </c>
      <c r="DK49" s="64">
        <f>VLOOKUP($AX49&amp;"_"&amp;$DF$14,データシート1!$A:$BT,MATCH($DF$12&amp;"_"&amp;DK$20,データシート1!$A$1:$BT$1,0),0)</f>
        <v>0</v>
      </c>
      <c r="DL49" s="68">
        <f t="shared" si="12"/>
        <v>29</v>
      </c>
      <c r="DM49" s="16"/>
      <c r="DN49" s="126">
        <f t="shared" si="26"/>
        <v>0.45</v>
      </c>
      <c r="DO49" s="127">
        <f t="shared" si="27"/>
        <v>0</v>
      </c>
      <c r="DP49" s="127">
        <f t="shared" si="29"/>
        <v>0</v>
      </c>
      <c r="DQ49" s="127">
        <f t="shared" si="30"/>
        <v>0.55000000000000004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那覇市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那覇市</v>
      </c>
      <c r="AZ4" s="1038" t="str">
        <f>年度マスタ!$K4</f>
        <v>47201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14201</v>
      </c>
      <c r="AY13" s="18" t="str">
        <f>IF(IFERROR(比較地域マスタ!$Z6,"")=0,"",IFERROR(比較地域マスタ!$Z6,""))</f>
        <v>横須賀市</v>
      </c>
      <c r="BC13" s="844" t="str">
        <f t="shared" ref="BC13:BC59" si="0">AX13</f>
        <v>14201</v>
      </c>
      <c r="BD13" s="1031" t="str">
        <f>AY13</f>
        <v>横須賀市</v>
      </c>
      <c r="BE13" s="34">
        <f>VLOOKUP($BC13&amp;"_"&amp;$AZ$7,データシート1!$A:$BT,MATCH("cb_"&amp;BE$12,データシート1!$A$1:$BT$1,0),0)</f>
        <v>29021.599999999969</v>
      </c>
      <c r="BF13" s="34">
        <f>VLOOKUP($BC13&amp;"_"&amp;$AZ$7,データシート1!$A:$BT,MATCH("cb_"&amp;BF$12,データシート1!$A$1:$BT$1,0),0)</f>
        <v>17549.000000000018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12348.006000000001</v>
      </c>
      <c r="BK13" s="34">
        <f>SUM(BE13:BJ13)</f>
        <v>58918.605999999992</v>
      </c>
      <c r="BL13" s="36"/>
      <c r="BM13" s="844" t="str">
        <f>AX13</f>
        <v>14201</v>
      </c>
      <c r="BN13" s="1031" t="str">
        <f>AY13</f>
        <v>横須賀市</v>
      </c>
      <c r="BO13" s="34">
        <f>BE13*VLOOKUP(BO$12,別紙!$B$4:$E$10,MATCH("設備利用率",別紙!$B$4:$E$4,0),0)/100*8760/10^3</f>
        <v>34829.402591999962</v>
      </c>
      <c r="BP13" s="34">
        <f>BF13*VLOOKUP(BP$12,別紙!$B$4:$E$10,MATCH("設備利用率",別紙!$B$4:$E$4,0),0)/100*8760/10^3</f>
        <v>23213.115240000025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86534.826048000003</v>
      </c>
      <c r="BU13" s="34">
        <f>SUM(BO13:BT13)</f>
        <v>144577.34388</v>
      </c>
      <c r="BV13" s="36"/>
      <c r="BW13" s="33" t="str">
        <f>AX13</f>
        <v>14201</v>
      </c>
      <c r="BX13" s="33" t="str">
        <f>AY13</f>
        <v>横須賀市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2011843.6241911144</v>
      </c>
      <c r="BZ13" s="36"/>
      <c r="CA13" s="33" t="str">
        <f>AX13</f>
        <v>14201</v>
      </c>
      <c r="CB13" s="33" t="str">
        <f>AY13</f>
        <v>横須賀市</v>
      </c>
      <c r="CC13" s="223">
        <f>BO13/$BY13</f>
        <v>1.731218180836671E-2</v>
      </c>
      <c r="CD13" s="223">
        <f t="shared" ref="CD13:CH28" si="1">BP13/$BY13</f>
        <v>1.1538230387728636E-2</v>
      </c>
      <c r="CE13" s="223">
        <f t="shared" si="1"/>
        <v>0</v>
      </c>
      <c r="CF13" s="223">
        <f t="shared" si="1"/>
        <v>0</v>
      </c>
      <c r="CG13" s="223">
        <f t="shared" si="1"/>
        <v>0</v>
      </c>
      <c r="CH13" s="223">
        <f t="shared" si="1"/>
        <v>4.3012699897484505E-2</v>
      </c>
      <c r="CI13" s="223">
        <f>BU13/BY13</f>
        <v>7.1863112093579859E-2</v>
      </c>
      <c r="CK13" s="18" t="str">
        <f>AX13</f>
        <v>14201</v>
      </c>
      <c r="CL13" s="18" t="str">
        <f>AY13</f>
        <v>横須賀市</v>
      </c>
      <c r="CM13" s="18">
        <f>VLOOKUP($CK13&amp;"_"&amp;$AZ$7,データシート1!$A:$BT,MATCH("ca_太陽光発電（10kW未満）",データシート1!$A$1:$BT$1,0),0)</f>
        <v>7348</v>
      </c>
      <c r="CN13" s="18">
        <f>VLOOKUP($CK13&amp;"_"&amp;$AZ$5,データシート1!$A:$BT,MATCH("ab_家庭",データシート1!$A$1:$BT$1,0),0)</f>
        <v>192089</v>
      </c>
      <c r="CO13" s="223">
        <f>CM13/CN13</f>
        <v>3.8253101426942722E-2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27205</v>
      </c>
      <c r="AY14" s="18" t="str">
        <f>IF(IFERROR(比較地域マスタ!$Z7,"")=0,"",IFERROR(比較地域マスタ!$Z7,""))</f>
        <v>吹田市</v>
      </c>
      <c r="BC14" s="844" t="str">
        <f t="shared" si="0"/>
        <v>27205</v>
      </c>
      <c r="BD14" s="1031" t="str">
        <f t="shared" ref="BD14:BD60" si="2">AY14</f>
        <v>吹田市</v>
      </c>
      <c r="BE14" s="34">
        <f>VLOOKUP($BC14&amp;"_"&amp;$AZ$7,データシート1!$A:$BT,MATCH("cb_"&amp;BE$12,データシート1!$A$1:$BT$1,0),0)</f>
        <v>19039.39999999998</v>
      </c>
      <c r="BF14" s="34">
        <f>VLOOKUP($BC14&amp;"_"&amp;$AZ$7,データシート1!$A:$BT,MATCH("cb_"&amp;BF$12,データシート1!$A$1:$BT$1,0),0)</f>
        <v>7754.1999999999962</v>
      </c>
      <c r="BG14" s="34">
        <f>VLOOKUP($BC14&amp;"_"&amp;$AZ$7,データシート1!$A:$BT,MATCH("cb_"&amp;BG$12,データシート1!$A$1:$BT$1,0),0)</f>
        <v>0</v>
      </c>
      <c r="BH14" s="34">
        <f>VLOOKUP($BC14&amp;"_"&amp;$AZ$7,データシート1!$A:$BT,MATCH("cb_"&amp;BH$12,データシート1!$A$1:$BT$1,0),0)</f>
        <v>68.400000000000006</v>
      </c>
      <c r="BI14" s="34">
        <f>VLOOKUP($BC14&amp;"_"&amp;$AZ$7,データシート1!$A:$BT,MATCH("cb_"&amp;BI$12,データシート1!$A$1:$BT$1,0),0)</f>
        <v>0</v>
      </c>
      <c r="BJ14" s="34">
        <f>VLOOKUP($BC14&amp;"_"&amp;$AZ$7,データシート1!$A:$BT,MATCH("cb_"&amp;BJ$12,データシート1!$A$1:$BT$1,0),0)</f>
        <v>6240</v>
      </c>
      <c r="BK14" s="34">
        <f t="shared" ref="BK14:BK60" si="3">SUM(BE14:BJ14)</f>
        <v>33101.999999999978</v>
      </c>
      <c r="BL14" s="36"/>
      <c r="BM14" s="844" t="str">
        <f t="shared" ref="BM14:BM60" si="4">AX14</f>
        <v>27205</v>
      </c>
      <c r="BN14" s="1031" t="str">
        <f t="shared" ref="BN14:BN60" si="5">AY14</f>
        <v>吹田市</v>
      </c>
      <c r="BO14" s="34">
        <f>BE14*VLOOKUP(BO$12,別紙!$B$4:$E$10,MATCH("設備利用率",別紙!$B$4:$E$4,0),0)/100*8760/10^3</f>
        <v>22849.564727999976</v>
      </c>
      <c r="BP14" s="34">
        <f>BF14*VLOOKUP(BP$12,別紙!$B$4:$E$10,MATCH("設備利用率",別紙!$B$4:$E$4,0),0)/100*8760/10^3</f>
        <v>10256.945591999996</v>
      </c>
      <c r="BQ14" s="34">
        <f>BG14*VLOOKUP(BQ$12,別紙!$B$4:$E$10,MATCH("設備利用率",別紙!$B$4:$E$4,0),0)/100*8760/10^3</f>
        <v>0</v>
      </c>
      <c r="BR14" s="34">
        <f>BH14*VLOOKUP(BR$12,別紙!$B$4:$E$10,MATCH("設備利用率",別紙!$B$4:$E$4,0),0)/100*8760/10^3</f>
        <v>359.51039999999995</v>
      </c>
      <c r="BS14" s="34">
        <f>BI14*VLOOKUP(BS$12,別紙!$B$4:$E$10,MATCH("設備利用率",別紙!$B$4:$E$4,0),0)/100*8760/10^3</f>
        <v>0</v>
      </c>
      <c r="BT14" s="34">
        <f>BJ14*VLOOKUP(BT$12,別紙!$B$4:$E$10,MATCH("設備利用率",別紙!$B$4:$E$4,0),0)/100*8760/10^3</f>
        <v>43729.919999999998</v>
      </c>
      <c r="BU14" s="34">
        <f t="shared" ref="BU14:BU60" si="6">SUM(BO14:BT14)</f>
        <v>77195.94071999997</v>
      </c>
      <c r="BV14" s="36"/>
      <c r="BW14" s="33" t="str">
        <f t="shared" ref="BW14:BW60" si="7">AX14</f>
        <v>27205</v>
      </c>
      <c r="BX14" s="33" t="str">
        <f t="shared" ref="BX14:BX60" si="8">AY14</f>
        <v>吹田市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1948940.4654064411</v>
      </c>
      <c r="BZ14" s="36"/>
      <c r="CA14" s="33" t="str">
        <f t="shared" ref="CA14:CA60" si="9">AX14</f>
        <v>27205</v>
      </c>
      <c r="CB14" s="33" t="str">
        <f t="shared" ref="CB14:CB60" si="10">AY14</f>
        <v>吹田市</v>
      </c>
      <c r="CC14" s="223">
        <f t="shared" ref="CC14:CC60" si="11">BO14/$BY14</f>
        <v>1.1724095801579459E-2</v>
      </c>
      <c r="CD14" s="223">
        <f t="shared" si="1"/>
        <v>5.2628316636962871E-3</v>
      </c>
      <c r="CE14" s="223">
        <f t="shared" si="1"/>
        <v>0</v>
      </c>
      <c r="CF14" s="223">
        <f t="shared" si="1"/>
        <v>1.8446453669636643E-4</v>
      </c>
      <c r="CG14" s="223">
        <f t="shared" si="1"/>
        <v>0</v>
      </c>
      <c r="CH14" s="223">
        <f t="shared" si="1"/>
        <v>2.2437791598154518E-2</v>
      </c>
      <c r="CI14" s="223">
        <f t="shared" ref="CI14:CI60" si="12">BU14/BY14</f>
        <v>3.9609183600126628E-2</v>
      </c>
      <c r="CK14" s="18" t="str">
        <f t="shared" ref="CK14:CK60" si="13">AX14</f>
        <v>27205</v>
      </c>
      <c r="CL14" s="18" t="str">
        <f t="shared" ref="CL14:CL60" si="14">AY14</f>
        <v>吹田市</v>
      </c>
      <c r="CM14" s="18">
        <f>VLOOKUP($CK14&amp;"_"&amp;$AZ$7,データシート1!$A:$BT,MATCH("ca_太陽光発電（10kW未満）",データシート1!$A$1:$BT$1,0),0)</f>
        <v>4626</v>
      </c>
      <c r="CN14" s="18">
        <f>VLOOKUP($CK14&amp;"_"&amp;$AZ$5,データシート1!$A:$BT,MATCH("ab_家庭",データシート1!$A$1:$BT$1,0),0)</f>
        <v>181823</v>
      </c>
      <c r="CO14" s="223">
        <f t="shared" ref="CO14:CO60" si="15">CM14/CN14</f>
        <v>2.5442325778366873E-2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23203</v>
      </c>
      <c r="AY15" s="18" t="str">
        <f>IF(IFERROR(比較地域マスタ!$Z8,"")=0,"",IFERROR(比較地域マスタ!$Z8,""))</f>
        <v>一宮市</v>
      </c>
      <c r="BC15" s="844" t="str">
        <f t="shared" si="0"/>
        <v>23203</v>
      </c>
      <c r="BD15" s="1031" t="str">
        <f t="shared" si="2"/>
        <v>一宮市</v>
      </c>
      <c r="BE15" s="34">
        <f>VLOOKUP($BC15&amp;"_"&amp;$AZ$7,データシート1!$A:$BT,MATCH("cb_"&amp;BE$12,データシート1!$A$1:$BT$1,0),0)</f>
        <v>71316.800000000789</v>
      </c>
      <c r="BF15" s="34">
        <f>VLOOKUP($BC15&amp;"_"&amp;$AZ$7,データシート1!$A:$BT,MATCH("cb_"&amp;BF$12,データシート1!$A$1:$BT$1,0),0)</f>
        <v>60505.199999999895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131822.0000000007</v>
      </c>
      <c r="BL15" s="36"/>
      <c r="BM15" s="844" t="str">
        <f t="shared" si="4"/>
        <v>23203</v>
      </c>
      <c r="BN15" s="1031" t="str">
        <f t="shared" si="5"/>
        <v>一宮市</v>
      </c>
      <c r="BO15" s="34">
        <f>BE15*VLOOKUP(BO$12,別紙!$B$4:$E$10,MATCH("設備利用率",別紙!$B$4:$E$4,0),0)/100*8760/10^3</f>
        <v>85588.71801600093</v>
      </c>
      <c r="BP15" s="34">
        <f>BF15*VLOOKUP(BP$12,別紙!$B$4:$E$10,MATCH("設備利用率",別紙!$B$4:$E$4,0),0)/100*8760/10^3</f>
        <v>80033.858351999865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165622.57636800079</v>
      </c>
      <c r="BV15" s="36"/>
      <c r="BW15" s="33" t="str">
        <f t="shared" si="7"/>
        <v>23203</v>
      </c>
      <c r="BX15" s="33" t="str">
        <f t="shared" si="8"/>
        <v>一宮市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1655516.4514661974</v>
      </c>
      <c r="BZ15" s="36"/>
      <c r="CA15" s="33" t="str">
        <f t="shared" si="9"/>
        <v>23203</v>
      </c>
      <c r="CB15" s="33" t="str">
        <f t="shared" si="10"/>
        <v>一宮市</v>
      </c>
      <c r="CC15" s="223">
        <f t="shared" si="11"/>
        <v>5.1699104494068809E-2</v>
      </c>
      <c r="CD15" s="223">
        <f t="shared" si="1"/>
        <v>4.8343740879843507E-2</v>
      </c>
      <c r="CE15" s="223">
        <f t="shared" si="1"/>
        <v>0</v>
      </c>
      <c r="CF15" s="223">
        <f t="shared" si="1"/>
        <v>0</v>
      </c>
      <c r="CG15" s="223">
        <f t="shared" si="1"/>
        <v>0</v>
      </c>
      <c r="CH15" s="223">
        <f t="shared" si="1"/>
        <v>0</v>
      </c>
      <c r="CI15" s="223">
        <f t="shared" si="12"/>
        <v>0.10004284537391231</v>
      </c>
      <c r="CK15" s="18" t="str">
        <f t="shared" si="13"/>
        <v>23203</v>
      </c>
      <c r="CL15" s="18" t="str">
        <f t="shared" si="14"/>
        <v>一宮市</v>
      </c>
      <c r="CM15" s="18">
        <f>VLOOKUP($CK15&amp;"_"&amp;$AZ$7,データシート1!$A:$BT,MATCH("ca_太陽光発電（10kW未満）",データシート1!$A$1:$BT$1,0),0)</f>
        <v>15009</v>
      </c>
      <c r="CN15" s="18">
        <f>VLOOKUP($CK15&amp;"_"&amp;$AZ$5,データシート1!$A:$BT,MATCH("ab_家庭",データシート1!$A$1:$BT$1,0),0)</f>
        <v>165917</v>
      </c>
      <c r="CO15" s="223">
        <f t="shared" si="15"/>
        <v>9.0460893097150982E-2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23201</v>
      </c>
      <c r="AY16" s="18" t="str">
        <f>IF(IFERROR(比較地域マスタ!$Z9,"")=0,"",IFERROR(比較地域マスタ!$Z9,""))</f>
        <v>豊橋市</v>
      </c>
      <c r="BC16" s="844" t="str">
        <f t="shared" si="0"/>
        <v>23201</v>
      </c>
      <c r="BD16" s="1031" t="str">
        <f t="shared" si="2"/>
        <v>豊橋市</v>
      </c>
      <c r="BE16" s="34">
        <f>VLOOKUP($BC16&amp;"_"&amp;$AZ$7,データシート1!$A:$BT,MATCH("cb_"&amp;BE$12,データシート1!$A$1:$BT$1,0),0)</f>
        <v>68471.900000000751</v>
      </c>
      <c r="BF16" s="34">
        <f>VLOOKUP($BC16&amp;"_"&amp;$AZ$7,データシート1!$A:$BT,MATCH("cb_"&amp;BF$12,データシート1!$A$1:$BT$1,0),0)</f>
        <v>203062.40000000058</v>
      </c>
      <c r="BG16" s="34">
        <f>VLOOKUP($BC16&amp;"_"&amp;$AZ$7,データシート1!$A:$BT,MATCH("cb_"&amp;BG$12,データシート1!$A$1:$BT$1,0),0)</f>
        <v>37</v>
      </c>
      <c r="BH16" s="34">
        <f>VLOOKUP($BC16&amp;"_"&amp;$AZ$7,データシート1!$A:$BT,MATCH("cb_"&amp;BH$12,データシート1!$A$1:$BT$1,0),0)</f>
        <v>7.1</v>
      </c>
      <c r="BI16" s="34">
        <f>VLOOKUP($BC16&amp;"_"&amp;$AZ$7,データシート1!$A:$BT,MATCH("cb_"&amp;BI$12,データシート1!$A$1:$BT$1,0),0)</f>
        <v>0</v>
      </c>
      <c r="BJ16" s="34">
        <f>VLOOKUP($BC16&amp;"_"&amp;$AZ$7,データシート1!$A:$BT,MATCH("cb_"&amp;BJ$12,データシート1!$A$1:$BT$1,0),0)</f>
        <v>32448.799999999999</v>
      </c>
      <c r="BK16" s="34">
        <f t="shared" si="3"/>
        <v>304027.20000000129</v>
      </c>
      <c r="BL16" s="36"/>
      <c r="BM16" s="844" t="str">
        <f t="shared" si="4"/>
        <v>23201</v>
      </c>
      <c r="BN16" s="1031" t="str">
        <f t="shared" si="5"/>
        <v>豊橋市</v>
      </c>
      <c r="BO16" s="34">
        <f>BE16*VLOOKUP(BO$12,別紙!$B$4:$E$10,MATCH("設備利用率",別紙!$B$4:$E$4,0),0)/100*8760/10^3</f>
        <v>82174.496628000896</v>
      </c>
      <c r="BP16" s="34">
        <f>BF16*VLOOKUP(BP$12,別紙!$B$4:$E$10,MATCH("設備利用率",別紙!$B$4:$E$4,0),0)/100*8760/10^3</f>
        <v>268602.82022400072</v>
      </c>
      <c r="BQ16" s="34">
        <f>BG16*VLOOKUP(BQ$12,別紙!$B$4:$E$10,MATCH("設備利用率",別紙!$B$4:$E$4,0),0)/100*8760/10^3</f>
        <v>80.38176</v>
      </c>
      <c r="BR16" s="34">
        <f>BH16*VLOOKUP(BR$12,別紙!$B$4:$E$10,MATCH("設備利用率",別紙!$B$4:$E$4,0),0)/100*8760/10^3</f>
        <v>37.317599999999999</v>
      </c>
      <c r="BS16" s="34">
        <f>BI16*VLOOKUP(BS$12,別紙!$B$4:$E$10,MATCH("設備利用率",別紙!$B$4:$E$4,0),0)/100*8760/10^3</f>
        <v>0</v>
      </c>
      <c r="BT16" s="34">
        <f>BJ16*VLOOKUP(BT$12,別紙!$B$4:$E$10,MATCH("設備利用率",別紙!$B$4:$E$4,0),0)/100*8760/10^3</f>
        <v>227401.19039999999</v>
      </c>
      <c r="BU16" s="34">
        <f t="shared" si="6"/>
        <v>578296.20661200164</v>
      </c>
      <c r="BV16" s="36"/>
      <c r="BW16" s="33" t="str">
        <f t="shared" si="7"/>
        <v>23201</v>
      </c>
      <c r="BX16" s="33" t="str">
        <f t="shared" si="8"/>
        <v>豊橋市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2151227.788049004</v>
      </c>
      <c r="BZ16" s="36"/>
      <c r="CA16" s="33" t="str">
        <f t="shared" si="9"/>
        <v>23201</v>
      </c>
      <c r="CB16" s="33" t="str">
        <f t="shared" si="10"/>
        <v>豊橋市</v>
      </c>
      <c r="CC16" s="223">
        <f t="shared" si="11"/>
        <v>3.8198882091666712E-2</v>
      </c>
      <c r="CD16" s="223">
        <f t="shared" si="1"/>
        <v>0.12486024107544769</v>
      </c>
      <c r="CE16" s="223">
        <f t="shared" si="1"/>
        <v>3.7365527001164291E-5</v>
      </c>
      <c r="CF16" s="223">
        <f t="shared" si="1"/>
        <v>1.7347116938203998E-5</v>
      </c>
      <c r="CG16" s="223">
        <f t="shared" si="1"/>
        <v>0</v>
      </c>
      <c r="CH16" s="223">
        <f t="shared" si="1"/>
        <v>0.10570762969096599</v>
      </c>
      <c r="CI16" s="223">
        <f t="shared" si="12"/>
        <v>0.2688214655020198</v>
      </c>
      <c r="CK16" s="18" t="str">
        <f t="shared" si="13"/>
        <v>23201</v>
      </c>
      <c r="CL16" s="18" t="str">
        <f t="shared" si="14"/>
        <v>豊橋市</v>
      </c>
      <c r="CM16" s="18">
        <f>VLOOKUP($CK16&amp;"_"&amp;$AZ$7,データシート1!$A:$BT,MATCH("ca_太陽光発電（10kW未満）",データシート1!$A$1:$BT$1,0),0)</f>
        <v>15248</v>
      </c>
      <c r="CN16" s="18">
        <f>VLOOKUP($CK16&amp;"_"&amp;$AZ$5,データシート1!$A:$BT,MATCH("ab_家庭",データシート1!$A$1:$BT$1,0),0)</f>
        <v>163746</v>
      </c>
      <c r="CO16" s="223">
        <f t="shared" si="15"/>
        <v>9.3119831934825884E-2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10202</v>
      </c>
      <c r="AY17" s="18" t="str">
        <f>IF(IFERROR(比較地域マスタ!$Z10,"")=0,"",IFERROR(比較地域マスタ!$Z10,""))</f>
        <v>高崎市</v>
      </c>
      <c r="BC17" s="844" t="str">
        <f t="shared" si="0"/>
        <v>10202</v>
      </c>
      <c r="BD17" s="1031" t="str">
        <f t="shared" si="2"/>
        <v>高崎市</v>
      </c>
      <c r="BE17" s="34">
        <f>VLOOKUP($BC17&amp;"_"&amp;$AZ$7,データシート1!$A:$BT,MATCH("cb_"&amp;BE$12,データシート1!$A$1:$BT$1,0),0)</f>
        <v>70746.900000001158</v>
      </c>
      <c r="BF17" s="34">
        <f>VLOOKUP($BC17&amp;"_"&amp;$AZ$7,データシート1!$A:$BT,MATCH("cb_"&amp;BF$12,データシート1!$A$1:$BT$1,0),0)</f>
        <v>325344.90000000031</v>
      </c>
      <c r="BG17" s="34">
        <f>VLOOKUP($BC17&amp;"_"&amp;$AZ$7,データシート1!$A:$BT,MATCH("cb_"&amp;BG$12,データシート1!$A$1:$BT$1,0),0)</f>
        <v>0</v>
      </c>
      <c r="BH17" s="34">
        <f>VLOOKUP($BC17&amp;"_"&amp;$AZ$7,データシート1!$A:$BT,MATCH("cb_"&amp;BH$12,データシート1!$A$1:$BT$1,0),0)</f>
        <v>133</v>
      </c>
      <c r="BI17" s="34">
        <f>VLOOKUP($BC17&amp;"_"&amp;$AZ$7,データシート1!$A:$BT,MATCH("cb_"&amp;BI$12,データシート1!$A$1:$BT$1,0),0)</f>
        <v>0</v>
      </c>
      <c r="BJ17" s="34">
        <f>VLOOKUP($BC17&amp;"_"&amp;$AZ$7,データシート1!$A:$BT,MATCH("cb_"&amp;BJ$12,データシート1!$A$1:$BT$1,0),0)</f>
        <v>5250</v>
      </c>
      <c r="BK17" s="34">
        <f t="shared" si="3"/>
        <v>401474.80000000144</v>
      </c>
      <c r="BL17" s="36"/>
      <c r="BM17" s="844" t="str">
        <f t="shared" si="4"/>
        <v>10202</v>
      </c>
      <c r="BN17" s="1031" t="str">
        <f t="shared" si="5"/>
        <v>高崎市</v>
      </c>
      <c r="BO17" s="34">
        <f>BE17*VLOOKUP(BO$12,別紙!$B$4:$E$10,MATCH("設備利用率",別紙!$B$4:$E$4,0),0)/100*8760/10^3</f>
        <v>84904.769628001392</v>
      </c>
      <c r="BP17" s="34">
        <f>BF17*VLOOKUP(BP$12,別紙!$B$4:$E$10,MATCH("設備利用率",別紙!$B$4:$E$4,0),0)/100*8760/10^3</f>
        <v>430353.21992400044</v>
      </c>
      <c r="BQ17" s="34">
        <f>BG17*VLOOKUP(BQ$12,別紙!$B$4:$E$10,MATCH("設備利用率",別紙!$B$4:$E$4,0),0)/100*8760/10^3</f>
        <v>0</v>
      </c>
      <c r="BR17" s="34">
        <f>BH17*VLOOKUP(BR$12,別紙!$B$4:$E$10,MATCH("設備利用率",別紙!$B$4:$E$4,0),0)/100*8760/10^3</f>
        <v>699.048</v>
      </c>
      <c r="BS17" s="34">
        <f>BI17*VLOOKUP(BS$12,別紙!$B$4:$E$10,MATCH("設備利用率",別紙!$B$4:$E$4,0),0)/100*8760/10^3</f>
        <v>0</v>
      </c>
      <c r="BT17" s="34">
        <f>BJ17*VLOOKUP(BT$12,別紙!$B$4:$E$10,MATCH("設備利用率",別紙!$B$4:$E$4,0),0)/100*8760/10^3</f>
        <v>36792</v>
      </c>
      <c r="BU17" s="34">
        <f t="shared" si="6"/>
        <v>552749.03755200189</v>
      </c>
      <c r="BV17" s="36"/>
      <c r="BW17" s="33" t="str">
        <f t="shared" si="7"/>
        <v>10202</v>
      </c>
      <c r="BX17" s="33" t="str">
        <f t="shared" si="8"/>
        <v>高崎市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2352525.1872173557</v>
      </c>
      <c r="BZ17" s="36"/>
      <c r="CA17" s="33" t="str">
        <f t="shared" si="9"/>
        <v>10202</v>
      </c>
      <c r="CB17" s="33" t="str">
        <f t="shared" si="10"/>
        <v>高崎市</v>
      </c>
      <c r="CC17" s="223">
        <f t="shared" si="11"/>
        <v>3.60909077995588E-2</v>
      </c>
      <c r="CD17" s="223">
        <f t="shared" si="1"/>
        <v>0.18293246009112293</v>
      </c>
      <c r="CE17" s="223">
        <f t="shared" si="1"/>
        <v>0</v>
      </c>
      <c r="CF17" s="223">
        <f t="shared" si="1"/>
        <v>2.971479343976151E-4</v>
      </c>
      <c r="CG17" s="223">
        <f t="shared" si="1"/>
        <v>0</v>
      </c>
      <c r="CH17" s="223">
        <f t="shared" si="1"/>
        <v>1.5639364968295533E-2</v>
      </c>
      <c r="CI17" s="223">
        <f t="shared" si="12"/>
        <v>0.2349598807933749</v>
      </c>
      <c r="CK17" s="18" t="str">
        <f t="shared" si="13"/>
        <v>10202</v>
      </c>
      <c r="CL17" s="18" t="str">
        <f t="shared" si="14"/>
        <v>高崎市</v>
      </c>
      <c r="CM17" s="18">
        <f>VLOOKUP($CK17&amp;"_"&amp;$AZ$7,データシート1!$A:$BT,MATCH("ca_太陽光発電（10kW未満）",データシート1!$A$1:$BT$1,0),0)</f>
        <v>15235</v>
      </c>
      <c r="CN17" s="18">
        <f>VLOOKUP($CK17&amp;"_"&amp;$AZ$5,データシート1!$A:$BT,MATCH("ab_家庭",データシート1!$A$1:$BT$1,0),0)</f>
        <v>170141</v>
      </c>
      <c r="CO17" s="223">
        <f t="shared" si="15"/>
        <v>8.9543378727055797E-2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20201</v>
      </c>
      <c r="AY18" s="18" t="str">
        <f>IF(IFERROR(比較地域マスタ!$Z11,"")=0,"",IFERROR(比較地域マスタ!$Z11,""))</f>
        <v>長野市</v>
      </c>
      <c r="BC18" s="844" t="str">
        <f t="shared" si="0"/>
        <v>20201</v>
      </c>
      <c r="BD18" s="1031" t="str">
        <f t="shared" si="2"/>
        <v>長野市</v>
      </c>
      <c r="BE18" s="34">
        <f>VLOOKUP($BC18&amp;"_"&amp;$AZ$7,データシート1!$A:$BT,MATCH("cb_"&amp;BE$12,データシート1!$A$1:$BT$1,0),0)</f>
        <v>71329.600000001024</v>
      </c>
      <c r="BF18" s="34">
        <f>VLOOKUP($BC18&amp;"_"&amp;$AZ$7,データシート1!$A:$BT,MATCH("cb_"&amp;BF$12,データシート1!$A$1:$BT$1,0),0)</f>
        <v>100668.89999999975</v>
      </c>
      <c r="BG18" s="34">
        <f>VLOOKUP($BC18&amp;"_"&amp;$AZ$7,データシート1!$A:$BT,MATCH("cb_"&amp;BG$12,データシート1!$A$1:$BT$1,0),0)</f>
        <v>0</v>
      </c>
      <c r="BH18" s="34">
        <f>VLOOKUP($BC18&amp;"_"&amp;$AZ$7,データシート1!$A:$BT,MATCH("cb_"&amp;BH$12,データシート1!$A$1:$BT$1,0),0)</f>
        <v>15767</v>
      </c>
      <c r="BI18" s="34">
        <f>VLOOKUP($BC18&amp;"_"&amp;$AZ$7,データシート1!$A:$BT,MATCH("cb_"&amp;BI$12,データシート1!$A$1:$BT$1,0),0)</f>
        <v>0</v>
      </c>
      <c r="BJ18" s="34">
        <f>VLOOKUP($BC18&amp;"_"&amp;$AZ$7,データシート1!$A:$BT,MATCH("cb_"&amp;BJ$12,データシート1!$A$1:$BT$1,0),0)</f>
        <v>9969.0760000000009</v>
      </c>
      <c r="BK18" s="34">
        <f t="shared" si="3"/>
        <v>197734.57600000076</v>
      </c>
      <c r="BL18" s="36"/>
      <c r="BM18" s="844" t="str">
        <f t="shared" si="4"/>
        <v>20201</v>
      </c>
      <c r="BN18" s="1031" t="str">
        <f t="shared" si="5"/>
        <v>長野市</v>
      </c>
      <c r="BO18" s="34">
        <f>BE18*VLOOKUP(BO$12,別紙!$B$4:$E$10,MATCH("設備利用率",別紙!$B$4:$E$4,0),0)/100*8760/10^3</f>
        <v>85604.079552001218</v>
      </c>
      <c r="BP18" s="34">
        <f>BF18*VLOOKUP(BP$12,別紙!$B$4:$E$10,MATCH("設備利用率",別紙!$B$4:$E$4,0),0)/100*8760/10^3</f>
        <v>133160.79416399967</v>
      </c>
      <c r="BQ18" s="34">
        <f>BG18*VLOOKUP(BQ$12,別紙!$B$4:$E$10,MATCH("設備利用率",別紙!$B$4:$E$4,0),0)/100*8760/10^3</f>
        <v>0</v>
      </c>
      <c r="BR18" s="34">
        <f>BH18*VLOOKUP(BR$12,別紙!$B$4:$E$10,MATCH("設備利用率",別紙!$B$4:$E$4,0),0)/100*8760/10^3</f>
        <v>82871.351999999999</v>
      </c>
      <c r="BS18" s="34">
        <f>BI18*VLOOKUP(BS$12,別紙!$B$4:$E$10,MATCH("設備利用率",別紙!$B$4:$E$4,0),0)/100*8760/10^3</f>
        <v>0</v>
      </c>
      <c r="BT18" s="34">
        <f>BJ18*VLOOKUP(BT$12,別紙!$B$4:$E$10,MATCH("設備利用率",別紙!$B$4:$E$4,0),0)/100*8760/10^3</f>
        <v>69863.284608000016</v>
      </c>
      <c r="BU18" s="34">
        <f t="shared" si="6"/>
        <v>371499.5103240009</v>
      </c>
      <c r="BV18" s="36"/>
      <c r="BW18" s="33" t="str">
        <f t="shared" si="7"/>
        <v>20201</v>
      </c>
      <c r="BX18" s="33" t="str">
        <f t="shared" si="8"/>
        <v>長野市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2204412.3761996762</v>
      </c>
      <c r="BZ18" s="36"/>
      <c r="CA18" s="33" t="str">
        <f t="shared" si="9"/>
        <v>20201</v>
      </c>
      <c r="CB18" s="33" t="str">
        <f t="shared" si="10"/>
        <v>長野市</v>
      </c>
      <c r="CC18" s="223">
        <f t="shared" si="11"/>
        <v>3.8833060672422565E-2</v>
      </c>
      <c r="CD18" s="223">
        <f t="shared" si="1"/>
        <v>6.0406480929654303E-2</v>
      </c>
      <c r="CE18" s="223">
        <f t="shared" si="1"/>
        <v>0</v>
      </c>
      <c r="CF18" s="223">
        <f t="shared" si="1"/>
        <v>3.7593398084103974E-2</v>
      </c>
      <c r="CG18" s="223">
        <f t="shared" si="1"/>
        <v>0</v>
      </c>
      <c r="CH18" s="223">
        <f t="shared" si="1"/>
        <v>3.1692475220286002E-2</v>
      </c>
      <c r="CI18" s="223">
        <f t="shared" si="12"/>
        <v>0.16852541490646683</v>
      </c>
      <c r="CK18" s="18" t="str">
        <f t="shared" si="13"/>
        <v>20201</v>
      </c>
      <c r="CL18" s="18" t="str">
        <f t="shared" si="14"/>
        <v>長野市</v>
      </c>
      <c r="CM18" s="18">
        <f>VLOOKUP($CK18&amp;"_"&amp;$AZ$7,データシート1!$A:$BT,MATCH("ca_太陽光発電（10kW未満）",データシート1!$A$1:$BT$1,0),0)</f>
        <v>15289</v>
      </c>
      <c r="CN18" s="18">
        <f>VLOOKUP($CK18&amp;"_"&amp;$AZ$5,データシート1!$A:$BT,MATCH("ab_家庭",データシート1!$A$1:$BT$1,0),0)</f>
        <v>164058</v>
      </c>
      <c r="CO18" s="223">
        <f t="shared" si="15"/>
        <v>9.3192651379390215E-2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13117</v>
      </c>
      <c r="AY19" s="18" t="str">
        <f>IF(IFERROR(比較地域マスタ!$Z12,"")=0,"",IFERROR(比較地域マスタ!$Z12,""))</f>
        <v>北区</v>
      </c>
      <c r="BC19" s="844" t="str">
        <f t="shared" si="0"/>
        <v>13117</v>
      </c>
      <c r="BD19" s="1031" t="str">
        <f t="shared" si="2"/>
        <v>北区</v>
      </c>
      <c r="BE19" s="34">
        <f>VLOOKUP($BC19&amp;"_"&amp;$AZ$7,データシート1!$A:$BT,MATCH("cb_"&amp;BE$12,データシート1!$A$1:$BT$1,0),0)</f>
        <v>7505.220000000003</v>
      </c>
      <c r="BF19" s="34">
        <f>VLOOKUP($BC19&amp;"_"&amp;$AZ$7,データシート1!$A:$BT,MATCH("cb_"&amp;BF$12,データシート1!$A$1:$BT$1,0),0)</f>
        <v>1678.7999999999997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5980</v>
      </c>
      <c r="BK19" s="34">
        <f t="shared" si="3"/>
        <v>15164.020000000002</v>
      </c>
      <c r="BL19" s="36"/>
      <c r="BM19" s="844" t="str">
        <f t="shared" si="4"/>
        <v>13117</v>
      </c>
      <c r="BN19" s="1031" t="str">
        <f t="shared" si="5"/>
        <v>北区</v>
      </c>
      <c r="BO19" s="34">
        <f>BE19*VLOOKUP(BO$12,別紙!$B$4:$E$10,MATCH("設備利用率",別紙!$B$4:$E$4,0),0)/100*8760/10^3</f>
        <v>9007.1646264000046</v>
      </c>
      <c r="BP19" s="34">
        <f>BF19*VLOOKUP(BP$12,別紙!$B$4:$E$10,MATCH("設備利用率",別紙!$B$4:$E$4,0),0)/100*8760/10^3</f>
        <v>2220.6494879999996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41907.839999999997</v>
      </c>
      <c r="BU19" s="34">
        <f t="shared" si="6"/>
        <v>53135.6541144</v>
      </c>
      <c r="BV19" s="36"/>
      <c r="BW19" s="33" t="str">
        <f t="shared" si="7"/>
        <v>13117</v>
      </c>
      <c r="BX19" s="33" t="str">
        <f t="shared" si="8"/>
        <v>北区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1528105.2960995911</v>
      </c>
      <c r="BZ19" s="36"/>
      <c r="CA19" s="33" t="str">
        <f t="shared" si="9"/>
        <v>13117</v>
      </c>
      <c r="CB19" s="33" t="str">
        <f t="shared" si="10"/>
        <v>北区</v>
      </c>
      <c r="CC19" s="223">
        <f t="shared" si="11"/>
        <v>5.8943350627671549E-3</v>
      </c>
      <c r="CD19" s="223">
        <f t="shared" si="1"/>
        <v>1.453204496881263E-3</v>
      </c>
      <c r="CE19" s="223">
        <f t="shared" si="1"/>
        <v>0</v>
      </c>
      <c r="CF19" s="223">
        <f t="shared" si="1"/>
        <v>0</v>
      </c>
      <c r="CG19" s="223">
        <f t="shared" si="1"/>
        <v>0</v>
      </c>
      <c r="CH19" s="223">
        <f t="shared" si="1"/>
        <v>2.742470699301126E-2</v>
      </c>
      <c r="CI19" s="223">
        <f t="shared" si="12"/>
        <v>3.4772246552659675E-2</v>
      </c>
      <c r="CK19" s="18" t="str">
        <f t="shared" si="13"/>
        <v>13117</v>
      </c>
      <c r="CL19" s="18" t="str">
        <f t="shared" si="14"/>
        <v>北区</v>
      </c>
      <c r="CM19" s="18">
        <f>VLOOKUP($CK19&amp;"_"&amp;$AZ$7,データシート1!$A:$BT,MATCH("ca_太陽光発電（10kW未満）",データシート1!$A$1:$BT$1,0),0)</f>
        <v>1965</v>
      </c>
      <c r="CN19" s="18">
        <f>VLOOKUP($CK19&amp;"_"&amp;$AZ$5,データシート1!$A:$BT,MATCH("ab_家庭",データシート1!$A$1:$BT$1,0),0)</f>
        <v>202565</v>
      </c>
      <c r="CO19" s="223">
        <f t="shared" si="15"/>
        <v>9.700589934095229E-3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30201</v>
      </c>
      <c r="AY20" s="18" t="str">
        <f>IF(IFERROR(比較地域マスタ!$Z13,"")=0,"",IFERROR(比較地域マスタ!$Z13,""))</f>
        <v>和歌山市</v>
      </c>
      <c r="BC20" s="844" t="str">
        <f t="shared" si="0"/>
        <v>30201</v>
      </c>
      <c r="BD20" s="1031" t="str">
        <f t="shared" si="2"/>
        <v>和歌山市</v>
      </c>
      <c r="BE20" s="34">
        <f>VLOOKUP($BC20&amp;"_"&amp;$AZ$7,データシート1!$A:$BT,MATCH("cb_"&amp;BE$12,データシート1!$A$1:$BT$1,0),0)</f>
        <v>60037.200000000885</v>
      </c>
      <c r="BF20" s="34">
        <f>VLOOKUP($BC20&amp;"_"&amp;$AZ$7,データシート1!$A:$BT,MATCH("cb_"&amp;BF$12,データシート1!$A$1:$BT$1,0),0)</f>
        <v>124393.49999999993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1715</v>
      </c>
      <c r="BK20" s="34">
        <f t="shared" si="3"/>
        <v>186145.70000000083</v>
      </c>
      <c r="BL20" s="36"/>
      <c r="BM20" s="844" t="str">
        <f t="shared" si="4"/>
        <v>30201</v>
      </c>
      <c r="BN20" s="1031" t="str">
        <f t="shared" si="5"/>
        <v>和歌山市</v>
      </c>
      <c r="BO20" s="34">
        <f>BE20*VLOOKUP(BO$12,別紙!$B$4:$E$10,MATCH("設備利用率",別紙!$B$4:$E$4,0),0)/100*8760/10^3</f>
        <v>72051.844464001057</v>
      </c>
      <c r="BP20" s="34">
        <f>BF20*VLOOKUP(BP$12,別紙!$B$4:$E$10,MATCH("設備利用率",別紙!$B$4:$E$4,0),0)/100*8760/10^3</f>
        <v>164542.74605999992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12018.72</v>
      </c>
      <c r="BU20" s="34">
        <f t="shared" si="6"/>
        <v>248613.31052400099</v>
      </c>
      <c r="BV20" s="36"/>
      <c r="BW20" s="33" t="str">
        <f t="shared" si="7"/>
        <v>30201</v>
      </c>
      <c r="BX20" s="33" t="str">
        <f t="shared" si="8"/>
        <v>和歌山市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3087116.9007070316</v>
      </c>
      <c r="BZ20" s="36"/>
      <c r="CA20" s="33" t="str">
        <f t="shared" si="9"/>
        <v>30201</v>
      </c>
      <c r="CB20" s="33" t="str">
        <f t="shared" si="10"/>
        <v>和歌山市</v>
      </c>
      <c r="CC20" s="223">
        <f t="shared" si="11"/>
        <v>2.3339525771602389E-2</v>
      </c>
      <c r="CD20" s="223">
        <f t="shared" si="1"/>
        <v>5.3299810584534479E-2</v>
      </c>
      <c r="CE20" s="223">
        <f t="shared" si="1"/>
        <v>0</v>
      </c>
      <c r="CF20" s="223">
        <f t="shared" si="1"/>
        <v>0</v>
      </c>
      <c r="CG20" s="223">
        <f t="shared" si="1"/>
        <v>0</v>
      </c>
      <c r="CH20" s="223">
        <f t="shared" si="1"/>
        <v>3.893185903406312E-3</v>
      </c>
      <c r="CI20" s="223">
        <f t="shared" si="12"/>
        <v>8.0532522259543188E-2</v>
      </c>
      <c r="CK20" s="18" t="str">
        <f t="shared" si="13"/>
        <v>30201</v>
      </c>
      <c r="CL20" s="18" t="str">
        <f t="shared" si="14"/>
        <v>和歌山市</v>
      </c>
      <c r="CM20" s="18">
        <f>VLOOKUP($CK20&amp;"_"&amp;$AZ$7,データシート1!$A:$BT,MATCH("ca_太陽光発電（10kW未満）",データシート1!$A$1:$BT$1,0),0)</f>
        <v>13376</v>
      </c>
      <c r="CN20" s="18">
        <f>VLOOKUP($CK20&amp;"_"&amp;$AZ$5,データシート1!$A:$BT,MATCH("ab_家庭",データシート1!$A$1:$BT$1,0),0)</f>
        <v>176508</v>
      </c>
      <c r="CO20" s="223">
        <f t="shared" si="15"/>
        <v>7.5781267704579963E-2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11201</v>
      </c>
      <c r="AY21" s="18" t="str">
        <f>IF(IFERROR(比較地域マスタ!$Z14,"")=0,"",IFERROR(比較地域マスタ!$Z14,""))</f>
        <v>川越市</v>
      </c>
      <c r="BC21" s="844" t="str">
        <f t="shared" si="0"/>
        <v>11201</v>
      </c>
      <c r="BD21" s="1031" t="str">
        <f t="shared" si="2"/>
        <v>川越市</v>
      </c>
      <c r="BE21" s="34">
        <f>VLOOKUP($BC21&amp;"_"&amp;$AZ$7,データシート1!$A:$BT,MATCH("cb_"&amp;BE$12,データシート1!$A$1:$BT$1,0),0)</f>
        <v>45119.400000000576</v>
      </c>
      <c r="BF21" s="34">
        <f>VLOOKUP($BC21&amp;"_"&amp;$AZ$7,データシート1!$A:$BT,MATCH("cb_"&amp;BF$12,データシート1!$A$1:$BT$1,0),0)</f>
        <v>29362.800000000043</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3934.1840000000002</v>
      </c>
      <c r="BK21" s="34">
        <f t="shared" si="3"/>
        <v>78416.384000000617</v>
      </c>
      <c r="BL21" s="36"/>
      <c r="BM21" s="844" t="str">
        <f t="shared" si="4"/>
        <v>11201</v>
      </c>
      <c r="BN21" s="1031" t="str">
        <f t="shared" si="5"/>
        <v>川越市</v>
      </c>
      <c r="BO21" s="34">
        <f>BE21*VLOOKUP(BO$12,別紙!$B$4:$E$10,MATCH("設備利用率",別紙!$B$4:$E$4,0),0)/100*8760/10^3</f>
        <v>54148.694328000682</v>
      </c>
      <c r="BP21" s="34">
        <f>BF21*VLOOKUP(BP$12,別紙!$B$4:$E$10,MATCH("設備利用率",別紙!$B$4:$E$4,0),0)/100*8760/10^3</f>
        <v>38839.937328000051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27570.761472000002</v>
      </c>
      <c r="BU21" s="34">
        <f t="shared" si="6"/>
        <v>120559.39312800074</v>
      </c>
      <c r="BV21" s="36"/>
      <c r="BW21" s="33" t="str">
        <f t="shared" si="7"/>
        <v>11201</v>
      </c>
      <c r="BX21" s="33" t="str">
        <f t="shared" si="8"/>
        <v>川越市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1931770.866174259</v>
      </c>
      <c r="BZ21" s="36"/>
      <c r="CA21" s="33" t="str">
        <f t="shared" si="9"/>
        <v>11201</v>
      </c>
      <c r="CB21" s="33" t="str">
        <f t="shared" si="10"/>
        <v>川越市</v>
      </c>
      <c r="CC21" s="223">
        <f t="shared" si="11"/>
        <v>2.8030598905986449E-2</v>
      </c>
      <c r="CD21" s="223">
        <f t="shared" si="1"/>
        <v>2.0105871771904246E-2</v>
      </c>
      <c r="CE21" s="223">
        <f t="shared" si="1"/>
        <v>0</v>
      </c>
      <c r="CF21" s="223">
        <f t="shared" si="1"/>
        <v>0</v>
      </c>
      <c r="CG21" s="223">
        <f t="shared" si="1"/>
        <v>0</v>
      </c>
      <c r="CH21" s="223">
        <f t="shared" si="1"/>
        <v>1.4272273153493624E-2</v>
      </c>
      <c r="CI21" s="223">
        <f t="shared" si="12"/>
        <v>6.2408743831384325E-2</v>
      </c>
      <c r="CK21" s="18" t="str">
        <f t="shared" si="13"/>
        <v>11201</v>
      </c>
      <c r="CL21" s="18" t="str">
        <f t="shared" si="14"/>
        <v>川越市</v>
      </c>
      <c r="CM21" s="18">
        <f>VLOOKUP($CK21&amp;"_"&amp;$AZ$7,データシート1!$A:$BT,MATCH("ca_太陽光発電（10kW未満）",データシート1!$A$1:$BT$1,0),0)</f>
        <v>10760</v>
      </c>
      <c r="CN21" s="18">
        <f>VLOOKUP($CK21&amp;"_"&amp;$AZ$5,データシート1!$A:$BT,MATCH("ab_家庭",データシート1!$A$1:$BT$1,0),0)</f>
        <v>165838</v>
      </c>
      <c r="CO21" s="223">
        <f t="shared" si="15"/>
        <v>6.4882596268647716E-2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29201</v>
      </c>
      <c r="AY22" s="18" t="str">
        <f>IF(IFERROR(比較地域マスタ!$Z15,"")=0,"",IFERROR(比較地域マスタ!$Z15,""))</f>
        <v>奈良市</v>
      </c>
      <c r="BC22" s="844" t="str">
        <f t="shared" si="0"/>
        <v>29201</v>
      </c>
      <c r="BD22" s="1031" t="str">
        <f t="shared" si="2"/>
        <v>奈良市</v>
      </c>
      <c r="BE22" s="34">
        <f>VLOOKUP($BC22&amp;"_"&amp;$AZ$7,データシート1!$A:$BT,MATCH("cb_"&amp;BE$12,データシート1!$A$1:$BT$1,0),0)</f>
        <v>41564.800000000439</v>
      </c>
      <c r="BF22" s="34">
        <f>VLOOKUP($BC22&amp;"_"&amp;$AZ$7,データシート1!$A:$BT,MATCH("cb_"&amp;BF$12,データシート1!$A$1:$BT$1,0),0)</f>
        <v>88004.099999999758</v>
      </c>
      <c r="BG22" s="34">
        <f>VLOOKUP($BC22&amp;"_"&amp;$AZ$7,データシート1!$A:$BT,MATCH("cb_"&amp;BG$12,データシート1!$A$1:$BT$1,0),0)</f>
        <v>0</v>
      </c>
      <c r="BH22" s="34">
        <f>VLOOKUP($BC22&amp;"_"&amp;$AZ$7,データシート1!$A:$BT,MATCH("cb_"&amp;BH$12,データシート1!$A$1:$BT$1,0),0)</f>
        <v>990</v>
      </c>
      <c r="BI22" s="34">
        <f>VLOOKUP($BC22&amp;"_"&amp;$AZ$7,データシート1!$A:$BT,MATCH("cb_"&amp;BI$12,データシート1!$A$1:$BT$1,0),0)</f>
        <v>0</v>
      </c>
      <c r="BJ22" s="34">
        <f>VLOOKUP($BC22&amp;"_"&amp;$AZ$7,データシート1!$A:$BT,MATCH("cb_"&amp;BJ$12,データシート1!$A$1:$BT$1,0),0)</f>
        <v>0</v>
      </c>
      <c r="BK22" s="34">
        <f t="shared" si="3"/>
        <v>130558.9000000002</v>
      </c>
      <c r="BL22" s="36"/>
      <c r="BM22" s="844" t="str">
        <f t="shared" si="4"/>
        <v>29201</v>
      </c>
      <c r="BN22" s="1031" t="str">
        <f t="shared" si="5"/>
        <v>奈良市</v>
      </c>
      <c r="BO22" s="34">
        <f>BE22*VLOOKUP(BO$12,別紙!$B$4:$E$10,MATCH("設備利用率",別紙!$B$4:$E$4,0),0)/100*8760/10^3</f>
        <v>49882.74777600052</v>
      </c>
      <c r="BP22" s="34">
        <f>BF22*VLOOKUP(BP$12,別紙!$B$4:$E$10,MATCH("設備利用率",別紙!$B$4:$E$4,0),0)/100*8760/10^3</f>
        <v>116408.30331599968</v>
      </c>
      <c r="BQ22" s="34">
        <f>BG22*VLOOKUP(BQ$12,別紙!$B$4:$E$10,MATCH("設備利用率",別紙!$B$4:$E$4,0),0)/100*8760/10^3</f>
        <v>0</v>
      </c>
      <c r="BR22" s="34">
        <f>BH22*VLOOKUP(BR$12,別紙!$B$4:$E$10,MATCH("設備利用率",別紙!$B$4:$E$4,0),0)/100*8760/10^3</f>
        <v>5203.4399999999996</v>
      </c>
      <c r="BS22" s="34">
        <f>BI22*VLOOKUP(BS$12,別紙!$B$4:$E$10,MATCH("設備利用率",別紙!$B$4:$E$4,0),0)/100*8760/10^3</f>
        <v>0</v>
      </c>
      <c r="BT22" s="34">
        <f>BJ22*VLOOKUP(BT$12,別紙!$B$4:$E$10,MATCH("設備利用率",別紙!$B$4:$E$4,0),0)/100*8760/10^3</f>
        <v>0</v>
      </c>
      <c r="BU22" s="34">
        <f t="shared" si="6"/>
        <v>171494.49109200021</v>
      </c>
      <c r="BV22" s="36"/>
      <c r="BW22" s="33" t="str">
        <f t="shared" si="7"/>
        <v>29201</v>
      </c>
      <c r="BX22" s="33" t="str">
        <f t="shared" si="8"/>
        <v>奈良市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1828316.016304919</v>
      </c>
      <c r="BZ22" s="36"/>
      <c r="CA22" s="33" t="str">
        <f t="shared" si="9"/>
        <v>29201</v>
      </c>
      <c r="CB22" s="33" t="str">
        <f t="shared" si="10"/>
        <v>奈良市</v>
      </c>
      <c r="CC22" s="223">
        <f t="shared" si="11"/>
        <v>2.7283438602050337E-2</v>
      </c>
      <c r="CD22" s="223">
        <f t="shared" si="1"/>
        <v>6.3669684167217619E-2</v>
      </c>
      <c r="CE22" s="223">
        <f t="shared" si="1"/>
        <v>0</v>
      </c>
      <c r="CF22" s="223">
        <f t="shared" si="1"/>
        <v>2.8460287792677692E-3</v>
      </c>
      <c r="CG22" s="223">
        <f t="shared" si="1"/>
        <v>0</v>
      </c>
      <c r="CH22" s="223">
        <f t="shared" si="1"/>
        <v>0</v>
      </c>
      <c r="CI22" s="223">
        <f t="shared" si="12"/>
        <v>9.3799151548535728E-2</v>
      </c>
      <c r="CK22" s="18" t="str">
        <f t="shared" si="13"/>
        <v>29201</v>
      </c>
      <c r="CL22" s="18" t="str">
        <f t="shared" si="14"/>
        <v>奈良市</v>
      </c>
      <c r="CM22" s="18">
        <f>VLOOKUP($CK22&amp;"_"&amp;$AZ$7,データシート1!$A:$BT,MATCH("ca_太陽光発電（10kW未満）",データシート1!$A$1:$BT$1,0),0)</f>
        <v>9800</v>
      </c>
      <c r="CN22" s="18">
        <f>VLOOKUP($CK22&amp;"_"&amp;$AZ$5,データシート1!$A:$BT,MATCH("ab_家庭",データシート1!$A$1:$BT$1,0),0)</f>
        <v>166772</v>
      </c>
      <c r="CO22" s="223">
        <f t="shared" si="15"/>
        <v>5.8762861871297339E-2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13104</v>
      </c>
      <c r="AY23" s="18" t="str">
        <f>IF(IFERROR(比較地域マスタ!$Z16,"")=0,"",IFERROR(比較地域マスタ!$Z16,""))</f>
        <v>新宿区</v>
      </c>
      <c r="BC23" s="844" t="str">
        <f t="shared" si="0"/>
        <v>13104</v>
      </c>
      <c r="BD23" s="1031" t="str">
        <f t="shared" si="2"/>
        <v>新宿区</v>
      </c>
      <c r="BE23" s="34">
        <f>VLOOKUP($BC23&amp;"_"&amp;$AZ$7,データシート1!$A:$BT,MATCH("cb_"&amp;BE$12,データシート1!$A$1:$BT$1,0),0)</f>
        <v>5962.3000000000011</v>
      </c>
      <c r="BF23" s="34">
        <f>VLOOKUP($BC23&amp;"_"&amp;$AZ$7,データシート1!$A:$BT,MATCH("cb_"&amp;BF$12,データシート1!$A$1:$BT$1,0),0)</f>
        <v>1062.7000000000003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7025.0000000000018</v>
      </c>
      <c r="BL23" s="36"/>
      <c r="BM23" s="844" t="str">
        <f t="shared" si="4"/>
        <v>13104</v>
      </c>
      <c r="BN23" s="1031" t="str">
        <f t="shared" si="5"/>
        <v>新宿区</v>
      </c>
      <c r="BO23" s="34">
        <f>BE23*VLOOKUP(BO$12,別紙!$B$4:$E$10,MATCH("設備利用率",別紙!$B$4:$E$4,0),0)/100*8760/10^3</f>
        <v>7155.4754760000005</v>
      </c>
      <c r="BP23" s="34">
        <f>BF23*VLOOKUP(BP$12,別紙!$B$4:$E$10,MATCH("設備利用率",別紙!$B$4:$E$4,0),0)/100*8760/10^3</f>
        <v>1405.6970520000004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8561.172528000001</v>
      </c>
      <c r="BV23" s="36"/>
      <c r="BW23" s="33" t="str">
        <f t="shared" si="7"/>
        <v>13104</v>
      </c>
      <c r="BX23" s="33" t="str">
        <f t="shared" si="8"/>
        <v>新宿区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4544605.5560800191</v>
      </c>
      <c r="BZ23" s="36"/>
      <c r="CA23" s="33" t="str">
        <f t="shared" si="9"/>
        <v>13104</v>
      </c>
      <c r="CB23" s="33" t="str">
        <f t="shared" si="10"/>
        <v>新宿区</v>
      </c>
      <c r="CC23" s="223">
        <f t="shared" si="11"/>
        <v>1.5744986859039984E-3</v>
      </c>
      <c r="CD23" s="223">
        <f t="shared" si="1"/>
        <v>3.0931112384866558E-4</v>
      </c>
      <c r="CE23" s="223">
        <f t="shared" si="1"/>
        <v>0</v>
      </c>
      <c r="CF23" s="223">
        <f t="shared" si="1"/>
        <v>0</v>
      </c>
      <c r="CG23" s="223">
        <f t="shared" si="1"/>
        <v>0</v>
      </c>
      <c r="CH23" s="223">
        <f t="shared" si="1"/>
        <v>0</v>
      </c>
      <c r="CI23" s="223">
        <f t="shared" si="12"/>
        <v>1.8838098097526642E-3</v>
      </c>
      <c r="CK23" s="18" t="str">
        <f t="shared" si="13"/>
        <v>13104</v>
      </c>
      <c r="CL23" s="18" t="str">
        <f t="shared" si="14"/>
        <v>新宿区</v>
      </c>
      <c r="CM23" s="18">
        <f>VLOOKUP($CK23&amp;"_"&amp;$AZ$7,データシート1!$A:$BT,MATCH("ca_太陽光発電（10kW未満）",データシート1!$A$1:$BT$1,0),0)</f>
        <v>1544</v>
      </c>
      <c r="CN23" s="18">
        <f>VLOOKUP($CK23&amp;"_"&amp;$AZ$5,データシート1!$A:$BT,MATCH("ab_家庭",データシート1!$A$1:$BT$1,0),0)</f>
        <v>223207</v>
      </c>
      <c r="CO23" s="223">
        <f t="shared" si="15"/>
        <v>6.9173457821663301E-3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27207</v>
      </c>
      <c r="AY24" s="18" t="str">
        <f>IF(IFERROR(比較地域マスタ!$Z17,"")=0,"",IFERROR(比較地域マスタ!$Z17,""))</f>
        <v>高槻市</v>
      </c>
      <c r="BC24" s="844" t="str">
        <f t="shared" si="0"/>
        <v>27207</v>
      </c>
      <c r="BD24" s="1031" t="str">
        <f t="shared" si="2"/>
        <v>高槻市</v>
      </c>
      <c r="BE24" s="34">
        <f>VLOOKUP($BC24&amp;"_"&amp;$AZ$7,データシート1!$A:$BT,MATCH("cb_"&amp;BE$12,データシート1!$A$1:$BT$1,0),0)</f>
        <v>32391.700000000019</v>
      </c>
      <c r="BF24" s="34">
        <f>VLOOKUP($BC24&amp;"_"&amp;$AZ$7,データシート1!$A:$BT,MATCH("cb_"&amp;BF$12,データシート1!$A$1:$BT$1,0),0)</f>
        <v>12103.100000000009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2697.6909999999998</v>
      </c>
      <c r="BK24" s="34">
        <f t="shared" si="3"/>
        <v>47192.491000000031</v>
      </c>
      <c r="BL24" s="36"/>
      <c r="BM24" s="844" t="str">
        <f t="shared" si="4"/>
        <v>27207</v>
      </c>
      <c r="BN24" s="1031" t="str">
        <f t="shared" si="5"/>
        <v>高槻市</v>
      </c>
      <c r="BO24" s="34">
        <f>BE24*VLOOKUP(BO$12,別紙!$B$4:$E$10,MATCH("設備利用率",別紙!$B$4:$E$4,0),0)/100*8760/10^3</f>
        <v>38873.927004000012</v>
      </c>
      <c r="BP24" s="34">
        <f>BF24*VLOOKUP(BP$12,別紙!$B$4:$E$10,MATCH("設備利用率",別紙!$B$4:$E$4,0),0)/100*8760/10^3</f>
        <v>16009.496556000011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18905.418527999998</v>
      </c>
      <c r="BU24" s="34">
        <f t="shared" si="6"/>
        <v>73788.842088000019</v>
      </c>
      <c r="BV24" s="36"/>
      <c r="BW24" s="33" t="str">
        <f t="shared" si="7"/>
        <v>27207</v>
      </c>
      <c r="BX24" s="33" t="str">
        <f t="shared" si="8"/>
        <v>高槻市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1634098.6012613124</v>
      </c>
      <c r="BZ24" s="36"/>
      <c r="CA24" s="33" t="str">
        <f t="shared" si="9"/>
        <v>27207</v>
      </c>
      <c r="CB24" s="33" t="str">
        <f t="shared" si="10"/>
        <v>高槻市</v>
      </c>
      <c r="CC24" s="223">
        <f t="shared" si="11"/>
        <v>2.3789217476836697E-2</v>
      </c>
      <c r="CD24" s="223">
        <f t="shared" si="1"/>
        <v>9.7971423166525896E-3</v>
      </c>
      <c r="CE24" s="223">
        <f t="shared" si="1"/>
        <v>0</v>
      </c>
      <c r="CF24" s="223">
        <f t="shared" si="1"/>
        <v>0</v>
      </c>
      <c r="CG24" s="223">
        <f t="shared" si="1"/>
        <v>0</v>
      </c>
      <c r="CH24" s="223">
        <f t="shared" si="1"/>
        <v>1.1569325445482583E-2</v>
      </c>
      <c r="CI24" s="223">
        <f t="shared" si="12"/>
        <v>4.5155685238971871E-2</v>
      </c>
      <c r="CK24" s="18" t="str">
        <f t="shared" si="13"/>
        <v>27207</v>
      </c>
      <c r="CL24" s="18" t="str">
        <f t="shared" si="14"/>
        <v>高槻市</v>
      </c>
      <c r="CM24" s="18">
        <f>VLOOKUP($CK24&amp;"_"&amp;$AZ$7,データシート1!$A:$BT,MATCH("ca_太陽光発電（10kW未満）",データシート1!$A$1:$BT$1,0),0)</f>
        <v>7938</v>
      </c>
      <c r="CN24" s="18">
        <f>VLOOKUP($CK24&amp;"_"&amp;$AZ$5,データシート1!$A:$BT,MATCH("ab_家庭",データシート1!$A$1:$BT$1,0),0)</f>
        <v>163964</v>
      </c>
      <c r="CO24" s="223">
        <f t="shared" si="15"/>
        <v>4.8413066282842573E-2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25201</v>
      </c>
      <c r="AY25" s="18" t="str">
        <f>IF(IFERROR(比較地域マスタ!$Z18,"")=0,"",IFERROR(比較地域マスタ!$Z18,""))</f>
        <v>大津市</v>
      </c>
      <c r="BC25" s="844" t="str">
        <f t="shared" si="0"/>
        <v>25201</v>
      </c>
      <c r="BD25" s="1031" t="str">
        <f t="shared" si="2"/>
        <v>大津市</v>
      </c>
      <c r="BE25" s="34">
        <f>VLOOKUP($BC25&amp;"_"&amp;$AZ$7,データシート1!$A:$BT,MATCH("cb_"&amp;BE$12,データシート1!$A$1:$BT$1,0),0)</f>
        <v>52735.700000000579</v>
      </c>
      <c r="BF25" s="34">
        <f>VLOOKUP($BC25&amp;"_"&amp;$AZ$7,データシート1!$A:$BT,MATCH("cb_"&amp;BF$12,データシート1!$A$1:$BT$1,0),0)</f>
        <v>58163.600000000028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4417.326</v>
      </c>
      <c r="BK25" s="34">
        <f t="shared" si="3"/>
        <v>115316.6260000006</v>
      </c>
      <c r="BL25" s="36"/>
      <c r="BM25" s="844" t="str">
        <f t="shared" si="4"/>
        <v>25201</v>
      </c>
      <c r="BN25" s="1031" t="str">
        <f t="shared" si="5"/>
        <v>大津市</v>
      </c>
      <c r="BO25" s="34">
        <f>BE25*VLOOKUP(BO$12,別紙!$B$4:$E$10,MATCH("設備利用率",別紙!$B$4:$E$4,0),0)/100*8760/10^3</f>
        <v>63289.168284000698</v>
      </c>
      <c r="BP25" s="34">
        <f>BF25*VLOOKUP(BP$12,別紙!$B$4:$E$10,MATCH("設備利用率",別紙!$B$4:$E$4,0),0)/100*8760/10^3</f>
        <v>76936.483536000043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30956.620608000001</v>
      </c>
      <c r="BU25" s="34">
        <f t="shared" si="6"/>
        <v>171182.27242800072</v>
      </c>
      <c r="BV25" s="36"/>
      <c r="BW25" s="33" t="str">
        <f t="shared" si="7"/>
        <v>25201</v>
      </c>
      <c r="BX25" s="33" t="str">
        <f t="shared" si="8"/>
        <v>大津市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1816502.5855920583</v>
      </c>
      <c r="BZ25" s="36"/>
      <c r="CA25" s="33" t="str">
        <f t="shared" si="9"/>
        <v>25201</v>
      </c>
      <c r="CB25" s="33" t="str">
        <f t="shared" si="10"/>
        <v>大津市</v>
      </c>
      <c r="CC25" s="223">
        <f t="shared" si="11"/>
        <v>3.4841221138902298E-2</v>
      </c>
      <c r="CD25" s="223">
        <f t="shared" si="1"/>
        <v>4.2354183333531505E-2</v>
      </c>
      <c r="CE25" s="223">
        <f t="shared" si="1"/>
        <v>0</v>
      </c>
      <c r="CF25" s="223">
        <f t="shared" si="1"/>
        <v>0</v>
      </c>
      <c r="CG25" s="223">
        <f t="shared" si="1"/>
        <v>0</v>
      </c>
      <c r="CH25" s="223">
        <f t="shared" si="1"/>
        <v>1.7041880839332918E-2</v>
      </c>
      <c r="CI25" s="223">
        <f t="shared" si="12"/>
        <v>9.4237285311766714E-2</v>
      </c>
      <c r="CK25" s="18" t="str">
        <f t="shared" si="13"/>
        <v>25201</v>
      </c>
      <c r="CL25" s="18" t="str">
        <f t="shared" si="14"/>
        <v>大津市</v>
      </c>
      <c r="CM25" s="18">
        <f>VLOOKUP($CK25&amp;"_"&amp;$AZ$7,データシート1!$A:$BT,MATCH("ca_太陽光発電（10kW未満）",データシート1!$A$1:$BT$1,0),0)</f>
        <v>11864</v>
      </c>
      <c r="CN25" s="18">
        <f>VLOOKUP($CK25&amp;"_"&amp;$AZ$5,データシート1!$A:$BT,MATCH("ab_家庭",データシート1!$A$1:$BT$1,0),0)</f>
        <v>155913</v>
      </c>
      <c r="CO25" s="223">
        <f t="shared" si="15"/>
        <v>7.6093718932994686E-2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11208</v>
      </c>
      <c r="AY26" s="18" t="str">
        <f>IF(IFERROR(比較地域マスタ!$Z19,"")=0,"",IFERROR(比較地域マスタ!$Z19,""))</f>
        <v>所沢市</v>
      </c>
      <c r="BC26" s="844" t="str">
        <f t="shared" si="0"/>
        <v>11208</v>
      </c>
      <c r="BD26" s="1031" t="str">
        <f t="shared" si="2"/>
        <v>所沢市</v>
      </c>
      <c r="BE26" s="34">
        <f>VLOOKUP($BC26&amp;"_"&amp;$AZ$7,データシート1!$A:$BT,MATCH("cb_"&amp;BE$12,データシート1!$A$1:$BT$1,0),0)</f>
        <v>28489.300000000112</v>
      </c>
      <c r="BF26" s="34">
        <f>VLOOKUP($BC26&amp;"_"&amp;$AZ$7,データシート1!$A:$BT,MATCH("cb_"&amp;BF$12,データシート1!$A$1:$BT$1,0),0)</f>
        <v>16935.900000000009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17</v>
      </c>
      <c r="BK26" s="34">
        <f t="shared" si="3"/>
        <v>45442.200000000121</v>
      </c>
      <c r="BL26" s="36"/>
      <c r="BM26" s="844" t="str">
        <f t="shared" si="4"/>
        <v>11208</v>
      </c>
      <c r="BN26" s="1031" t="str">
        <f t="shared" si="5"/>
        <v>所沢市</v>
      </c>
      <c r="BO26" s="34">
        <f>BE26*VLOOKUP(BO$12,別紙!$B$4:$E$10,MATCH("設備利用率",別紙!$B$4:$E$4,0),0)/100*8760/10^3</f>
        <v>34190.578716000135</v>
      </c>
      <c r="BP26" s="34">
        <f>BF26*VLOOKUP(BP$12,別紙!$B$4:$E$10,MATCH("設備利用率",別紙!$B$4:$E$4,0),0)/100*8760/10^3</f>
        <v>22402.131084000011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119.136</v>
      </c>
      <c r="BU26" s="34">
        <f t="shared" si="6"/>
        <v>56711.845800000141</v>
      </c>
      <c r="BV26" s="36"/>
      <c r="BW26" s="33" t="str">
        <f t="shared" si="7"/>
        <v>11208</v>
      </c>
      <c r="BX26" s="33" t="str">
        <f t="shared" si="8"/>
        <v>所沢市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1466031.7444183917</v>
      </c>
      <c r="BZ26" s="36"/>
      <c r="CA26" s="33" t="str">
        <f t="shared" si="9"/>
        <v>11208</v>
      </c>
      <c r="CB26" s="33" t="str">
        <f t="shared" si="10"/>
        <v>所沢市</v>
      </c>
      <c r="CC26" s="223">
        <f t="shared" si="11"/>
        <v>2.3321854281923696E-2</v>
      </c>
      <c r="CD26" s="223">
        <f t="shared" si="1"/>
        <v>1.5280795364282817E-2</v>
      </c>
      <c r="CE26" s="223">
        <f t="shared" si="1"/>
        <v>0</v>
      </c>
      <c r="CF26" s="223">
        <f t="shared" si="1"/>
        <v>0</v>
      </c>
      <c r="CG26" s="223">
        <f t="shared" si="1"/>
        <v>0</v>
      </c>
      <c r="CH26" s="223">
        <f t="shared" si="1"/>
        <v>8.1264270336290679E-5</v>
      </c>
      <c r="CI26" s="223">
        <f t="shared" si="12"/>
        <v>3.86839139165428E-2</v>
      </c>
      <c r="CK26" s="18" t="str">
        <f t="shared" si="13"/>
        <v>11208</v>
      </c>
      <c r="CL26" s="18" t="str">
        <f t="shared" si="14"/>
        <v>所沢市</v>
      </c>
      <c r="CM26" s="18">
        <f>VLOOKUP($CK26&amp;"_"&amp;$AZ$7,データシート1!$A:$BT,MATCH("ca_太陽光発電（10kW未満）",データシート1!$A$1:$BT$1,0),0)</f>
        <v>6839</v>
      </c>
      <c r="CN26" s="18">
        <f>VLOOKUP($CK26&amp;"_"&amp;$AZ$5,データシート1!$A:$BT,MATCH("ab_家庭",データシート1!$A$1:$BT$1,0),0)</f>
        <v>167329</v>
      </c>
      <c r="CO26" s="223">
        <f t="shared" si="15"/>
        <v>4.0871576355562995E-2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11222</v>
      </c>
      <c r="AY27" s="18" t="str">
        <f>IF(IFERROR(比較地域マスタ!$Z20,"")=0,"",IFERROR(比較地域マスタ!$Z20,""))</f>
        <v>越谷市</v>
      </c>
      <c r="BC27" s="844" t="str">
        <f t="shared" si="0"/>
        <v>11222</v>
      </c>
      <c r="BD27" s="1031" t="str">
        <f t="shared" si="2"/>
        <v>越谷市</v>
      </c>
      <c r="BE27" s="34">
        <f>VLOOKUP($BC27&amp;"_"&amp;$AZ$7,データシート1!$A:$BT,MATCH("cb_"&amp;BE$12,データシート1!$A$1:$BT$1,0),0)</f>
        <v>33701.300000000148</v>
      </c>
      <c r="BF27" s="34">
        <f>VLOOKUP($BC27&amp;"_"&amp;$AZ$7,データシート1!$A:$BT,MATCH("cb_"&amp;BF$12,データシート1!$A$1:$BT$1,0),0)</f>
        <v>16959.200000000026</v>
      </c>
      <c r="BG27" s="34">
        <f>VLOOKUP($BC27&amp;"_"&amp;$AZ$7,データシート1!$A:$BT,MATCH("cb_"&amp;BG$12,データシート1!$A$1:$BT$1,0),0)</f>
        <v>0</v>
      </c>
      <c r="BH27" s="34">
        <f>VLOOKUP($BC27&amp;"_"&amp;$AZ$7,データシート1!$A:$BT,MATCH("cb_"&amp;BH$12,データシート1!$A$1:$BT$1,0),0)</f>
        <v>75</v>
      </c>
      <c r="BI27" s="34">
        <f>VLOOKUP($BC27&amp;"_"&amp;$AZ$7,データシート1!$A:$BT,MATCH("cb_"&amp;BI$12,データシート1!$A$1:$BT$1,0),0)</f>
        <v>0</v>
      </c>
      <c r="BJ27" s="34">
        <f>VLOOKUP($BC27&amp;"_"&amp;$AZ$7,データシート1!$A:$BT,MATCH("cb_"&amp;BJ$12,データシート1!$A$1:$BT$1,0),0)</f>
        <v>0</v>
      </c>
      <c r="BK27" s="34">
        <f t="shared" si="3"/>
        <v>50735.500000000175</v>
      </c>
      <c r="BL27" s="36"/>
      <c r="BM27" s="844" t="str">
        <f t="shared" si="4"/>
        <v>11222</v>
      </c>
      <c r="BN27" s="1031" t="str">
        <f t="shared" si="5"/>
        <v>越谷市</v>
      </c>
      <c r="BO27" s="34">
        <f>BE27*VLOOKUP(BO$12,別紙!$B$4:$E$10,MATCH("設備利用率",別紙!$B$4:$E$4,0),0)/100*8760/10^3</f>
        <v>40445.604156000183</v>
      </c>
      <c r="BP27" s="34">
        <f>BF27*VLOOKUP(BP$12,別紙!$B$4:$E$10,MATCH("設備利用率",別紙!$B$4:$E$4,0),0)/100*8760/10^3</f>
        <v>22432.951392000035</v>
      </c>
      <c r="BQ27" s="34">
        <f>BG27*VLOOKUP(BQ$12,別紙!$B$4:$E$10,MATCH("設備利用率",別紙!$B$4:$E$4,0),0)/100*8760/10^3</f>
        <v>0</v>
      </c>
      <c r="BR27" s="34">
        <f>BH27*VLOOKUP(BR$12,別紙!$B$4:$E$10,MATCH("設備利用率",別紙!$B$4:$E$4,0),0)/100*8760/10^3</f>
        <v>394.2</v>
      </c>
      <c r="BS27" s="34">
        <f>BI27*VLOOKUP(BS$12,別紙!$B$4:$E$10,MATCH("設備利用率",別紙!$B$4:$E$4,0),0)/100*8760/10^3</f>
        <v>0</v>
      </c>
      <c r="BT27" s="34">
        <f>BJ27*VLOOKUP(BT$12,別紙!$B$4:$E$10,MATCH("設備利用率",別紙!$B$4:$E$4,0),0)/100*8760/10^3</f>
        <v>0</v>
      </c>
      <c r="BU27" s="34">
        <f t="shared" si="6"/>
        <v>63272.755548000219</v>
      </c>
      <c r="BV27" s="36"/>
      <c r="BW27" s="33" t="str">
        <f t="shared" si="7"/>
        <v>11222</v>
      </c>
      <c r="BX27" s="33" t="str">
        <f t="shared" si="8"/>
        <v>越谷市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1473271.679932592</v>
      </c>
      <c r="BZ27" s="36"/>
      <c r="CA27" s="33" t="str">
        <f t="shared" si="9"/>
        <v>11222</v>
      </c>
      <c r="CB27" s="33" t="str">
        <f t="shared" si="10"/>
        <v>越谷市</v>
      </c>
      <c r="CC27" s="223">
        <f t="shared" si="11"/>
        <v>2.7452916326913126E-2</v>
      </c>
      <c r="CD27" s="223">
        <f t="shared" si="1"/>
        <v>1.5226622283967633E-2</v>
      </c>
      <c r="CE27" s="223">
        <f t="shared" si="1"/>
        <v>0</v>
      </c>
      <c r="CF27" s="223">
        <f t="shared" si="1"/>
        <v>2.6756775777977092E-4</v>
      </c>
      <c r="CG27" s="223">
        <f t="shared" si="1"/>
        <v>0</v>
      </c>
      <c r="CH27" s="223">
        <f t="shared" si="1"/>
        <v>0</v>
      </c>
      <c r="CI27" s="223">
        <f t="shared" si="12"/>
        <v>4.2947106368660531E-2</v>
      </c>
      <c r="CK27" s="18" t="str">
        <f t="shared" si="13"/>
        <v>11222</v>
      </c>
      <c r="CL27" s="18" t="str">
        <f t="shared" si="14"/>
        <v>越谷市</v>
      </c>
      <c r="CM27" s="18">
        <f>VLOOKUP($CK27&amp;"_"&amp;$AZ$7,データシート1!$A:$BT,MATCH("ca_太陽光発電（10kW未満）",データシート1!$A$1:$BT$1,0),0)</f>
        <v>8131</v>
      </c>
      <c r="CN27" s="18">
        <f>VLOOKUP($CK27&amp;"_"&amp;$AZ$5,データシート1!$A:$BT,MATCH("ab_家庭",データシート1!$A$1:$BT$1,0),0)</f>
        <v>160382</v>
      </c>
      <c r="CO27" s="223">
        <f t="shared" si="15"/>
        <v>5.0697709219239065E-2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13114</v>
      </c>
      <c r="AY28" s="18" t="str">
        <f>IF(IFERROR(比較地域マスタ!$Z21,"")=0,"",IFERROR(比較地域マスタ!$Z21,""))</f>
        <v>中野区</v>
      </c>
      <c r="BC28" s="844" t="str">
        <f t="shared" si="0"/>
        <v>13114</v>
      </c>
      <c r="BD28" s="1031" t="str">
        <f t="shared" si="2"/>
        <v>中野区</v>
      </c>
      <c r="BE28" s="34">
        <f>VLOOKUP($BC28&amp;"_"&amp;$AZ$7,データシート1!$A:$BT,MATCH("cb_"&amp;BE$12,データシート1!$A$1:$BT$1,0),0)</f>
        <v>9561.4000000000124</v>
      </c>
      <c r="BF28" s="34">
        <f>VLOOKUP($BC28&amp;"_"&amp;$AZ$7,データシート1!$A:$BT,MATCH("cb_"&amp;BF$12,データシート1!$A$1:$BT$1,0),0)</f>
        <v>1929.5999999999997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11491.000000000013</v>
      </c>
      <c r="BL28" s="36"/>
      <c r="BM28" s="844" t="str">
        <f t="shared" si="4"/>
        <v>13114</v>
      </c>
      <c r="BN28" s="1031" t="str">
        <f t="shared" si="5"/>
        <v>中野区</v>
      </c>
      <c r="BO28" s="34">
        <f>BE28*VLOOKUP(BO$12,別紙!$B$4:$E$10,MATCH("設備利用率",別紙!$B$4:$E$4,0),0)/100*8760/10^3</f>
        <v>11474.827368000015</v>
      </c>
      <c r="BP28" s="34">
        <f>BF28*VLOOKUP(BP$12,別紙!$B$4:$E$10,MATCH("設備利用率",別紙!$B$4:$E$4,0),0)/100*8760/10^3</f>
        <v>2552.3976959999995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14027.225064000015</v>
      </c>
      <c r="BV28" s="36"/>
      <c r="BW28" s="33" t="str">
        <f t="shared" si="7"/>
        <v>13114</v>
      </c>
      <c r="BX28" s="33" t="str">
        <f t="shared" si="8"/>
        <v>中野区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1459486.7586717492</v>
      </c>
      <c r="BZ28" s="36"/>
      <c r="CA28" s="33" t="str">
        <f t="shared" si="9"/>
        <v>13114</v>
      </c>
      <c r="CB28" s="33" t="str">
        <f t="shared" si="10"/>
        <v>中野区</v>
      </c>
      <c r="CC28" s="223">
        <f t="shared" si="11"/>
        <v>7.8622346518875137E-3</v>
      </c>
      <c r="CD28" s="223">
        <f t="shared" si="1"/>
        <v>1.7488323760627247E-3</v>
      </c>
      <c r="CE28" s="223">
        <f t="shared" si="1"/>
        <v>0</v>
      </c>
      <c r="CF28" s="223">
        <f t="shared" si="1"/>
        <v>0</v>
      </c>
      <c r="CG28" s="223">
        <f t="shared" si="1"/>
        <v>0</v>
      </c>
      <c r="CH28" s="223">
        <f t="shared" si="1"/>
        <v>0</v>
      </c>
      <c r="CI28" s="223">
        <f t="shared" si="12"/>
        <v>9.6110670279502385E-3</v>
      </c>
      <c r="CK28" s="18" t="str">
        <f t="shared" si="13"/>
        <v>13114</v>
      </c>
      <c r="CL28" s="18" t="str">
        <f t="shared" si="14"/>
        <v>中野区</v>
      </c>
      <c r="CM28" s="18">
        <f>VLOOKUP($CK28&amp;"_"&amp;$AZ$7,データシート1!$A:$BT,MATCH("ca_太陽光発電（10kW未満）",データシート1!$A$1:$BT$1,0),0)</f>
        <v>2479</v>
      </c>
      <c r="CN28" s="18">
        <f>VLOOKUP($CK28&amp;"_"&amp;$AZ$5,データシート1!$A:$BT,MATCH("ab_家庭",データシート1!$A$1:$BT$1,0),0)</f>
        <v>209150</v>
      </c>
      <c r="CO28" s="223">
        <f t="shared" si="15"/>
        <v>1.1852737269901985E-2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10201</v>
      </c>
      <c r="AY29" s="18" t="str">
        <f>IF(IFERROR(比較地域マスタ!$Z22,"")=0,"",IFERROR(比較地域マスタ!$Z22,""))</f>
        <v>前橋市</v>
      </c>
      <c r="BC29" s="844" t="str">
        <f t="shared" si="0"/>
        <v>10201</v>
      </c>
      <c r="BD29" s="1031" t="str">
        <f t="shared" si="2"/>
        <v>前橋市</v>
      </c>
      <c r="BE29" s="34">
        <f>VLOOKUP($BC29&amp;"_"&amp;$AZ$7,データシート1!$A:$BT,MATCH("cb_"&amp;BE$12,データシート1!$A$1:$BT$1,0),0)</f>
        <v>67575.900000001158</v>
      </c>
      <c r="BF29" s="34">
        <f>VLOOKUP($BC29&amp;"_"&amp;$AZ$7,データシート1!$A:$BT,MATCH("cb_"&amp;BF$12,データシート1!$A$1:$BT$1,0),0)</f>
        <v>265466.40000000084</v>
      </c>
      <c r="BG29" s="34">
        <f>VLOOKUP($BC29&amp;"_"&amp;$AZ$7,データシート1!$A:$BT,MATCH("cb_"&amp;BG$12,データシート1!$A$1:$BT$1,0),0)</f>
        <v>12.8</v>
      </c>
      <c r="BH29" s="34">
        <f>VLOOKUP($BC29&amp;"_"&amp;$AZ$7,データシート1!$A:$BT,MATCH("cb_"&amp;BH$12,データシート1!$A$1:$BT$1,0),0)</f>
        <v>4583</v>
      </c>
      <c r="BI29" s="34">
        <f>VLOOKUP($BC29&amp;"_"&amp;$AZ$7,データシート1!$A:$BT,MATCH("cb_"&amp;BI$12,データシート1!$A$1:$BT$1,0),0)</f>
        <v>0</v>
      </c>
      <c r="BJ29" s="34">
        <f>VLOOKUP($BC29&amp;"_"&amp;$AZ$7,データシート1!$A:$BT,MATCH("cb_"&amp;BJ$12,データシート1!$A$1:$BT$1,0),0)</f>
        <v>6825</v>
      </c>
      <c r="BK29" s="34">
        <f t="shared" si="3"/>
        <v>344463.10000000201</v>
      </c>
      <c r="BL29" s="36"/>
      <c r="BM29" s="844" t="str">
        <f t="shared" si="4"/>
        <v>10201</v>
      </c>
      <c r="BN29" s="1031" t="str">
        <f t="shared" si="5"/>
        <v>前橋市</v>
      </c>
      <c r="BO29" s="34">
        <f>BE29*VLOOKUP(BO$12,別紙!$B$4:$E$10,MATCH("設備利用率",別紙!$B$4:$E$4,0),0)/100*8760/10^3</f>
        <v>81099.189108001388</v>
      </c>
      <c r="BP29" s="34">
        <f>BF29*VLOOKUP(BP$12,別紙!$B$4:$E$10,MATCH("設備利用率",別紙!$B$4:$E$4,0),0)/100*8760/10^3</f>
        <v>351148.33526400116</v>
      </c>
      <c r="BQ29" s="34">
        <f>BG29*VLOOKUP(BQ$12,別紙!$B$4:$E$10,MATCH("設備利用率",別紙!$B$4:$E$4,0),0)/100*8760/10^3</f>
        <v>27.807744000000003</v>
      </c>
      <c r="BR29" s="34">
        <f>BH29*VLOOKUP(BR$12,別紙!$B$4:$E$10,MATCH("設備利用率",別紙!$B$4:$E$4,0),0)/100*8760/10^3</f>
        <v>24088.248</v>
      </c>
      <c r="BS29" s="34">
        <f>BI29*VLOOKUP(BS$12,別紙!$B$4:$E$10,MATCH("設備利用率",別紙!$B$4:$E$4,0),0)/100*8760/10^3</f>
        <v>0</v>
      </c>
      <c r="BT29" s="34">
        <f>BJ29*VLOOKUP(BT$12,別紙!$B$4:$E$10,MATCH("設備利用率",別紙!$B$4:$E$4,0),0)/100*8760/10^3</f>
        <v>47829.599999999999</v>
      </c>
      <c r="BU29" s="34">
        <f t="shared" si="6"/>
        <v>504193.18011600256</v>
      </c>
      <c r="BV29" s="36"/>
      <c r="BW29" s="33" t="str">
        <f t="shared" si="7"/>
        <v>10201</v>
      </c>
      <c r="BX29" s="33" t="str">
        <f t="shared" si="8"/>
        <v>前橋市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1978080.0370217855</v>
      </c>
      <c r="BZ29" s="36"/>
      <c r="CA29" s="33" t="str">
        <f t="shared" si="9"/>
        <v>10201</v>
      </c>
      <c r="CB29" s="33" t="str">
        <f t="shared" si="10"/>
        <v>前橋市</v>
      </c>
      <c r="CC29" s="223">
        <f t="shared" si="11"/>
        <v>4.0998942201603245E-2</v>
      </c>
      <c r="CD29" s="223">
        <f t="shared" ref="CD29:CD60" si="16">BP29/$BY29</f>
        <v>0.17751978114732564</v>
      </c>
      <c r="CE29" s="223">
        <f t="shared" ref="CE29:CE60" si="17">BQ29/$BY29</f>
        <v>1.4057946837109576E-5</v>
      </c>
      <c r="CF29" s="223">
        <f t="shared" ref="CF29:CF60" si="18">BR29/$BY29</f>
        <v>1.2177590162765848E-2</v>
      </c>
      <c r="CG29" s="223">
        <f t="shared" ref="CG29:CG60" si="19">BS29/$BY29</f>
        <v>0</v>
      </c>
      <c r="CH29" s="223">
        <f t="shared" ref="CH29:CH60" si="20">BT29/$BY29</f>
        <v>2.4179810273002228E-2</v>
      </c>
      <c r="CI29" s="223">
        <f t="shared" si="12"/>
        <v>0.2548901817315341</v>
      </c>
      <c r="CK29" s="18" t="str">
        <f t="shared" si="13"/>
        <v>10201</v>
      </c>
      <c r="CL29" s="18" t="str">
        <f t="shared" si="14"/>
        <v>前橋市</v>
      </c>
      <c r="CM29" s="18">
        <f>VLOOKUP($CK29&amp;"_"&amp;$AZ$7,データシート1!$A:$BT,MATCH("ca_太陽光発電（10kW未満）",データシート1!$A$1:$BT$1,0),0)</f>
        <v>14363</v>
      </c>
      <c r="CN29" s="18">
        <f>VLOOKUP($CK29&amp;"_"&amp;$AZ$5,データシート1!$A:$BT,MATCH("ab_家庭",データシート1!$A$1:$BT$1,0),0)</f>
        <v>153544</v>
      </c>
      <c r="CO29" s="223">
        <f t="shared" si="15"/>
        <v>9.3543218881884022E-2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01204</v>
      </c>
      <c r="AY30" s="18" t="str">
        <f>IF(IFERROR(比較地域マスタ!$Z23,"")=0,"",IFERROR(比較地域マスタ!$Z23,""))</f>
        <v>旭川市</v>
      </c>
      <c r="BC30" s="844" t="str">
        <f t="shared" si="0"/>
        <v>01204</v>
      </c>
      <c r="BD30" s="1031" t="str">
        <f t="shared" si="2"/>
        <v>旭川市</v>
      </c>
      <c r="BE30" s="34">
        <f>VLOOKUP($BC30&amp;"_"&amp;$AZ$7,データシート1!$A:$BT,MATCH("cb_"&amp;BE$12,データシート1!$A$1:$BT$1,0),0)</f>
        <v>9760.6329999999543</v>
      </c>
      <c r="BF30" s="34">
        <f>VLOOKUP($BC30&amp;"_"&amp;$AZ$7,データシート1!$A:$BT,MATCH("cb_"&amp;BF$12,データシート1!$A$1:$BT$1,0),0)</f>
        <v>12900.700000000006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22661.332999999962</v>
      </c>
      <c r="BL30" s="36"/>
      <c r="BM30" s="844" t="str">
        <f t="shared" si="4"/>
        <v>01204</v>
      </c>
      <c r="BN30" s="1031" t="str">
        <f t="shared" si="5"/>
        <v>旭川市</v>
      </c>
      <c r="BO30" s="34">
        <f>BE30*VLOOKUP(BO$12,別紙!$B$4:$E$10,MATCH("設備利用率",別紙!$B$4:$E$4,0),0)/100*8760/10^3</f>
        <v>11713.930875959944</v>
      </c>
      <c r="BP30" s="34">
        <f>BF30*VLOOKUP(BP$12,別紙!$B$4:$E$10,MATCH("設備利用率",別紙!$B$4:$E$4,0),0)/100*8760/10^3</f>
        <v>17064.529932000009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28778.460807959953</v>
      </c>
      <c r="BV30" s="36"/>
      <c r="BW30" s="33" t="str">
        <f t="shared" si="7"/>
        <v>01204</v>
      </c>
      <c r="BX30" s="33" t="str">
        <f t="shared" si="8"/>
        <v>旭川市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1765537.6434158781</v>
      </c>
      <c r="BZ30" s="36"/>
      <c r="CA30" s="33" t="str">
        <f t="shared" si="9"/>
        <v>01204</v>
      </c>
      <c r="CB30" s="33" t="str">
        <f t="shared" si="10"/>
        <v>旭川市</v>
      </c>
      <c r="CC30" s="223">
        <f t="shared" si="11"/>
        <v>6.6347669898991161E-3</v>
      </c>
      <c r="CD30" s="223">
        <f t="shared" si="16"/>
        <v>9.6653447156098971E-3</v>
      </c>
      <c r="CE30" s="223">
        <f t="shared" si="17"/>
        <v>0</v>
      </c>
      <c r="CF30" s="223">
        <f t="shared" si="18"/>
        <v>0</v>
      </c>
      <c r="CG30" s="223">
        <f t="shared" si="19"/>
        <v>0</v>
      </c>
      <c r="CH30" s="223">
        <f t="shared" si="20"/>
        <v>0</v>
      </c>
      <c r="CI30" s="223">
        <f t="shared" si="12"/>
        <v>1.6300111705509015E-2</v>
      </c>
      <c r="CK30" s="18" t="str">
        <f t="shared" si="13"/>
        <v>01204</v>
      </c>
      <c r="CL30" s="18" t="str">
        <f t="shared" si="14"/>
        <v>旭川市</v>
      </c>
      <c r="CM30" s="18">
        <f>VLOOKUP($CK30&amp;"_"&amp;$AZ$7,データシート1!$A:$BT,MATCH("ca_太陽光発電（10kW未満）",データシート1!$A$1:$BT$1,0),0)</f>
        <v>2035</v>
      </c>
      <c r="CN30" s="18">
        <f>VLOOKUP($CK30&amp;"_"&amp;$AZ$5,データシート1!$A:$BT,MATCH("ab_家庭",データシート1!$A$1:$BT$1,0),0)</f>
        <v>177697</v>
      </c>
      <c r="CO30" s="223">
        <f t="shared" si="15"/>
        <v>1.1452078538185789E-2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39201</v>
      </c>
      <c r="AY31" s="18" t="str">
        <f>IF(IFERROR(比較地域マスタ!$Z24,"")=0,"",IFERROR(比較地域マスタ!$Z24,""))</f>
        <v>高知市</v>
      </c>
      <c r="BC31" s="844" t="str">
        <f t="shared" si="0"/>
        <v>39201</v>
      </c>
      <c r="BD31" s="1031" t="str">
        <f t="shared" si="2"/>
        <v>高知市</v>
      </c>
      <c r="BE31" s="34">
        <f>VLOOKUP($BC31&amp;"_"&amp;$AZ$7,データシート1!$A:$BT,MATCH("cb_"&amp;BE$12,データシート1!$A$1:$BT$1,0),0)</f>
        <v>43521.083000000479</v>
      </c>
      <c r="BF31" s="34">
        <f>VLOOKUP($BC31&amp;"_"&amp;$AZ$7,データシート1!$A:$BT,MATCH("cb_"&amp;BF$12,データシート1!$A$1:$BT$1,0),0)</f>
        <v>67892.755999999965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42331.22</v>
      </c>
      <c r="BK31" s="34">
        <f t="shared" si="3"/>
        <v>153745.05900000044</v>
      </c>
      <c r="BL31" s="36"/>
      <c r="BM31" s="844" t="str">
        <f t="shared" si="4"/>
        <v>39201</v>
      </c>
      <c r="BN31" s="1031" t="str">
        <f t="shared" si="5"/>
        <v>高知市</v>
      </c>
      <c r="BO31" s="34">
        <f>BE31*VLOOKUP(BO$12,別紙!$B$4:$E$10,MATCH("設備利用率",別紙!$B$4:$E$4,0),0)/100*8760/10^3</f>
        <v>52230.522129960576</v>
      </c>
      <c r="BP31" s="34">
        <f>BF31*VLOOKUP(BP$12,別紙!$B$4:$E$10,MATCH("設備利用率",別紙!$B$4:$E$4,0),0)/100*8760/10^3</f>
        <v>89805.821926559962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296657.18976000004</v>
      </c>
      <c r="BU31" s="34">
        <f t="shared" si="6"/>
        <v>438693.53381652059</v>
      </c>
      <c r="BV31" s="36"/>
      <c r="BW31" s="33" t="str">
        <f t="shared" si="7"/>
        <v>39201</v>
      </c>
      <c r="BX31" s="33" t="str">
        <f t="shared" si="8"/>
        <v>高知市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1822365.3569261394</v>
      </c>
      <c r="BZ31" s="36"/>
      <c r="CA31" s="33" t="str">
        <f t="shared" si="9"/>
        <v>39201</v>
      </c>
      <c r="CB31" s="33" t="str">
        <f t="shared" si="10"/>
        <v>高知市</v>
      </c>
      <c r="CC31" s="223">
        <f t="shared" si="11"/>
        <v>2.8660840117187041E-2</v>
      </c>
      <c r="CD31" s="223">
        <f t="shared" si="16"/>
        <v>4.9279811858385647E-2</v>
      </c>
      <c r="CE31" s="223">
        <f t="shared" si="17"/>
        <v>0</v>
      </c>
      <c r="CF31" s="223">
        <f t="shared" si="18"/>
        <v>0</v>
      </c>
      <c r="CG31" s="223">
        <f t="shared" si="19"/>
        <v>0</v>
      </c>
      <c r="CH31" s="223">
        <f t="shared" si="20"/>
        <v>0.16278689047315092</v>
      </c>
      <c r="CI31" s="223">
        <f t="shared" si="12"/>
        <v>0.2407275424487236</v>
      </c>
      <c r="CK31" s="18" t="str">
        <f t="shared" si="13"/>
        <v>39201</v>
      </c>
      <c r="CL31" s="18" t="str">
        <f t="shared" si="14"/>
        <v>高知市</v>
      </c>
      <c r="CM31" s="18">
        <f>VLOOKUP($CK31&amp;"_"&amp;$AZ$7,データシート1!$A:$BT,MATCH("ca_太陽光発電（10kW未満）",データシート1!$A$1:$BT$1,0),0)</f>
        <v>9272</v>
      </c>
      <c r="CN31" s="18">
        <f>VLOOKUP($CK31&amp;"_"&amp;$AZ$5,データシート1!$A:$BT,MATCH("ab_家庭",データシート1!$A$1:$BT$1,0),0)</f>
        <v>164452</v>
      </c>
      <c r="CO31" s="223">
        <f t="shared" si="15"/>
        <v>5.6381193296524211E-2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47201</v>
      </c>
      <c r="AY32" s="18" t="str">
        <f>IF(IFERROR(比較地域マスタ!$Z25,"")=0,"",IFERROR(比較地域マスタ!$Z25,""))</f>
        <v>那覇市</v>
      </c>
      <c r="AZ32" s="22"/>
      <c r="BA32" s="22"/>
      <c r="BB32" s="22"/>
      <c r="BC32" s="844" t="str">
        <f t="shared" si="0"/>
        <v>47201</v>
      </c>
      <c r="BD32" s="1031" t="str">
        <f t="shared" si="2"/>
        <v>那覇市</v>
      </c>
      <c r="BE32" s="34">
        <f>VLOOKUP($BC32&amp;"_"&amp;$AZ$7,データシート1!$A:$BT,MATCH("cb_"&amp;BE$12,データシート1!$A$1:$BT$1,0),0)</f>
        <v>11623.809999999981</v>
      </c>
      <c r="BF32" s="34">
        <f>VLOOKUP($BC32&amp;"_"&amp;$AZ$7,データシート1!$A:$BT,MATCH("cb_"&amp;BF$12,データシート1!$A$1:$BT$1,0),0)</f>
        <v>10930.691999999994</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22557.501999999975</v>
      </c>
      <c r="BL32" s="36"/>
      <c r="BM32" s="844" t="str">
        <f t="shared" si="4"/>
        <v>47201</v>
      </c>
      <c r="BN32" s="1031" t="str">
        <f t="shared" si="5"/>
        <v>那覇市</v>
      </c>
      <c r="BO32" s="34">
        <f>BE32*VLOOKUP(BO$12,別紙!$B$4:$E$10,MATCH("設備利用率",別紙!$B$4:$E$4,0),0)/100*8760/10^3</f>
        <v>13949.966857199975</v>
      </c>
      <c r="BP32" s="34">
        <f>BF32*VLOOKUP(BP$12,別紙!$B$4:$E$10,MATCH("設備利用率",別紙!$B$4:$E$4,0),0)/100*8760/10^3</f>
        <v>14458.68214991999</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28415.166447119966</v>
      </c>
      <c r="BV32" s="36"/>
      <c r="BW32" s="33" t="str">
        <f t="shared" si="7"/>
        <v>47201</v>
      </c>
      <c r="BX32" s="33" t="str">
        <f t="shared" si="8"/>
        <v>那覇市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1949577.4793507329</v>
      </c>
      <c r="BZ32" s="36"/>
      <c r="CA32" s="33" t="str">
        <f t="shared" si="9"/>
        <v>47201</v>
      </c>
      <c r="CB32" s="33" t="str">
        <f t="shared" si="10"/>
        <v>那覇市</v>
      </c>
      <c r="CC32" s="223">
        <f t="shared" si="11"/>
        <v>7.1553795655485966E-3</v>
      </c>
      <c r="CD32" s="223">
        <f t="shared" si="16"/>
        <v>7.4163157417755773E-3</v>
      </c>
      <c r="CE32" s="223">
        <f t="shared" si="17"/>
        <v>3.3430012754202008E-6</v>
      </c>
      <c r="CF32" s="223">
        <f t="shared" si="18"/>
        <v>0</v>
      </c>
      <c r="CG32" s="223">
        <f t="shared" si="19"/>
        <v>0</v>
      </c>
      <c r="CH32" s="223">
        <f t="shared" si="20"/>
        <v>0</v>
      </c>
      <c r="CI32" s="223">
        <f t="shared" si="12"/>
        <v>1.4575038308599594E-2</v>
      </c>
      <c r="CJ32" s="22"/>
      <c r="CK32" s="18" t="str">
        <f t="shared" si="13"/>
        <v>47201</v>
      </c>
      <c r="CL32" s="18" t="str">
        <f t="shared" si="14"/>
        <v>那覇市</v>
      </c>
      <c r="CM32" s="18">
        <f>VLOOKUP($CK32&amp;"_"&amp;$AZ$7,データシート1!$A:$BT,MATCH("ca_太陽光発電（10kW未満）",データシート1!$A$1:$BT$1,0),0)</f>
        <v>2364</v>
      </c>
      <c r="CN32" s="18">
        <f>VLOOKUP($CK32&amp;"_"&amp;$AZ$5,データシート1!$A:$BT,MATCH("ab_家庭",データシート1!$A$1:$BT$1,0),0)</f>
        <v>158212</v>
      </c>
      <c r="CO32" s="223">
        <f t="shared" si="15"/>
        <v>1.4941976588375091E-2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07203</v>
      </c>
      <c r="AY33" s="18" t="str">
        <f>IF(IFERROR(比較地域マスタ!$Z26,"")=0,"",IFERROR(比較地域マスタ!$Z26,""))</f>
        <v>郡山市</v>
      </c>
      <c r="BC33" s="844" t="str">
        <f t="shared" si="0"/>
        <v>07203</v>
      </c>
      <c r="BD33" s="1031" t="str">
        <f t="shared" si="2"/>
        <v>郡山市</v>
      </c>
      <c r="BE33" s="34">
        <f>VLOOKUP($BC33&amp;"_"&amp;$AZ$7,データシート1!$A:$BT,MATCH("cb_"&amp;BE$12,データシート1!$A$1:$BT$1,0),0)</f>
        <v>49167.60000000101</v>
      </c>
      <c r="BF33" s="34">
        <f>VLOOKUP($BC33&amp;"_"&amp;$AZ$7,データシート1!$A:$BT,MATCH("cb_"&amp;BF$12,データシート1!$A$1:$BT$1,0),0)</f>
        <v>143901.89999999979</v>
      </c>
      <c r="BG33" s="34">
        <f>VLOOKUP($BC33&amp;"_"&amp;$AZ$7,データシート1!$A:$BT,MATCH("cb_"&amp;BG$12,データシート1!$A$1:$BT$1,0),0)</f>
        <v>66346.8</v>
      </c>
      <c r="BH33" s="34">
        <f>VLOOKUP($BC33&amp;"_"&amp;$AZ$7,データシート1!$A:$BT,MATCH("cb_"&amp;BH$12,データシート1!$A$1:$BT$1,0),0)</f>
        <v>2830</v>
      </c>
      <c r="BI33" s="34">
        <f>VLOOKUP($BC33&amp;"_"&amp;$AZ$7,データシート1!$A:$BT,MATCH("cb_"&amp;BI$12,データシート1!$A$1:$BT$1,0),0)</f>
        <v>0</v>
      </c>
      <c r="BJ33" s="34">
        <f>VLOOKUP($BC33&amp;"_"&amp;$AZ$7,データシート1!$A:$BT,MATCH("cb_"&amp;BJ$12,データシート1!$A$1:$BT$1,0),0)</f>
        <v>1102.3499999999999</v>
      </c>
      <c r="BK33" s="34">
        <f t="shared" si="3"/>
        <v>263348.65000000078</v>
      </c>
      <c r="BL33" s="36"/>
      <c r="BM33" s="844" t="str">
        <f t="shared" si="4"/>
        <v>07203</v>
      </c>
      <c r="BN33" s="1031" t="str">
        <f t="shared" si="5"/>
        <v>郡山市</v>
      </c>
      <c r="BO33" s="34">
        <f>BE33*VLOOKUP(BO$12,別紙!$B$4:$E$10,MATCH("設備利用率",別紙!$B$4:$E$4,0),0)/100*8760/10^3</f>
        <v>59007.020112001221</v>
      </c>
      <c r="BP33" s="34">
        <f>BF33*VLOOKUP(BP$12,別紙!$B$4:$E$10,MATCH("設備利用率",別紙!$B$4:$E$4,0),0)/100*8760/10^3</f>
        <v>190347.67724399973</v>
      </c>
      <c r="BQ33" s="34">
        <f>BG33*VLOOKUP(BQ$12,別紙!$B$4:$E$10,MATCH("設備利用率",別紙!$B$4:$E$4,0),0)/100*8760/10^3</f>
        <v>144137.09606400001</v>
      </c>
      <c r="BR33" s="34">
        <f>BH33*VLOOKUP(BR$12,別紙!$B$4:$E$10,MATCH("設備利用率",別紙!$B$4:$E$4,0),0)/100*8760/10^3</f>
        <v>14874.48</v>
      </c>
      <c r="BS33" s="34">
        <f>BI33*VLOOKUP(BS$12,別紙!$B$4:$E$10,MATCH("設備利用率",別紙!$B$4:$E$4,0),0)/100*8760/10^3</f>
        <v>0</v>
      </c>
      <c r="BT33" s="34">
        <f>BJ33*VLOOKUP(BT$12,別紙!$B$4:$E$10,MATCH("設備利用率",別紙!$B$4:$E$4,0),0)/100*8760/10^3</f>
        <v>7725.2687999999998</v>
      </c>
      <c r="BU33" s="34">
        <f t="shared" si="6"/>
        <v>416091.54222000093</v>
      </c>
      <c r="BV33" s="36"/>
      <c r="BW33" s="33" t="str">
        <f t="shared" si="7"/>
        <v>07203</v>
      </c>
      <c r="BX33" s="33" t="str">
        <f t="shared" si="8"/>
        <v>郡山市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2161141.6677282676</v>
      </c>
      <c r="BZ33" s="36"/>
      <c r="CA33" s="33" t="str">
        <f t="shared" si="9"/>
        <v>07203</v>
      </c>
      <c r="CB33" s="33" t="str">
        <f t="shared" si="10"/>
        <v>郡山市</v>
      </c>
      <c r="CC33" s="223">
        <f t="shared" si="11"/>
        <v>2.7303633534597374E-2</v>
      </c>
      <c r="CD33" s="223">
        <f t="shared" si="16"/>
        <v>8.807737136644446E-2</v>
      </c>
      <c r="CE33" s="223">
        <f t="shared" si="17"/>
        <v>6.6694885493329525E-2</v>
      </c>
      <c r="CF33" s="223">
        <f t="shared" si="18"/>
        <v>6.8826954855003286E-3</v>
      </c>
      <c r="CG33" s="223">
        <f t="shared" si="19"/>
        <v>0</v>
      </c>
      <c r="CH33" s="223">
        <f t="shared" si="20"/>
        <v>3.5746239662856481E-3</v>
      </c>
      <c r="CI33" s="223">
        <f t="shared" si="12"/>
        <v>0.19253320984615732</v>
      </c>
      <c r="CK33" s="18" t="str">
        <f t="shared" si="13"/>
        <v>07203</v>
      </c>
      <c r="CL33" s="18" t="str">
        <f t="shared" si="14"/>
        <v>郡山市</v>
      </c>
      <c r="CM33" s="18">
        <f>VLOOKUP($CK33&amp;"_"&amp;$AZ$7,データシート1!$A:$BT,MATCH("ca_太陽光発電（10kW未満）",データシート1!$A$1:$BT$1,0),0)</f>
        <v>10858</v>
      </c>
      <c r="CN33" s="18">
        <f>VLOOKUP($CK33&amp;"_"&amp;$AZ$5,データシート1!$A:$BT,MATCH("ab_家庭",データシート1!$A$1:$BT$1,0),0)</f>
        <v>144812</v>
      </c>
      <c r="CO33" s="223">
        <f t="shared" si="15"/>
        <v>7.4979974035300948E-2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24202</v>
      </c>
      <c r="AY34" s="18" t="str">
        <f>IF(IFERROR(比較地域マスタ!$Z27,"")=0,"",IFERROR(比較地域マスタ!$Z27,""))</f>
        <v>四日市市</v>
      </c>
      <c r="BC34" s="844" t="str">
        <f t="shared" si="0"/>
        <v>24202</v>
      </c>
      <c r="BD34" s="1031" t="str">
        <f t="shared" si="2"/>
        <v>四日市市</v>
      </c>
      <c r="BE34" s="34">
        <f>VLOOKUP($BC34&amp;"_"&amp;$AZ$7,データシート1!$A:$BT,MATCH("cb_"&amp;BE$12,データシート1!$A$1:$BT$1,0),0)</f>
        <v>56966.500000000975</v>
      </c>
      <c r="BF34" s="34">
        <f>VLOOKUP($BC34&amp;"_"&amp;$AZ$7,データシート1!$A:$BT,MATCH("cb_"&amp;BF$12,データシート1!$A$1:$BT$1,0),0)</f>
        <v>242116.00000000093</v>
      </c>
      <c r="BG34" s="34">
        <f>VLOOKUP($BC34&amp;"_"&amp;$AZ$7,データシート1!$A:$BT,MATCH("cb_"&amp;BG$12,データシート1!$A$1:$BT$1,0),0)</f>
        <v>0</v>
      </c>
      <c r="BH34" s="34">
        <f>VLOOKUP($BC34&amp;"_"&amp;$AZ$7,データシート1!$A:$BT,MATCH("cb_"&amp;BH$12,データシート1!$A$1:$BT$1,0),0)</f>
        <v>210</v>
      </c>
      <c r="BI34" s="34">
        <f>VLOOKUP($BC34&amp;"_"&amp;$AZ$7,データシート1!$A:$BT,MATCH("cb_"&amp;BI$12,データシート1!$A$1:$BT$1,0),0)</f>
        <v>0</v>
      </c>
      <c r="BJ34" s="34">
        <f>VLOOKUP($BC34&amp;"_"&amp;$AZ$7,データシート1!$A:$BT,MATCH("cb_"&amp;BJ$12,データシート1!$A$1:$BT$1,0),0)</f>
        <v>55106.14</v>
      </c>
      <c r="BK34" s="34">
        <f t="shared" si="3"/>
        <v>354398.64000000193</v>
      </c>
      <c r="BL34" s="36"/>
      <c r="BM34" s="844" t="str">
        <f t="shared" si="4"/>
        <v>24202</v>
      </c>
      <c r="BN34" s="1031" t="str">
        <f t="shared" si="5"/>
        <v>四日市市</v>
      </c>
      <c r="BO34" s="34">
        <f>BE34*VLOOKUP(BO$12,別紙!$B$4:$E$10,MATCH("設備利用率",別紙!$B$4:$E$4,0),0)/100*8760/10^3</f>
        <v>68366.635980001171</v>
      </c>
      <c r="BP34" s="34">
        <f>BF34*VLOOKUP(BP$12,別紙!$B$4:$E$10,MATCH("設備利用率",別紙!$B$4:$E$4,0),0)/100*8760/10^3</f>
        <v>320261.3601600012</v>
      </c>
      <c r="BQ34" s="34">
        <f>BG34*VLOOKUP(BQ$12,別紙!$B$4:$E$10,MATCH("設備利用率",別紙!$B$4:$E$4,0),0)/100*8760/10^3</f>
        <v>0</v>
      </c>
      <c r="BR34" s="34">
        <f>BH34*VLOOKUP(BR$12,別紙!$B$4:$E$10,MATCH("設備利用率",別紙!$B$4:$E$4,0),0)/100*8760/10^3</f>
        <v>1103.76</v>
      </c>
      <c r="BS34" s="34">
        <f>BI34*VLOOKUP(BS$12,別紙!$B$4:$E$10,MATCH("設備利用率",別紙!$B$4:$E$4,0),0)/100*8760/10^3</f>
        <v>0</v>
      </c>
      <c r="BT34" s="34">
        <f>BJ34*VLOOKUP(BT$12,別紙!$B$4:$E$10,MATCH("設備利用率",別紙!$B$4:$E$4,0),0)/100*8760/10^3</f>
        <v>386183.82912000001</v>
      </c>
      <c r="BU34" s="34">
        <f t="shared" si="6"/>
        <v>775915.58526000241</v>
      </c>
      <c r="BV34" s="36"/>
      <c r="BW34" s="33" t="str">
        <f t="shared" si="7"/>
        <v>24202</v>
      </c>
      <c r="BX34" s="33" t="str">
        <f t="shared" si="8"/>
        <v>四日市市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4590836.6423181547</v>
      </c>
      <c r="BZ34" s="36"/>
      <c r="CA34" s="33" t="str">
        <f t="shared" si="9"/>
        <v>24202</v>
      </c>
      <c r="CB34" s="33" t="str">
        <f t="shared" si="10"/>
        <v>四日市市</v>
      </c>
      <c r="CC34" s="223">
        <f t="shared" si="11"/>
        <v>1.4891977499220983E-2</v>
      </c>
      <c r="CD34" s="223">
        <f t="shared" si="16"/>
        <v>6.9761001122942243E-2</v>
      </c>
      <c r="CE34" s="223">
        <f t="shared" si="17"/>
        <v>0</v>
      </c>
      <c r="CF34" s="223">
        <f t="shared" si="18"/>
        <v>2.4042676444323524E-4</v>
      </c>
      <c r="CG34" s="223">
        <f t="shared" si="19"/>
        <v>0</v>
      </c>
      <c r="CH34" s="223">
        <f t="shared" si="20"/>
        <v>8.4120577404164718E-2</v>
      </c>
      <c r="CI34" s="223">
        <f t="shared" si="12"/>
        <v>0.16901398279077121</v>
      </c>
      <c r="CK34" s="18" t="str">
        <f t="shared" si="13"/>
        <v>24202</v>
      </c>
      <c r="CL34" s="18" t="str">
        <f t="shared" si="14"/>
        <v>四日市市</v>
      </c>
      <c r="CM34" s="18">
        <f>VLOOKUP($CK34&amp;"_"&amp;$AZ$7,データシート1!$A:$BT,MATCH("ca_太陽光発電（10kW未満）",データシート1!$A$1:$BT$1,0),0)</f>
        <v>12482</v>
      </c>
      <c r="CN34" s="18">
        <f>VLOOKUP($CK34&amp;"_"&amp;$AZ$5,データシート1!$A:$BT,MATCH("ab_家庭",データシート1!$A$1:$BT$1,0),0)</f>
        <v>144504</v>
      </c>
      <c r="CO34" s="223">
        <f t="shared" si="15"/>
        <v>8.6378231744449988E-2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23206</v>
      </c>
      <c r="AY35" s="18" t="str">
        <f>IF(IFERROR(比較地域マスタ!$Z28,"")=0,"",IFERROR(比較地域マスタ!$Z28,""))</f>
        <v>春日井市</v>
      </c>
      <c r="BC35" s="844" t="str">
        <f t="shared" si="0"/>
        <v>23206</v>
      </c>
      <c r="BD35" s="1031" t="str">
        <f t="shared" si="2"/>
        <v>春日井市</v>
      </c>
      <c r="BE35" s="34">
        <f>VLOOKUP($BC35&amp;"_"&amp;$AZ$7,データシート1!$A:$BT,MATCH("cb_"&amp;BE$12,データシート1!$A$1:$BT$1,0),0)</f>
        <v>46830.300000000221</v>
      </c>
      <c r="BF35" s="34">
        <f>VLOOKUP($BC35&amp;"_"&amp;$AZ$7,データシート1!$A:$BT,MATCH("cb_"&amp;BF$12,データシート1!$A$1:$BT$1,0),0)</f>
        <v>47045.900000000016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4200</v>
      </c>
      <c r="BK35" s="34">
        <f t="shared" si="3"/>
        <v>98076.200000000244</v>
      </c>
      <c r="BL35" s="36"/>
      <c r="BM35" s="844" t="str">
        <f t="shared" si="4"/>
        <v>23206</v>
      </c>
      <c r="BN35" s="1031" t="str">
        <f t="shared" si="5"/>
        <v>春日井市</v>
      </c>
      <c r="BO35" s="34">
        <f>BE35*VLOOKUP(BO$12,別紙!$B$4:$E$10,MATCH("設備利用率",別紙!$B$4:$E$4,0),0)/100*8760/10^3</f>
        <v>56201.979636000266</v>
      </c>
      <c r="BP35" s="34">
        <f>BF35*VLOOKUP(BP$12,別紙!$B$4:$E$10,MATCH("設備利用率",別紙!$B$4:$E$4,0),0)/100*8760/10^3</f>
        <v>62230.434684000014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29433.599999999999</v>
      </c>
      <c r="BU35" s="34">
        <f t="shared" si="6"/>
        <v>147866.01432000028</v>
      </c>
      <c r="BV35" s="36"/>
      <c r="BW35" s="33" t="str">
        <f t="shared" si="7"/>
        <v>23206</v>
      </c>
      <c r="BX35" s="33" t="str">
        <f t="shared" si="8"/>
        <v>春日井市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1509136.9429006446</v>
      </c>
      <c r="BZ35" s="36"/>
      <c r="CA35" s="33" t="str">
        <f t="shared" si="9"/>
        <v>23206</v>
      </c>
      <c r="CB35" s="33" t="str">
        <f t="shared" si="10"/>
        <v>春日井市</v>
      </c>
      <c r="CC35" s="223">
        <f t="shared" si="11"/>
        <v>3.7241139646331203E-2</v>
      </c>
      <c r="CD35" s="223">
        <f t="shared" si="16"/>
        <v>4.1235777161739665E-2</v>
      </c>
      <c r="CE35" s="223">
        <f t="shared" si="17"/>
        <v>0</v>
      </c>
      <c r="CF35" s="223">
        <f t="shared" si="18"/>
        <v>0</v>
      </c>
      <c r="CG35" s="223">
        <f t="shared" si="19"/>
        <v>0</v>
      </c>
      <c r="CH35" s="223">
        <f t="shared" si="20"/>
        <v>1.9503597826865858E-2</v>
      </c>
      <c r="CI35" s="223">
        <f t="shared" si="12"/>
        <v>9.7980514634936719E-2</v>
      </c>
      <c r="CK35" s="18" t="str">
        <f t="shared" si="13"/>
        <v>23206</v>
      </c>
      <c r="CL35" s="18" t="str">
        <f t="shared" si="14"/>
        <v>春日井市</v>
      </c>
      <c r="CM35" s="18">
        <f>VLOOKUP($CK35&amp;"_"&amp;$AZ$7,データシート1!$A:$BT,MATCH("ca_太陽光発電（10kW未満）",データシート1!$A$1:$BT$1,0),0)</f>
        <v>10292</v>
      </c>
      <c r="CN35" s="18">
        <f>VLOOKUP($CK35&amp;"_"&amp;$AZ$5,データシート1!$A:$BT,MATCH("ab_家庭",データシート1!$A$1:$BT$1,0),0)</f>
        <v>140501</v>
      </c>
      <c r="CO35" s="223">
        <f t="shared" si="15"/>
        <v>7.3252147671546822E-2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28203</v>
      </c>
      <c r="AY36" s="18" t="str">
        <f>IF(IFERROR(比較地域マスタ!$Z29,"")=0,"",IFERROR(比較地域マスタ!$Z29,""))</f>
        <v>明石市</v>
      </c>
      <c r="BC36" s="844" t="str">
        <f t="shared" si="0"/>
        <v>28203</v>
      </c>
      <c r="BD36" s="1031" t="str">
        <f t="shared" si="2"/>
        <v>明石市</v>
      </c>
      <c r="BE36" s="34">
        <f>VLOOKUP($BC36&amp;"_"&amp;$AZ$7,データシート1!$A:$BT,MATCH("cb_"&amp;BE$12,データシート1!$A$1:$BT$1,0),0)</f>
        <v>38320.800000000512</v>
      </c>
      <c r="BF36" s="34">
        <f>VLOOKUP($BC36&amp;"_"&amp;$AZ$7,データシート1!$A:$BT,MATCH("cb_"&amp;BF$12,データシート1!$A$1:$BT$1,0),0)</f>
        <v>42007.9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3520</v>
      </c>
      <c r="BK36" s="34">
        <f t="shared" si="3"/>
        <v>83848.700000000506</v>
      </c>
      <c r="BL36" s="36"/>
      <c r="BM36" s="844" t="str">
        <f t="shared" si="4"/>
        <v>28203</v>
      </c>
      <c r="BN36" s="1031" t="str">
        <f t="shared" si="5"/>
        <v>明石市</v>
      </c>
      <c r="BO36" s="34">
        <f>BE36*VLOOKUP(BO$12,別紙!$B$4:$E$10,MATCH("設備利用率",別紙!$B$4:$E$4,0),0)/100*8760/10^3</f>
        <v>45989.558496000602</v>
      </c>
      <c r="BP36" s="34">
        <f>BF36*VLOOKUP(BP$12,別紙!$B$4:$E$10,MATCH("設備利用率",別紙!$B$4:$E$4,0),0)/100*8760/10^3</f>
        <v>55566.369803999994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24668.16</v>
      </c>
      <c r="BU36" s="34">
        <f t="shared" si="6"/>
        <v>126224.0883000006</v>
      </c>
      <c r="BV36" s="36"/>
      <c r="BW36" s="33" t="str">
        <f t="shared" si="7"/>
        <v>28203</v>
      </c>
      <c r="BX36" s="33" t="str">
        <f t="shared" si="8"/>
        <v>明石市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2034446.6031167973</v>
      </c>
      <c r="BZ36" s="36"/>
      <c r="CA36" s="33" t="str">
        <f t="shared" si="9"/>
        <v>28203</v>
      </c>
      <c r="CB36" s="33" t="str">
        <f t="shared" si="10"/>
        <v>明石市</v>
      </c>
      <c r="CC36" s="223">
        <f t="shared" si="11"/>
        <v>2.2605438956001121E-2</v>
      </c>
      <c r="CD36" s="223">
        <f t="shared" si="16"/>
        <v>2.7312768847740525E-2</v>
      </c>
      <c r="CE36" s="223">
        <f t="shared" si="17"/>
        <v>0</v>
      </c>
      <c r="CF36" s="223">
        <f t="shared" si="18"/>
        <v>0</v>
      </c>
      <c r="CG36" s="223">
        <f t="shared" si="19"/>
        <v>0</v>
      </c>
      <c r="CH36" s="223">
        <f t="shared" si="20"/>
        <v>1.2125243278544679E-2</v>
      </c>
      <c r="CI36" s="223">
        <f t="shared" si="12"/>
        <v>6.204345108228633E-2</v>
      </c>
      <c r="CK36" s="18" t="str">
        <f t="shared" si="13"/>
        <v>28203</v>
      </c>
      <c r="CL36" s="18" t="str">
        <f t="shared" si="14"/>
        <v>明石市</v>
      </c>
      <c r="CM36" s="18">
        <f>VLOOKUP($CK36&amp;"_"&amp;$AZ$7,データシート1!$A:$BT,MATCH("ca_太陽光発電（10kW未満）",データシート1!$A$1:$BT$1,0),0)</f>
        <v>8927</v>
      </c>
      <c r="CN36" s="18">
        <f>VLOOKUP($CK36&amp;"_"&amp;$AZ$5,データシート1!$A:$BT,MATCH("ab_家庭",データシート1!$A$1:$BT$1,0),0)</f>
        <v>142145</v>
      </c>
      <c r="CO36" s="223">
        <f t="shared" si="15"/>
        <v>6.2802068310527981E-2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07204</v>
      </c>
      <c r="AY37" s="18" t="str">
        <f>IF(IFERROR(比較地域マスタ!$Z30,"")=0,"",IFERROR(比較地域マスタ!$Z30,""))</f>
        <v>いわき市</v>
      </c>
      <c r="BC37" s="844" t="str">
        <f t="shared" si="0"/>
        <v>07204</v>
      </c>
      <c r="BD37" s="1031" t="str">
        <f t="shared" si="2"/>
        <v>いわき市</v>
      </c>
      <c r="BE37" s="34">
        <f>VLOOKUP($BC37&amp;"_"&amp;$AZ$7,データシート1!$A:$BT,MATCH("cb_"&amp;BE$12,データシート1!$A$1:$BT$1,0),0)</f>
        <v>60698.800000001196</v>
      </c>
      <c r="BF37" s="34">
        <f>VLOOKUP($BC37&amp;"_"&amp;$AZ$7,データシート1!$A:$BT,MATCH("cb_"&amp;BF$12,データシート1!$A$1:$BT$1,0),0)</f>
        <v>281264.90000000061</v>
      </c>
      <c r="BG37" s="34">
        <f>VLOOKUP($BC37&amp;"_"&amp;$AZ$7,データシート1!$A:$BT,MATCH("cb_"&amp;BG$12,データシート1!$A$1:$BT$1,0),0)</f>
        <v>18929.5</v>
      </c>
      <c r="BH37" s="34">
        <f>VLOOKUP($BC37&amp;"_"&amp;$AZ$7,データシート1!$A:$BT,MATCH("cb_"&amp;BH$12,データシート1!$A$1:$BT$1,0),0)</f>
        <v>7484.5</v>
      </c>
      <c r="BI37" s="34">
        <f>VLOOKUP($BC37&amp;"_"&amp;$AZ$7,データシート1!$A:$BT,MATCH("cb_"&amp;BI$12,データシート1!$A$1:$BT$1,0),0)</f>
        <v>0</v>
      </c>
      <c r="BJ37" s="34">
        <f>VLOOKUP($BC37&amp;"_"&amp;$AZ$7,データシート1!$A:$BT,MATCH("cb_"&amp;BJ$12,データシート1!$A$1:$BT$1,0),0)</f>
        <v>240294.82</v>
      </c>
      <c r="BK37" s="34">
        <f t="shared" si="3"/>
        <v>608672.52000000188</v>
      </c>
      <c r="BL37" s="36"/>
      <c r="BM37" s="844" t="str">
        <f t="shared" si="4"/>
        <v>07204</v>
      </c>
      <c r="BN37" s="1031" t="str">
        <f t="shared" si="5"/>
        <v>いわき市</v>
      </c>
      <c r="BO37" s="34">
        <f>BE37*VLOOKUP(BO$12,別紙!$B$4:$E$10,MATCH("設備利用率",別紙!$B$4:$E$4,0),0)/100*8760/10^3</f>
        <v>72845.843856001433</v>
      </c>
      <c r="BP37" s="34">
        <f>BF37*VLOOKUP(BP$12,別紙!$B$4:$E$10,MATCH("設備利用率",別紙!$B$4:$E$4,0),0)/100*8760/10^3</f>
        <v>372045.95912400074</v>
      </c>
      <c r="BQ37" s="34">
        <f>BG37*VLOOKUP(BQ$12,別紙!$B$4:$E$10,MATCH("設備利用率",別紙!$B$4:$E$4,0),0)/100*8760/10^3</f>
        <v>41123.960160000002</v>
      </c>
      <c r="BR37" s="34">
        <f>BH37*VLOOKUP(BR$12,別紙!$B$4:$E$10,MATCH("設備利用率",別紙!$B$4:$E$4,0),0)/100*8760/10^3</f>
        <v>39338.531999999999</v>
      </c>
      <c r="BS37" s="34">
        <f>BI37*VLOOKUP(BS$12,別紙!$B$4:$E$10,MATCH("設備利用率",別紙!$B$4:$E$4,0),0)/100*8760/10^3</f>
        <v>0</v>
      </c>
      <c r="BT37" s="34">
        <f>BJ37*VLOOKUP(BT$12,別紙!$B$4:$E$10,MATCH("設備利用率",別紙!$B$4:$E$4,0),0)/100*8760/10^3</f>
        <v>1683986.0985600001</v>
      </c>
      <c r="BU37" s="34">
        <f t="shared" si="6"/>
        <v>2209340.3937000022</v>
      </c>
      <c r="BV37" s="36"/>
      <c r="BW37" s="33" t="str">
        <f t="shared" si="7"/>
        <v>07204</v>
      </c>
      <c r="BX37" s="33" t="str">
        <f t="shared" si="8"/>
        <v>いわき市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2231548.8486734871</v>
      </c>
      <c r="BZ37" s="36"/>
      <c r="CA37" s="33" t="str">
        <f t="shared" si="9"/>
        <v>07204</v>
      </c>
      <c r="CB37" s="33" t="str">
        <f t="shared" si="10"/>
        <v>いわき市</v>
      </c>
      <c r="CC37" s="223">
        <f t="shared" si="11"/>
        <v>3.2643625031692054E-2</v>
      </c>
      <c r="CD37" s="223">
        <f t="shared" si="16"/>
        <v>0.16672095676738524</v>
      </c>
      <c r="CE37" s="223">
        <f t="shared" si="17"/>
        <v>1.8428438250162243E-2</v>
      </c>
      <c r="CF37" s="223">
        <f t="shared" si="18"/>
        <v>1.7628353519298597E-2</v>
      </c>
      <c r="CG37" s="223">
        <f t="shared" si="19"/>
        <v>0</v>
      </c>
      <c r="CH37" s="223">
        <f t="shared" si="20"/>
        <v>0.75462659020931677</v>
      </c>
      <c r="CI37" s="223">
        <f t="shared" si="12"/>
        <v>0.99004796377785487</v>
      </c>
      <c r="CK37" s="18" t="str">
        <f t="shared" si="13"/>
        <v>07204</v>
      </c>
      <c r="CL37" s="18" t="str">
        <f t="shared" si="14"/>
        <v>いわき市</v>
      </c>
      <c r="CM37" s="18">
        <f>VLOOKUP($CK37&amp;"_"&amp;$AZ$7,データシート1!$A:$BT,MATCH("ca_太陽光発電（10kW未満）",データシート1!$A$1:$BT$1,0),0)</f>
        <v>12945</v>
      </c>
      <c r="CN37" s="18">
        <f>VLOOKUP($CK37&amp;"_"&amp;$AZ$5,データシート1!$A:$BT,MATCH("ab_家庭",データシート1!$A$1:$BT$1,0),0)</f>
        <v>146722</v>
      </c>
      <c r="CO37" s="223">
        <f t="shared" si="15"/>
        <v>8.8228077588909645E-2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40203</v>
      </c>
      <c r="AY38" s="18" t="str">
        <f>IF(IFERROR(比較地域マスタ!$Z31,"")=0,"",IFERROR(比較地域マスタ!$Z31,""))</f>
        <v>久留米市</v>
      </c>
      <c r="BC38" s="844" t="str">
        <f t="shared" si="0"/>
        <v>40203</v>
      </c>
      <c r="BD38" s="1031" t="str">
        <f t="shared" si="2"/>
        <v>久留米市</v>
      </c>
      <c r="BE38" s="34">
        <f>VLOOKUP($BC38&amp;"_"&amp;$AZ$7,データシート1!$A:$BT,MATCH("cb_"&amp;BE$12,データシート1!$A$1:$BT$1,0),0)</f>
        <v>59690.14300000076</v>
      </c>
      <c r="BF38" s="34">
        <f>VLOOKUP($BC38&amp;"_"&amp;$AZ$7,データシート1!$A:$BT,MATCH("cb_"&amp;BF$12,データシート1!$A$1:$BT$1,0),0)</f>
        <v>61989.220000000052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2244.9499999999998</v>
      </c>
      <c r="BK38" s="34">
        <f t="shared" si="3"/>
        <v>123924.31300000081</v>
      </c>
      <c r="BL38" s="36"/>
      <c r="BM38" s="844" t="str">
        <f t="shared" si="4"/>
        <v>40203</v>
      </c>
      <c r="BN38" s="1031" t="str">
        <f t="shared" si="5"/>
        <v>久留米市</v>
      </c>
      <c r="BO38" s="34">
        <f>BE38*VLOOKUP(BO$12,別紙!$B$4:$E$10,MATCH("設備利用率",別紙!$B$4:$E$4,0),0)/100*8760/10^3</f>
        <v>71635.334417160921</v>
      </c>
      <c r="BP38" s="34">
        <f>BF38*VLOOKUP(BP$12,別紙!$B$4:$E$10,MATCH("設備利用率",別紙!$B$4:$E$4,0),0)/100*8760/10^3</f>
        <v>81996.860647200083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15732.6096</v>
      </c>
      <c r="BU38" s="34">
        <f t="shared" si="6"/>
        <v>169364.804664361</v>
      </c>
      <c r="BV38" s="36"/>
      <c r="BW38" s="33" t="str">
        <f t="shared" si="7"/>
        <v>40203</v>
      </c>
      <c r="BX38" s="33" t="str">
        <f t="shared" si="8"/>
        <v>久留米市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1728279.7602300872</v>
      </c>
      <c r="BZ38" s="36"/>
      <c r="CA38" s="33" t="str">
        <f t="shared" si="9"/>
        <v>40203</v>
      </c>
      <c r="CB38" s="33" t="str">
        <f t="shared" si="10"/>
        <v>久留米市</v>
      </c>
      <c r="CC38" s="223">
        <f t="shared" si="11"/>
        <v>4.1448922833895861E-2</v>
      </c>
      <c r="CD38" s="223">
        <f t="shared" si="16"/>
        <v>4.7444205813232332E-2</v>
      </c>
      <c r="CE38" s="223">
        <f t="shared" si="17"/>
        <v>0</v>
      </c>
      <c r="CF38" s="223">
        <f t="shared" si="18"/>
        <v>0</v>
      </c>
      <c r="CG38" s="223">
        <f t="shared" si="19"/>
        <v>0</v>
      </c>
      <c r="CH38" s="223">
        <f t="shared" si="20"/>
        <v>9.1030456769947386E-3</v>
      </c>
      <c r="CI38" s="223">
        <f t="shared" si="12"/>
        <v>9.7996174324122928E-2</v>
      </c>
      <c r="CK38" s="18" t="str">
        <f t="shared" si="13"/>
        <v>40203</v>
      </c>
      <c r="CL38" s="18" t="str">
        <f t="shared" si="14"/>
        <v>久留米市</v>
      </c>
      <c r="CM38" s="18">
        <f>VLOOKUP($CK38&amp;"_"&amp;$AZ$7,データシート1!$A:$BT,MATCH("ca_太陽光発電（10kW未満）",データシート1!$A$1:$BT$1,0),0)</f>
        <v>12153</v>
      </c>
      <c r="CN38" s="18">
        <f>VLOOKUP($CK38&amp;"_"&amp;$AZ$5,データシート1!$A:$BT,MATCH("ab_家庭",データシート1!$A$1:$BT$1,0),0)</f>
        <v>140229</v>
      </c>
      <c r="CO38" s="223">
        <f t="shared" si="15"/>
        <v>8.6665383052007786E-2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05201</v>
      </c>
      <c r="AY39" s="18" t="str">
        <f>IF(IFERROR(比較地域マスタ!$Z32,"")=0,"",IFERROR(比較地域マスタ!$Z32,""))</f>
        <v>秋田市</v>
      </c>
      <c r="BC39" s="844" t="str">
        <f t="shared" si="0"/>
        <v>05201</v>
      </c>
      <c r="BD39" s="1031" t="str">
        <f t="shared" si="2"/>
        <v>秋田市</v>
      </c>
      <c r="BE39" s="34">
        <f>VLOOKUP($BC39&amp;"_"&amp;$AZ$7,データシート1!$A:$BT,MATCH("cb_"&amp;BE$12,データシート1!$A$1:$BT$1,0),0)</f>
        <v>17354.399999999892</v>
      </c>
      <c r="BF39" s="34">
        <f>VLOOKUP($BC39&amp;"_"&amp;$AZ$7,データシート1!$A:$BT,MATCH("cb_"&amp;BF$12,データシート1!$A$1:$BT$1,0),0)</f>
        <v>49269.299999999988</v>
      </c>
      <c r="BG39" s="34">
        <f>VLOOKUP($BC39&amp;"_"&amp;$AZ$7,データシート1!$A:$BT,MATCH("cb_"&amp;BG$12,データシート1!$A$1:$BT$1,0),0)</f>
        <v>156951.4</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26155.74</v>
      </c>
      <c r="BK39" s="34">
        <f t="shared" si="3"/>
        <v>249730.83999999985</v>
      </c>
      <c r="BL39" s="36"/>
      <c r="BM39" s="844" t="str">
        <f t="shared" si="4"/>
        <v>05201</v>
      </c>
      <c r="BN39" s="1031" t="str">
        <f t="shared" si="5"/>
        <v>秋田市</v>
      </c>
      <c r="BO39" s="34">
        <f>BE39*VLOOKUP(BO$12,別紙!$B$4:$E$10,MATCH("設備利用率",別紙!$B$4:$E$4,0),0)/100*8760/10^3</f>
        <v>20827.362527999867</v>
      </c>
      <c r="BP39" s="34">
        <f>BF39*VLOOKUP(BP$12,別紙!$B$4:$E$10,MATCH("設備利用率",別紙!$B$4:$E$4,0),0)/100*8760/10^3</f>
        <v>65171.459267999984</v>
      </c>
      <c r="BQ39" s="34">
        <f>BG39*VLOOKUP(BQ$12,別紙!$B$4:$E$10,MATCH("設備利用率",別紙!$B$4:$E$4,0),0)/100*8760/10^3</f>
        <v>340973.77747199993</v>
      </c>
      <c r="BR39" s="34">
        <f>BH39*VLOOKUP(BR$12,別紙!$B$4:$E$10,MATCH("設備利用率",別紙!$B$4:$E$4,0),0)/100*8760/10^3</f>
        <v>0</v>
      </c>
      <c r="BS39" s="34">
        <f>BI39*VLOOKUP(BS$12,別紙!$B$4:$E$10,MATCH("設備利用率",別紙!$B$4:$E$4,0),0)/100*8760/10^3</f>
        <v>0</v>
      </c>
      <c r="BT39" s="34">
        <f>BJ39*VLOOKUP(BT$12,別紙!$B$4:$E$10,MATCH("設備利用率",別紙!$B$4:$E$4,0),0)/100*8760/10^3</f>
        <v>183299.42592000001</v>
      </c>
      <c r="BU39" s="34">
        <f t="shared" si="6"/>
        <v>610272.02518799971</v>
      </c>
      <c r="BV39" s="36"/>
      <c r="BW39" s="33" t="str">
        <f t="shared" si="7"/>
        <v>05201</v>
      </c>
      <c r="BX39" s="33" t="str">
        <f t="shared" si="8"/>
        <v>秋田市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2131875.6966617005</v>
      </c>
      <c r="BZ39" s="36"/>
      <c r="CA39" s="33" t="str">
        <f t="shared" si="9"/>
        <v>05201</v>
      </c>
      <c r="CB39" s="33" t="str">
        <f t="shared" si="10"/>
        <v>秋田市</v>
      </c>
      <c r="CC39" s="223">
        <f t="shared" si="11"/>
        <v>9.7695013647434454E-3</v>
      </c>
      <c r="CD39" s="223">
        <f t="shared" si="16"/>
        <v>3.0570009016028389E-2</v>
      </c>
      <c r="CE39" s="223">
        <f t="shared" si="17"/>
        <v>0.15994074045026641</v>
      </c>
      <c r="CF39" s="223">
        <f t="shared" si="18"/>
        <v>0</v>
      </c>
      <c r="CG39" s="223">
        <f t="shared" si="19"/>
        <v>0</v>
      </c>
      <c r="CH39" s="223">
        <f t="shared" si="20"/>
        <v>8.5980353454485264E-2</v>
      </c>
      <c r="CI39" s="223">
        <f t="shared" si="12"/>
        <v>0.28626060428552347</v>
      </c>
      <c r="CK39" s="18" t="str">
        <f t="shared" si="13"/>
        <v>05201</v>
      </c>
      <c r="CL39" s="18" t="str">
        <f t="shared" si="14"/>
        <v>秋田市</v>
      </c>
      <c r="CM39" s="18">
        <f>VLOOKUP($CK39&amp;"_"&amp;$AZ$7,データシート1!$A:$BT,MATCH("ca_太陽光発電（10kW未満）",データシート1!$A$1:$BT$1,0),0)</f>
        <v>3513</v>
      </c>
      <c r="CN39" s="18">
        <f>VLOOKUP($CK39&amp;"_"&amp;$AZ$5,データシート1!$A:$BT,MATCH("ab_家庭",データシート1!$A$1:$BT$1,0),0)</f>
        <v>146859</v>
      </c>
      <c r="CO39" s="223">
        <f t="shared" si="15"/>
        <v>2.3920903723980144E-2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13116</v>
      </c>
      <c r="AY40" s="18" t="str">
        <f>IF(IFERROR(比較地域マスタ!$Z33,"")=0,"",IFERROR(比較地域マスタ!$Z33,""))</f>
        <v>豊島区</v>
      </c>
      <c r="BC40" s="844" t="str">
        <f t="shared" si="0"/>
        <v>13116</v>
      </c>
      <c r="BD40" s="1031" t="str">
        <f t="shared" si="2"/>
        <v>豊島区</v>
      </c>
      <c r="BE40" s="34">
        <f>VLOOKUP($BC40&amp;"_"&amp;$AZ$7,データシート1!$A:$BT,MATCH("cb_"&amp;BE$12,データシート1!$A$1:$BT$1,0),0)</f>
        <v>7336.2000000000098</v>
      </c>
      <c r="BF40" s="34">
        <f>VLOOKUP($BC40&amp;"_"&amp;$AZ$7,データシート1!$A:$BT,MATCH("cb_"&amp;BF$12,データシート1!$A$1:$BT$1,0),0)</f>
        <v>1795.4000000000003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4134</v>
      </c>
      <c r="BK40" s="34">
        <f t="shared" si="3"/>
        <v>13265.600000000009</v>
      </c>
      <c r="BL40" s="36"/>
      <c r="BM40" s="844" t="str">
        <f t="shared" si="4"/>
        <v>13116</v>
      </c>
      <c r="BN40" s="1031" t="str">
        <f t="shared" si="5"/>
        <v>豊島区</v>
      </c>
      <c r="BO40" s="34">
        <f>BE40*VLOOKUP(BO$12,別紙!$B$4:$E$10,MATCH("設備利用率",別紙!$B$4:$E$4,0),0)/100*8760/10^3</f>
        <v>8804.3203440000125</v>
      </c>
      <c r="BP40" s="34">
        <f>BF40*VLOOKUP(BP$12,別紙!$B$4:$E$10,MATCH("設備利用率",別紙!$B$4:$E$4,0),0)/100*8760/10^3</f>
        <v>2374.8833040000004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28971.072</v>
      </c>
      <c r="BU40" s="34">
        <f t="shared" si="6"/>
        <v>40150.27564800001</v>
      </c>
      <c r="BV40" s="36"/>
      <c r="BW40" s="33" t="str">
        <f t="shared" si="7"/>
        <v>13116</v>
      </c>
      <c r="BX40" s="33" t="str">
        <f t="shared" si="8"/>
        <v>豊島区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2143422.8824200607</v>
      </c>
      <c r="BZ40" s="36"/>
      <c r="CA40" s="33" t="str">
        <f t="shared" si="9"/>
        <v>13116</v>
      </c>
      <c r="CB40" s="33" t="str">
        <f t="shared" si="10"/>
        <v>豊島区</v>
      </c>
      <c r="CC40" s="223">
        <f t="shared" si="11"/>
        <v>4.1075983727762461E-3</v>
      </c>
      <c r="CD40" s="223">
        <f t="shared" si="16"/>
        <v>1.1079863537327764E-3</v>
      </c>
      <c r="CE40" s="223">
        <f t="shared" si="17"/>
        <v>0</v>
      </c>
      <c r="CF40" s="223">
        <f t="shared" si="18"/>
        <v>0</v>
      </c>
      <c r="CG40" s="223">
        <f t="shared" si="19"/>
        <v>0</v>
      </c>
      <c r="CH40" s="223">
        <f t="shared" si="20"/>
        <v>1.3516265146563062E-2</v>
      </c>
      <c r="CI40" s="223">
        <f t="shared" si="12"/>
        <v>1.8731849873072082E-2</v>
      </c>
      <c r="CK40" s="18" t="str">
        <f t="shared" si="13"/>
        <v>13116</v>
      </c>
      <c r="CL40" s="18" t="str">
        <f t="shared" si="14"/>
        <v>豊島区</v>
      </c>
      <c r="CM40" s="18">
        <f>VLOOKUP($CK40&amp;"_"&amp;$AZ$7,データシート1!$A:$BT,MATCH("ca_太陽光発電（10kW未満）",データシート1!$A$1:$BT$1,0),0)</f>
        <v>1916</v>
      </c>
      <c r="CN40" s="18">
        <f>VLOOKUP($CK40&amp;"_"&amp;$AZ$5,データシート1!$A:$BT,MATCH("ab_家庭",データシート1!$A$1:$BT$1,0),0)</f>
        <v>181268</v>
      </c>
      <c r="CO40" s="223">
        <f t="shared" si="15"/>
        <v>1.05699847739259E-2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27211</v>
      </c>
      <c r="AY41" s="18" t="str">
        <f>IF(IFERROR(比較地域マスタ!$Z34,"")=0,"",IFERROR(比較地域マスタ!$Z34,""))</f>
        <v>茨木市</v>
      </c>
      <c r="BC41" s="844" t="str">
        <f t="shared" si="0"/>
        <v>27211</v>
      </c>
      <c r="BD41" s="1031" t="str">
        <f t="shared" si="2"/>
        <v>茨木市</v>
      </c>
      <c r="BE41" s="34">
        <f>VLOOKUP($BC41&amp;"_"&amp;$AZ$7,データシート1!$A:$BT,MATCH("cb_"&amp;BE$12,データシート1!$A$1:$BT$1,0),0)</f>
        <v>25149.399999999565</v>
      </c>
      <c r="BF41" s="34">
        <f>VLOOKUP($BC41&amp;"_"&amp;$AZ$7,データシート1!$A:$BT,MATCH("cb_"&amp;BF$12,データシート1!$A$1:$BT$1,0),0)</f>
        <v>22360.600000000013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47509.999999999578</v>
      </c>
      <c r="BL41" s="36"/>
      <c r="BM41" s="844" t="str">
        <f t="shared" si="4"/>
        <v>27211</v>
      </c>
      <c r="BN41" s="1031" t="str">
        <f t="shared" si="5"/>
        <v>茨木市</v>
      </c>
      <c r="BO41" s="34">
        <f>BE41*VLOOKUP(BO$12,別紙!$B$4:$E$10,MATCH("設備利用率",別紙!$B$4:$E$4,0),0)/100*8760/10^3</f>
        <v>30182.297927999476</v>
      </c>
      <c r="BP41" s="34">
        <f>BF41*VLOOKUP(BP$12,別紙!$B$4:$E$10,MATCH("設備利用率",別紙!$B$4:$E$4,0),0)/100*8760/10^3</f>
        <v>29577.707256000016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59760.005183999492</v>
      </c>
      <c r="BV41" s="36"/>
      <c r="BW41" s="33" t="str">
        <f t="shared" si="7"/>
        <v>27211</v>
      </c>
      <c r="BX41" s="33" t="str">
        <f t="shared" si="8"/>
        <v>茨木市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1459089.4370377189</v>
      </c>
      <c r="BZ41" s="36"/>
      <c r="CA41" s="33" t="str">
        <f t="shared" si="9"/>
        <v>27211</v>
      </c>
      <c r="CB41" s="33" t="str">
        <f t="shared" si="10"/>
        <v>茨木市</v>
      </c>
      <c r="CC41" s="223">
        <f t="shared" si="11"/>
        <v>2.0685707922933332E-2</v>
      </c>
      <c r="CD41" s="223">
        <f t="shared" si="16"/>
        <v>2.0271346296666666E-2</v>
      </c>
      <c r="CE41" s="223">
        <f t="shared" si="17"/>
        <v>0</v>
      </c>
      <c r="CF41" s="223">
        <f t="shared" si="18"/>
        <v>0</v>
      </c>
      <c r="CG41" s="223">
        <f t="shared" si="19"/>
        <v>0</v>
      </c>
      <c r="CH41" s="223">
        <f t="shared" si="20"/>
        <v>0</v>
      </c>
      <c r="CI41" s="223">
        <f t="shared" si="12"/>
        <v>4.0957054219599998E-2</v>
      </c>
      <c r="CK41" s="18" t="str">
        <f t="shared" si="13"/>
        <v>27211</v>
      </c>
      <c r="CL41" s="18" t="str">
        <f t="shared" si="14"/>
        <v>茨木市</v>
      </c>
      <c r="CM41" s="18">
        <f>VLOOKUP($CK41&amp;"_"&amp;$AZ$7,データシート1!$A:$BT,MATCH("ca_太陽光発電（10kW未満）",データシート1!$A$1:$BT$1,0),0)</f>
        <v>6443</v>
      </c>
      <c r="CN41" s="18">
        <f>VLOOKUP($CK41&amp;"_"&amp;$AZ$5,データシート1!$A:$BT,MATCH("ab_家庭",データシート1!$A$1:$BT$1,0),0)</f>
        <v>131554</v>
      </c>
      <c r="CO41" s="223">
        <f t="shared" si="15"/>
        <v>4.8976085865880169E-2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那覇市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14</v>
      </c>
      <c r="H7" s="701">
        <f t="shared" si="0"/>
        <v>13</v>
      </c>
      <c r="I7" s="701">
        <f t="shared" si="0"/>
        <v>15</v>
      </c>
      <c r="J7" s="701">
        <f t="shared" si="0"/>
        <v>15</v>
      </c>
      <c r="K7" s="702">
        <f t="shared" si="0"/>
        <v>14</v>
      </c>
      <c r="L7" s="702">
        <f t="shared" si="0"/>
        <v>17</v>
      </c>
      <c r="M7" s="702">
        <f t="shared" si="0"/>
        <v>16</v>
      </c>
      <c r="N7" s="702">
        <f t="shared" si="0"/>
        <v>15</v>
      </c>
      <c r="O7" s="702">
        <f>SUM(O8:O13)</f>
        <v>16</v>
      </c>
      <c r="P7" s="702">
        <f t="shared" si="0"/>
        <v>16</v>
      </c>
      <c r="Q7" s="703">
        <f>SUM(Q8:Q13)</f>
        <v>15</v>
      </c>
      <c r="R7" s="909">
        <f t="shared" si="0"/>
        <v>151.279</v>
      </c>
      <c r="S7" s="910">
        <f t="shared" si="0"/>
        <v>146.619</v>
      </c>
      <c r="T7" s="910">
        <f t="shared" si="0"/>
        <v>158.065</v>
      </c>
      <c r="U7" s="910">
        <f t="shared" si="0"/>
        <v>142.005</v>
      </c>
      <c r="V7" s="910">
        <f t="shared" si="0"/>
        <v>127.312</v>
      </c>
      <c r="W7" s="910">
        <f t="shared" si="0"/>
        <v>146.429</v>
      </c>
      <c r="X7" s="910">
        <f t="shared" si="0"/>
        <v>137.11000000000001</v>
      </c>
      <c r="Y7" s="910">
        <f t="shared" si="0"/>
        <v>129.65800000000002</v>
      </c>
      <c r="Z7" s="910">
        <f>SUM(Z8:Z13)</f>
        <v>139.982</v>
      </c>
      <c r="AA7" s="910">
        <f>SUM(AA8:AA13)</f>
        <v>127.705</v>
      </c>
      <c r="AB7" s="911">
        <f t="shared" si="0"/>
        <v>88.373000000000005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13</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14</v>
      </c>
      <c r="L11" s="715">
        <f>VLOOKUP($D$3&amp;"_"&amp;L$3,データシート1!$A:$BU,MATCH($G$2&amp;"_"&amp;$C11,データシート1!$A$1:$BU$1,0),0)</f>
        <v>17</v>
      </c>
      <c r="M11" s="715">
        <f>VLOOKUP($D$3&amp;"_"&amp;M$3,データシート1!$A:$BU,MATCH($G$2&amp;"_"&amp;$C11,データシート1!$A$1:$BU$1,0),0)</f>
        <v>16</v>
      </c>
      <c r="N11" s="715">
        <f>VLOOKUP($D$3&amp;"_"&amp;N$3,データシート1!$A:$BU,MATCH($G$2&amp;"_"&amp;$C11,データシート1!$A$1:$BU$1,0),0)</f>
        <v>15</v>
      </c>
      <c r="O11" s="715">
        <f>VLOOKUP($D$3&amp;"_"&amp;O$3,データシート1!$A:$BU,MATCH($G$2&amp;"_"&amp;$C11,データシート1!$A$1:$BU$1,0),0)</f>
        <v>16</v>
      </c>
      <c r="P11" s="715">
        <f>VLOOKUP($D$3&amp;"_"&amp;P$3,データシート1!$A:$BU,MATCH($G$2&amp;"_"&amp;$C11,データシート1!$A$1:$BU$1,0),0)</f>
        <v>16</v>
      </c>
      <c r="Q11" s="716">
        <f>VLOOKUP($D$3&amp;"_"&amp;Q$3,データシート1!$A:$BU,MATCH($G$2&amp;"_"&amp;$C11,データシート1!$A$1:$BU$1,0),0)</f>
        <v>15</v>
      </c>
      <c r="R11" s="915">
        <f>VLOOKUP($D$3&amp;"_"&amp;R$3,データシート1!$A:$BU,MATCH($R$2&amp;"_"&amp;$C11,データシート1!$A$1:$BU$1,0),0)</f>
        <v>151.279</v>
      </c>
      <c r="S11" s="916">
        <f>VLOOKUP($D$3&amp;"_"&amp;S$3,データシート1!$A:$BU,MATCH($R$2&amp;"_"&amp;$C11,データシート1!$A$1:$BU$1,0),0)</f>
        <v>146.619</v>
      </c>
      <c r="T11" s="916">
        <f>VLOOKUP($D$3&amp;"_"&amp;T$3,データシート1!$A:$BU,MATCH($R$2&amp;"_"&amp;$C11,データシート1!$A$1:$BU$1,0),0)</f>
        <v>158.065</v>
      </c>
      <c r="U11" s="916">
        <f>VLOOKUP($D$3&amp;"_"&amp;U$3,データシート1!$A:$BU,MATCH($R$2&amp;"_"&amp;$C11,データシート1!$A$1:$BU$1,0),0)</f>
        <v>142.005</v>
      </c>
      <c r="V11" s="916">
        <f>VLOOKUP($D$3&amp;"_"&amp;V$3,データシート1!$A:$BU,MATCH($R$2&amp;"_"&amp;$C11,データシート1!$A$1:$BU$1,0),0)</f>
        <v>127.312</v>
      </c>
      <c r="W11" s="916">
        <f>VLOOKUP($D$3&amp;"_"&amp;W$3,データシート1!$A:$BU,MATCH($R$2&amp;"_"&amp;$C11,データシート1!$A$1:$BU$1,0),0)</f>
        <v>146.429</v>
      </c>
      <c r="X11" s="916">
        <f>VLOOKUP($D$3&amp;"_"&amp;X$3,データシート1!$A:$BU,MATCH($R$2&amp;"_"&amp;$C11,データシート1!$A$1:$BU$1,0),0)</f>
        <v>137.11000000000001</v>
      </c>
      <c r="Y11" s="916">
        <f>VLOOKUP($D$3&amp;"_"&amp;Y$3,データシート1!$A:$BU,MATCH($R$2&amp;"_"&amp;$C11,データシート1!$A$1:$BU$1,0),0)</f>
        <v>129.65800000000002</v>
      </c>
      <c r="Z11" s="916">
        <f>VLOOKUP($D$3&amp;"_"&amp;Z$3,データシート1!$A:$BU,MATCH($R$2&amp;"_"&amp;$C11,データシート1!$A$1:$BU$1,0),0)</f>
        <v>139.982</v>
      </c>
      <c r="AA11" s="916">
        <f>VLOOKUP($D$3&amp;"_"&amp;AA$3,データシート1!$A:$BU,MATCH($R$2&amp;"_"&amp;$C11,データシート1!$A$1:$BU$1,0),0)</f>
        <v>127.705</v>
      </c>
      <c r="AB11" s="917">
        <f>VLOOKUP($D$3&amp;"_"&amp;AB$3,データシート1!$A:$BU,MATCH($R$2&amp;"_"&amp;$C11,データシート1!$A$1:$BU$1,0),0)</f>
        <v>88.373000000000005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11.291</v>
      </c>
      <c r="S53" s="925">
        <f>VLOOKUP($D$3&amp;"_"&amp;S$3,データシート2!$A:$SI,MATCH($R$2&amp;"_"&amp;$B53,データシート2!$A$1:$SI$1,0),0)</f>
        <v>10.84</v>
      </c>
      <c r="T53" s="925">
        <f>VLOOKUP($D$3&amp;"_"&amp;T$3,データシート2!$A:$SI,MATCH($R$2&amp;"_"&amp;$B53,データシート2!$A$1:$SI$1,0),0)</f>
        <v>10.227</v>
      </c>
      <c r="U53" s="925">
        <f>VLOOKUP($D$3&amp;"_"&amp;U$3,データシート2!$A:$SI,MATCH($R$2&amp;"_"&amp;$B53,データシート2!$A$1:$SI$1,0),0)</f>
        <v>9.9410000000000007</v>
      </c>
      <c r="V53" s="925">
        <f>VLOOKUP($D$3&amp;"_"&amp;V$3,データシート2!$A:$SI,MATCH($R$2&amp;"_"&amp;$B53,データシート2!$A$1:$SI$1,0),0)</f>
        <v>10.135999999999999</v>
      </c>
      <c r="W53" s="925">
        <f>VLOOKUP($D$3&amp;"_"&amp;W$3,データシート2!$A:$SI,MATCH($R$2&amp;"_"&amp;$B53,データシート2!$A$1:$SI$1,0),0)</f>
        <v>10.260999999999999</v>
      </c>
      <c r="X53" s="925">
        <f>VLOOKUP($D$3&amp;"_"&amp;X$3,データシート2!$A:$SI,MATCH($R$2&amp;"_"&amp;$B53,データシート2!$A$1:$SI$1,0),0)</f>
        <v>10.631</v>
      </c>
      <c r="Y53" s="925">
        <f>VLOOKUP($D$3&amp;"_"&amp;Y$3,データシート2!$A:$SI,MATCH($R$2&amp;"_"&amp;$B53,データシート2!$A$1:$SI$1,0),0)</f>
        <v>10.292999999999999</v>
      </c>
      <c r="Z53" s="925">
        <f>VLOOKUP($D$3&amp;"_"&amp;Z$3,データシート2!$A:$SI,MATCH($R$2&amp;"_"&amp;$B53,データシート2!$A$1:$SI$1,0),0)</f>
        <v>10.135999999999999</v>
      </c>
      <c r="AA53" s="925">
        <f>VLOOKUP($D$3&amp;"_"&amp;AA$3,データシート2!$A:$SI,MATCH($R$2&amp;"_"&amp;$B53,データシート2!$A$1:$SI$1,0),0)</f>
        <v>10.944000000000001</v>
      </c>
      <c r="AB53" s="926">
        <f>VLOOKUP($D$3&amp;"_"&amp;AB$3,データシート2!$A:$SI,MATCH($R$2&amp;"_"&amp;$B53,データシート2!$A$1:$SI$1,0),0)</f>
        <v>10.414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11.291</v>
      </c>
      <c r="S61" s="944">
        <f>VLOOKUP($D$3&amp;"_"&amp;S$3,データシート2!$A:$SI,MATCH($R$2&amp;"_"&amp;$C61,データシート2!$A$1:$SI$1,0),0)</f>
        <v>10.84</v>
      </c>
      <c r="T61" s="944">
        <f>VLOOKUP($D$3&amp;"_"&amp;T$3,データシート2!$A:$SI,MATCH($R$2&amp;"_"&amp;$C61,データシート2!$A$1:$SI$1,0),0)</f>
        <v>10.227</v>
      </c>
      <c r="U61" s="944">
        <f>VLOOKUP($D$3&amp;"_"&amp;U$3,データシート2!$A:$SI,MATCH($R$2&amp;"_"&amp;$C61,データシート2!$A$1:$SI$1,0),0)</f>
        <v>9.9410000000000007</v>
      </c>
      <c r="V61" s="944">
        <f>VLOOKUP($D$3&amp;"_"&amp;V$3,データシート2!$A:$SI,MATCH($R$2&amp;"_"&amp;$C61,データシート2!$A$1:$SI$1,0),0)</f>
        <v>10.135999999999999</v>
      </c>
      <c r="W61" s="944">
        <f>VLOOKUP($D$3&amp;"_"&amp;W$3,データシート2!$A:$SI,MATCH($R$2&amp;"_"&amp;$C61,データシート2!$A$1:$SI$1,0),0)</f>
        <v>10.260999999999999</v>
      </c>
      <c r="X61" s="944">
        <f>VLOOKUP($D$3&amp;"_"&amp;X$3,データシート2!$A:$SI,MATCH($R$2&amp;"_"&amp;$C61,データシート2!$A$1:$SI$1,0),0)</f>
        <v>10.631</v>
      </c>
      <c r="Y61" s="944">
        <f>VLOOKUP($D$3&amp;"_"&amp;Y$3,データシート2!$A:$SI,MATCH($R$2&amp;"_"&amp;$C61,データシート2!$A$1:$SI$1,0),0)</f>
        <v>10.292999999999999</v>
      </c>
      <c r="Z61" s="944">
        <f>VLOOKUP($D$3&amp;"_"&amp;Z$3,データシート2!$A:$SI,MATCH($R$2&amp;"_"&amp;$C61,データシート2!$A$1:$SI$1,0),0)</f>
        <v>10.135999999999999</v>
      </c>
      <c r="AA61" s="944">
        <f>VLOOKUP($D$3&amp;"_"&amp;AA$3,データシート2!$A:$SI,MATCH($R$2&amp;"_"&amp;$C61,データシート2!$A$1:$SI$1,0),0)</f>
        <v>10.944000000000001</v>
      </c>
      <c r="AB61" s="945">
        <f>VLOOKUP($D$3&amp;"_"&amp;AB$3,データシート2!$A:$SI,MATCH($R$2&amp;"_"&amp;$C61,データシート2!$A$1:$SI$1,0),0)</f>
        <v>10.414</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5.9610000000000003</v>
      </c>
      <c r="S62" s="925">
        <f>VLOOKUP($D$3&amp;"_"&amp;S$3,データシート2!$A:$SI,MATCH($R$2&amp;"_"&amp;$B62,データシート2!$A$1:$SI$1,0),0)</f>
        <v>6.6660000000000004</v>
      </c>
      <c r="T62" s="925">
        <f>VLOOKUP($D$3&amp;"_"&amp;T$3,データシート2!$A:$SI,MATCH($R$2&amp;"_"&amp;$B62,データシート2!$A$1:$SI$1,0),0)</f>
        <v>6.3630000000000004</v>
      </c>
      <c r="U62" s="925">
        <f>VLOOKUP($D$3&amp;"_"&amp;U$3,データシート2!$A:$SI,MATCH($R$2&amp;"_"&amp;$B62,データシート2!$A$1:$SI$1,0),0)</f>
        <v>5.9610000000000003</v>
      </c>
      <c r="V62" s="925">
        <f>VLOOKUP($D$3&amp;"_"&amp;V$3,データシート2!$A:$SI,MATCH($R$2&amp;"_"&amp;$B62,データシート2!$A$1:$SI$1,0),0)</f>
        <v>5.351</v>
      </c>
      <c r="W62" s="925">
        <f>VLOOKUP($D$3&amp;"_"&amp;W$3,データシート2!$A:$SI,MATCH($R$2&amp;"_"&amp;$B62,データシート2!$A$1:$SI$1,0),0)</f>
        <v>4.7880000000000003</v>
      </c>
      <c r="X62" s="925">
        <f>VLOOKUP($D$3&amp;"_"&amp;X$3,データシート2!$A:$SI,MATCH($R$2&amp;"_"&amp;$B62,データシート2!$A$1:$SI$1,0),0)</f>
        <v>4.609</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5.9610000000000003</v>
      </c>
      <c r="S63" s="928">
        <f>VLOOKUP($D$3&amp;"_"&amp;S$3,データシート2!$A:$SI,MATCH($R$2&amp;"_"&amp;$C63,データシート2!$A$1:$SI$1,0),0)</f>
        <v>6.6660000000000004</v>
      </c>
      <c r="T63" s="928">
        <f>VLOOKUP($D$3&amp;"_"&amp;T$3,データシート2!$A:$SI,MATCH($R$2&amp;"_"&amp;$C63,データシート2!$A$1:$SI$1,0),0)</f>
        <v>6.3630000000000004</v>
      </c>
      <c r="U63" s="928">
        <f>VLOOKUP($D$3&amp;"_"&amp;U$3,データシート2!$A:$SI,MATCH($R$2&amp;"_"&amp;$C63,データシート2!$A$1:$SI$1,0),0)</f>
        <v>5.9610000000000003</v>
      </c>
      <c r="V63" s="928">
        <f>VLOOKUP($D$3&amp;"_"&amp;V$3,データシート2!$A:$SI,MATCH($R$2&amp;"_"&amp;$C63,データシート2!$A$1:$SI$1,0),0)</f>
        <v>5.351</v>
      </c>
      <c r="W63" s="928">
        <f>VLOOKUP($D$3&amp;"_"&amp;W$3,データシート2!$A:$SI,MATCH($R$2&amp;"_"&amp;$C63,データシート2!$A$1:$SI$1,0),0)</f>
        <v>4.7880000000000003</v>
      </c>
      <c r="X63" s="928">
        <f>VLOOKUP($D$3&amp;"_"&amp;X$3,データシート2!$A:$SI,MATCH($R$2&amp;"_"&amp;$C63,データシート2!$A$1:$SI$1,0),0)</f>
        <v>4.609</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5</v>
      </c>
      <c r="H77" s="734">
        <f>VLOOKUP($D$3&amp;"_"&amp;H$3,データシート2!$A:$SI,MATCH($G$2&amp;"_"&amp;$B77,データシート2!$A$1:$SI$1,0),0)</f>
        <v>5</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4</v>
      </c>
      <c r="L77" s="735">
        <f>VLOOKUP($D$3&amp;"_"&amp;L$3,データシート2!$A:$SI,MATCH($G$2&amp;"_"&amp;$B77,データシート2!$A$1:$SI$1,0),0)</f>
        <v>4</v>
      </c>
      <c r="M77" s="735">
        <f>VLOOKUP($D$3&amp;"_"&amp;M$3,データシート2!$A:$SI,MATCH($G$2&amp;"_"&amp;$B77,データシート2!$A$1:$SI$1,0),0)</f>
        <v>4</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4</v>
      </c>
      <c r="R77" s="924">
        <f>VLOOKUP($D$3&amp;"_"&amp;R$3,データシート2!$A:$SI,MATCH($R$2&amp;"_"&amp;$B77,データシート2!$A$1:$SI$1,0),0)</f>
        <v>46.975999999999999</v>
      </c>
      <c r="S77" s="925">
        <f>VLOOKUP($D$3&amp;"_"&amp;S$3,データシート2!$A:$SI,MATCH($R$2&amp;"_"&amp;$B77,データシート2!$A$1:$SI$1,0),0)</f>
        <v>48.454999999999998</v>
      </c>
      <c r="T77" s="925">
        <f>VLOOKUP($D$3&amp;"_"&amp;T$3,データシート2!$A:$SI,MATCH($R$2&amp;"_"&amp;$B77,データシート2!$A$1:$SI$1,0),0)</f>
        <v>46.061</v>
      </c>
      <c r="U77" s="925">
        <f>VLOOKUP($D$3&amp;"_"&amp;U$3,データシート2!$A:$SI,MATCH($R$2&amp;"_"&amp;$B77,データシート2!$A$1:$SI$1,0),0)</f>
        <v>42.273000000000003</v>
      </c>
      <c r="V77" s="925">
        <f>VLOOKUP($D$3&amp;"_"&amp;V$3,データシート2!$A:$SI,MATCH($R$2&amp;"_"&amp;$B77,データシート2!$A$1:$SI$1,0),0)</f>
        <v>40.012</v>
      </c>
      <c r="W77" s="925">
        <f>VLOOKUP($D$3&amp;"_"&amp;W$3,データシート2!$A:$SI,MATCH($R$2&amp;"_"&amp;$B77,データシート2!$A$1:$SI$1,0),0)</f>
        <v>38.76</v>
      </c>
      <c r="X77" s="925">
        <f>VLOOKUP($D$3&amp;"_"&amp;X$3,データシート2!$A:$SI,MATCH($R$2&amp;"_"&amp;$B77,データシート2!$A$1:$SI$1,0),0)</f>
        <v>37.86</v>
      </c>
      <c r="Y77" s="925">
        <f>VLOOKUP($D$3&amp;"_"&amp;Y$3,データシート2!$A:$SI,MATCH($R$2&amp;"_"&amp;$B77,データシート2!$A$1:$SI$1,0),0)</f>
        <v>36.338000000000001</v>
      </c>
      <c r="Z77" s="925">
        <f>VLOOKUP($D$3&amp;"_"&amp;Z$3,データシート2!$A:$SI,MATCH($R$2&amp;"_"&amp;$B77,データシート2!$A$1:$SI$1,0),0)</f>
        <v>35.97</v>
      </c>
      <c r="AA77" s="925">
        <f>VLOOKUP($D$3&amp;"_"&amp;AA$3,データシート2!$A:$SI,MATCH($R$2&amp;"_"&amp;$B77,データシート2!$A$1:$SI$1,0),0)</f>
        <v>32.56</v>
      </c>
      <c r="AB77" s="926">
        <f>VLOOKUP($D$3&amp;"_"&amp;AB$3,データシート2!$A:$SI,MATCH($R$2&amp;"_"&amp;$B77,データシート2!$A$1:$SI$1,0),0)</f>
        <v>28.544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5</v>
      </c>
      <c r="H84" s="766">
        <f>VLOOKUP($D$3&amp;"_"&amp;H$3,データシート2!$A:$SI,MATCH($G$2&amp;"_"&amp;$C84,データシート2!$A$1:$SI$1,0),0)</f>
        <v>5</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4</v>
      </c>
      <c r="L84" s="767">
        <f>VLOOKUP($D$3&amp;"_"&amp;L$3,データシート2!$A:$SI,MATCH($G$2&amp;"_"&amp;$C84,データシート2!$A$1:$SI$1,0),0)</f>
        <v>4</v>
      </c>
      <c r="M84" s="767">
        <f>VLOOKUP($D$3&amp;"_"&amp;M$3,データシート2!$A:$SI,MATCH($G$2&amp;"_"&amp;$C84,データシート2!$A$1:$SI$1,0),0)</f>
        <v>4</v>
      </c>
      <c r="N84" s="767">
        <f>VLOOKUP($D$3&amp;"_"&amp;N$3,データシート2!$A:$SI,MATCH($G$2&amp;"_"&amp;$C84,データシート2!$A$1:$SI$1,0),0)</f>
        <v>4</v>
      </c>
      <c r="O84" s="767">
        <f>VLOOKUP($D$3&amp;"_"&amp;O$3,データシート2!$A:$SI,MATCH($G$2&amp;"_"&amp;$C84,データシート2!$A$1:$SI$1,0),0)</f>
        <v>4</v>
      </c>
      <c r="P84" s="767">
        <f>VLOOKUP($D$3&amp;"_"&amp;P$3,データシート2!$A:$SI,MATCH($G$2&amp;"_"&amp;$C84,データシート2!$A$1:$SI$1,0),0)</f>
        <v>4</v>
      </c>
      <c r="Q84" s="768">
        <f>VLOOKUP($D$3&amp;"_"&amp;Q$3,データシート2!$A:$SI,MATCH($G$2&amp;"_"&amp;$C84,データシート2!$A$1:$SI$1,0),0)</f>
        <v>4</v>
      </c>
      <c r="R84" s="937">
        <f>VLOOKUP($D$3&amp;"_"&amp;R$3,データシート2!$A:$SI,MATCH($R$2&amp;"_"&amp;$C84,データシート2!$A$1:$SI$1,0),0)</f>
        <v>46.975999999999999</v>
      </c>
      <c r="S84" s="938">
        <f>VLOOKUP($D$3&amp;"_"&amp;S$3,データシート2!$A:$SI,MATCH($R$2&amp;"_"&amp;$C84,データシート2!$A$1:$SI$1,0),0)</f>
        <v>48.454999999999998</v>
      </c>
      <c r="T84" s="938">
        <f>VLOOKUP($D$3&amp;"_"&amp;T$3,データシート2!$A:$SI,MATCH($R$2&amp;"_"&amp;$C84,データシート2!$A$1:$SI$1,0),0)</f>
        <v>46.061</v>
      </c>
      <c r="U84" s="938">
        <f>VLOOKUP($D$3&amp;"_"&amp;U$3,データシート2!$A:$SI,MATCH($R$2&amp;"_"&amp;$C84,データシート2!$A$1:$SI$1,0),0)</f>
        <v>42.273000000000003</v>
      </c>
      <c r="V84" s="938">
        <f>VLOOKUP($D$3&amp;"_"&amp;V$3,データシート2!$A:$SI,MATCH($R$2&amp;"_"&amp;$C84,データシート2!$A$1:$SI$1,0),0)</f>
        <v>40.012</v>
      </c>
      <c r="W84" s="938">
        <f>VLOOKUP($D$3&amp;"_"&amp;W$3,データシート2!$A:$SI,MATCH($R$2&amp;"_"&amp;$C84,データシート2!$A$1:$SI$1,0),0)</f>
        <v>38.76</v>
      </c>
      <c r="X84" s="938">
        <f>VLOOKUP($D$3&amp;"_"&amp;X$3,データシート2!$A:$SI,MATCH($R$2&amp;"_"&amp;$C84,データシート2!$A$1:$SI$1,0),0)</f>
        <v>37.86</v>
      </c>
      <c r="Y84" s="938">
        <f>VLOOKUP($D$3&amp;"_"&amp;Y$3,データシート2!$A:$SI,MATCH($R$2&amp;"_"&amp;$C84,データシート2!$A$1:$SI$1,0),0)</f>
        <v>36.338000000000001</v>
      </c>
      <c r="Z84" s="938">
        <f>VLOOKUP($D$3&amp;"_"&amp;Z$3,データシート2!$A:$SI,MATCH($R$2&amp;"_"&amp;$C84,データシート2!$A$1:$SI$1,0),0)</f>
        <v>35.97</v>
      </c>
      <c r="AA84" s="938">
        <f>VLOOKUP($D$3&amp;"_"&amp;AA$3,データシート2!$A:$SI,MATCH($R$2&amp;"_"&amp;$C84,データシート2!$A$1:$SI$1,0),0)</f>
        <v>32.56</v>
      </c>
      <c r="AB84" s="939">
        <f>VLOOKUP($D$3&amp;"_"&amp;AB$3,データシート2!$A:$SI,MATCH($R$2&amp;"_"&amp;$C84,データシート2!$A$1:$SI$1,0),0)</f>
        <v>28.544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1</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8.2620000000000005</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1</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8.2620000000000005</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22.913</v>
      </c>
      <c r="S97" s="925">
        <f>VLOOKUP($D$3&amp;"_"&amp;S$3,データシート2!$A:$SI,MATCH($R$2&amp;"_"&amp;$B97,データシート2!$A$1:$SI$1,0),0)</f>
        <v>21.427</v>
      </c>
      <c r="T97" s="925">
        <f>VLOOKUP($D$3&amp;"_"&amp;T$3,データシート2!$A:$SI,MATCH($R$2&amp;"_"&amp;$B97,データシート2!$A$1:$SI$1,0),0)</f>
        <v>19.864999999999998</v>
      </c>
      <c r="U97" s="925">
        <f>VLOOKUP($D$3&amp;"_"&amp;U$3,データシート2!$A:$SI,MATCH($R$2&amp;"_"&amp;$B97,データシート2!$A$1:$SI$1,0),0)</f>
        <v>17.800999999999998</v>
      </c>
      <c r="V97" s="925">
        <f>VLOOKUP($D$3&amp;"_"&amp;V$3,データシート2!$A:$SI,MATCH($R$2&amp;"_"&amp;$B97,データシート2!$A$1:$SI$1,0),0)</f>
        <v>14.391</v>
      </c>
      <c r="W97" s="925">
        <f>VLOOKUP($D$3&amp;"_"&amp;W$3,データシート2!$A:$SI,MATCH($R$2&amp;"_"&amp;$B97,データシート2!$A$1:$SI$1,0),0)</f>
        <v>21.135000000000002</v>
      </c>
      <c r="X97" s="925">
        <f>VLOOKUP($D$3&amp;"_"&amp;X$3,データシート2!$A:$SI,MATCH($R$2&amp;"_"&amp;$B97,データシート2!$A$1:$SI$1,0),0)</f>
        <v>13.201000000000001</v>
      </c>
      <c r="Y97" s="925">
        <f>VLOOKUP($D$3&amp;"_"&amp;Y$3,データシート2!$A:$SI,MATCH($R$2&amp;"_"&amp;$B97,データシート2!$A$1:$SI$1,0),0)</f>
        <v>15.414999999999999</v>
      </c>
      <c r="Z97" s="925">
        <f>VLOOKUP($D$3&amp;"_"&amp;Z$3,データシート2!$A:$SI,MATCH($R$2&amp;"_"&amp;$B97,データシート2!$A$1:$SI$1,0),0)</f>
        <v>18.856000000000002</v>
      </c>
      <c r="AA97" s="925">
        <f>VLOOKUP($D$3&amp;"_"&amp;AA$3,データシート2!$A:$SI,MATCH($R$2&amp;"_"&amp;$B97,データシート2!$A$1:$SI$1,0),0)</f>
        <v>16.57</v>
      </c>
      <c r="AB97" s="926">
        <f>VLOOKUP($D$3&amp;"_"&amp;AB$3,データシート2!$A:$SI,MATCH($R$2&amp;"_"&amp;$B97,データシート2!$A$1:$SI$1,0),0)</f>
        <v>14.929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22.913</v>
      </c>
      <c r="S99" s="938">
        <f>VLOOKUP($D$3&amp;"_"&amp;S$3,データシート2!$A:$SI,MATCH($R$2&amp;"_"&amp;$C99,データシート2!$A$1:$SI$1,0),0)</f>
        <v>21.427</v>
      </c>
      <c r="T99" s="938">
        <f>VLOOKUP($D$3&amp;"_"&amp;T$3,データシート2!$A:$SI,MATCH($R$2&amp;"_"&amp;$C99,データシート2!$A$1:$SI$1,0),0)</f>
        <v>19.864999999999998</v>
      </c>
      <c r="U99" s="938">
        <f>VLOOKUP($D$3&amp;"_"&amp;U$3,データシート2!$A:$SI,MATCH($R$2&amp;"_"&amp;$C99,データシート2!$A$1:$SI$1,0),0)</f>
        <v>17.800999999999998</v>
      </c>
      <c r="V99" s="938">
        <f>VLOOKUP($D$3&amp;"_"&amp;V$3,データシート2!$A:$SI,MATCH($R$2&amp;"_"&amp;$C99,データシート2!$A$1:$SI$1,0),0)</f>
        <v>14.391</v>
      </c>
      <c r="W99" s="938">
        <f>VLOOKUP($D$3&amp;"_"&amp;W$3,データシート2!$A:$SI,MATCH($R$2&amp;"_"&amp;$C99,データシート2!$A$1:$SI$1,0),0)</f>
        <v>21.135000000000002</v>
      </c>
      <c r="X99" s="938">
        <f>VLOOKUP($D$3&amp;"_"&amp;X$3,データシート2!$A:$SI,MATCH($R$2&amp;"_"&amp;$C99,データシート2!$A$1:$SI$1,0),0)</f>
        <v>13.201000000000001</v>
      </c>
      <c r="Y99" s="938">
        <f>VLOOKUP($D$3&amp;"_"&amp;Y$3,データシート2!$A:$SI,MATCH($R$2&amp;"_"&amp;$C99,データシート2!$A$1:$SI$1,0),0)</f>
        <v>15.414999999999999</v>
      </c>
      <c r="Z99" s="938">
        <f>VLOOKUP($D$3&amp;"_"&amp;Z$3,データシート2!$A:$SI,MATCH($R$2&amp;"_"&amp;$C99,データシート2!$A$1:$SI$1,0),0)</f>
        <v>18.856000000000002</v>
      </c>
      <c r="AA99" s="938">
        <f>VLOOKUP($D$3&amp;"_"&amp;AA$3,データシート2!$A:$SI,MATCH($R$2&amp;"_"&amp;$C99,データシート2!$A$1:$SI$1,0),0)</f>
        <v>16.57</v>
      </c>
      <c r="AB99" s="939">
        <f>VLOOKUP($D$3&amp;"_"&amp;AB$3,データシート2!$A:$SI,MATCH($R$2&amp;"_"&amp;$C99,データシート2!$A$1:$SI$1,0),0)</f>
        <v>14.929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3</v>
      </c>
      <c r="H106" s="734">
        <f>VLOOKUP($D$3&amp;"_"&amp;H$3,データシート2!$A:$SI,MATCH($G$2&amp;"_"&amp;$B106,データシート2!$A$1:$SI$1,0),0)</f>
        <v>1</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4</v>
      </c>
      <c r="P106" s="735">
        <f>VLOOKUP($D$3&amp;"_"&amp;P$3,データシート2!$A:$SI,MATCH($G$2&amp;"_"&amp;$B106,データシート2!$A$1:$SI$1,0),0)</f>
        <v>4</v>
      </c>
      <c r="Q106" s="736">
        <f>VLOOKUP($D$3&amp;"_"&amp;Q$3,データシート2!$A:$SI,MATCH($G$2&amp;"_"&amp;$B106,データシート2!$A$1:$SI$1,0),0)</f>
        <v>3</v>
      </c>
      <c r="R106" s="924">
        <f>VLOOKUP($D$3&amp;"_"&amp;R$3,データシート2!$A:$SI,MATCH($R$2&amp;"_"&amp;$B106,データシート2!$A$1:$SI$1,0),0)</f>
        <v>21.811</v>
      </c>
      <c r="S106" s="925">
        <f>VLOOKUP($D$3&amp;"_"&amp;S$3,データシート2!$A:$SI,MATCH($R$2&amp;"_"&amp;$B106,データシート2!$A$1:$SI$1,0),0)</f>
        <v>9.0860000000000003</v>
      </c>
      <c r="T106" s="925">
        <f>VLOOKUP($D$3&amp;"_"&amp;T$3,データシート2!$A:$SI,MATCH($R$2&amp;"_"&amp;$B106,データシート2!$A$1:$SI$1,0),0)</f>
        <v>24.265000000000001</v>
      </c>
      <c r="U106" s="925">
        <f>VLOOKUP($D$3&amp;"_"&amp;U$3,データシート2!$A:$SI,MATCH($R$2&amp;"_"&amp;$B106,データシート2!$A$1:$SI$1,0),0)</f>
        <v>17.3</v>
      </c>
      <c r="V106" s="925">
        <f>VLOOKUP($D$3&amp;"_"&amp;V$3,データシート2!$A:$SI,MATCH($R$2&amp;"_"&amp;$B106,データシート2!$A$1:$SI$1,0),0)</f>
        <v>13.613</v>
      </c>
      <c r="W106" s="925">
        <f>VLOOKUP($D$3&amp;"_"&amp;W$3,データシート2!$A:$SI,MATCH($R$2&amp;"_"&amp;$B106,データシート2!$A$1:$SI$1,0),0)</f>
        <v>16.018000000000001</v>
      </c>
      <c r="X106" s="925">
        <f>VLOOKUP($D$3&amp;"_"&amp;X$3,データシート2!$A:$SI,MATCH($R$2&amp;"_"&amp;$B106,データシート2!$A$1:$SI$1,0),0)</f>
        <v>16.579999999999998</v>
      </c>
      <c r="Y106" s="925">
        <f>VLOOKUP($D$3&amp;"_"&amp;Y$3,データシート2!$A:$SI,MATCH($R$2&amp;"_"&amp;$B106,データシート2!$A$1:$SI$1,0),0)</f>
        <v>15.356</v>
      </c>
      <c r="Z106" s="925">
        <f>VLOOKUP($D$3&amp;"_"&amp;Z$3,データシート2!$A:$SI,MATCH($R$2&amp;"_"&amp;$B106,データシート2!$A$1:$SI$1,0),0)</f>
        <v>17.777000000000001</v>
      </c>
      <c r="AA106" s="925">
        <f>VLOOKUP($D$3&amp;"_"&amp;AA$3,データシート2!$A:$SI,MATCH($R$2&amp;"_"&amp;$B106,データシート2!$A$1:$SI$1,0),0)</f>
        <v>11.596</v>
      </c>
      <c r="AB106" s="926">
        <f>VLOOKUP($D$3&amp;"_"&amp;AB$3,データシート2!$A:$SI,MATCH($R$2&amp;"_"&amp;$B106,データシート2!$A$1:$SI$1,0),0)</f>
        <v>7.7210000000000001</v>
      </c>
    </row>
    <row r="107" spans="2:28" s="745" customFormat="1" ht="16.5" customHeight="1">
      <c r="B107" s="737"/>
      <c r="C107" s="762">
        <v>75</v>
      </c>
      <c r="D107" s="763" t="s">
        <v>621</v>
      </c>
      <c r="E107" s="738"/>
      <c r="F107" s="740"/>
      <c r="G107" s="765">
        <f>VLOOKUP($D$3&amp;"_"&amp;G$3,データシート2!$A:$SI,MATCH($G$2&amp;"_"&amp;$C107,データシート2!$A$1:$SI$1,0),0)</f>
        <v>3</v>
      </c>
      <c r="H107" s="766">
        <f>VLOOKUP($D$3&amp;"_"&amp;H$3,データシート2!$A:$SI,MATCH($G$2&amp;"_"&amp;$C107,データシート2!$A$1:$SI$1,0),0)</f>
        <v>1</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4</v>
      </c>
      <c r="P107" s="767">
        <f>VLOOKUP($D$3&amp;"_"&amp;P$3,データシート2!$A:$SI,MATCH($G$2&amp;"_"&amp;$C107,データシート2!$A$1:$SI$1,0),0)</f>
        <v>4</v>
      </c>
      <c r="Q107" s="768">
        <f>VLOOKUP($D$3&amp;"_"&amp;Q$3,データシート2!$A:$SI,MATCH($G$2&amp;"_"&amp;$C107,データシート2!$A$1:$SI$1,0),0)</f>
        <v>3</v>
      </c>
      <c r="R107" s="937">
        <f>VLOOKUP($D$3&amp;"_"&amp;R$3,データシート2!$A:$SI,MATCH($R$2&amp;"_"&amp;$C107,データシート2!$A$1:$SI$1,0),0)</f>
        <v>21.811</v>
      </c>
      <c r="S107" s="938">
        <f>VLOOKUP($D$3&amp;"_"&amp;S$3,データシート2!$A:$SI,MATCH($R$2&amp;"_"&amp;$C107,データシート2!$A$1:$SI$1,0),0)</f>
        <v>9.0860000000000003</v>
      </c>
      <c r="T107" s="938">
        <f>VLOOKUP($D$3&amp;"_"&amp;T$3,データシート2!$A:$SI,MATCH($R$2&amp;"_"&amp;$C107,データシート2!$A$1:$SI$1,0),0)</f>
        <v>24.265000000000001</v>
      </c>
      <c r="U107" s="938">
        <f>VLOOKUP($D$3&amp;"_"&amp;U$3,データシート2!$A:$SI,MATCH($R$2&amp;"_"&amp;$C107,データシート2!$A$1:$SI$1,0),0)</f>
        <v>17.3</v>
      </c>
      <c r="V107" s="938">
        <f>VLOOKUP($D$3&amp;"_"&amp;V$3,データシート2!$A:$SI,MATCH($R$2&amp;"_"&amp;$C107,データシート2!$A$1:$SI$1,0),0)</f>
        <v>13.613</v>
      </c>
      <c r="W107" s="938">
        <f>VLOOKUP($D$3&amp;"_"&amp;W$3,データシート2!$A:$SI,MATCH($R$2&amp;"_"&amp;$C107,データシート2!$A$1:$SI$1,0),0)</f>
        <v>16.018000000000001</v>
      </c>
      <c r="X107" s="938">
        <f>VLOOKUP($D$3&amp;"_"&amp;X$3,データシート2!$A:$SI,MATCH($R$2&amp;"_"&amp;$C107,データシート2!$A$1:$SI$1,0),0)</f>
        <v>16.579999999999998</v>
      </c>
      <c r="Y107" s="938">
        <f>VLOOKUP($D$3&amp;"_"&amp;Y$3,データシート2!$A:$SI,MATCH($R$2&amp;"_"&amp;$C107,データシート2!$A$1:$SI$1,0),0)</f>
        <v>15.356</v>
      </c>
      <c r="Z107" s="938">
        <f>VLOOKUP($D$3&amp;"_"&amp;Z$3,データシート2!$A:$SI,MATCH($R$2&amp;"_"&amp;$C107,データシート2!$A$1:$SI$1,0),0)</f>
        <v>17.777000000000001</v>
      </c>
      <c r="AA107" s="938">
        <f>VLOOKUP($D$3&amp;"_"&amp;AA$3,データシート2!$A:$SI,MATCH($R$2&amp;"_"&amp;$C107,データシート2!$A$1:$SI$1,0),0)</f>
        <v>11.596</v>
      </c>
      <c r="AB107" s="939">
        <f>VLOOKUP($D$3&amp;"_"&amp;AB$3,データシート2!$A:$SI,MATCH($R$2&amp;"_"&amp;$C107,データシート2!$A$1:$SI$1,0),0)</f>
        <v>7.7210000000000001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8.52</v>
      </c>
      <c r="S117" s="925">
        <f>VLOOKUP($D$3&amp;"_"&amp;S$3,データシート2!$A:$SI,MATCH($R$2&amp;"_"&amp;$B117,データシート2!$A$1:$SI$1,0),0)</f>
        <v>8.4719999999999995</v>
      </c>
      <c r="T117" s="925">
        <f>VLOOKUP($D$3&amp;"_"&amp;T$3,データシート2!$A:$SI,MATCH($R$2&amp;"_"&amp;$B117,データシート2!$A$1:$SI$1,0),0)</f>
        <v>8.2460000000000004</v>
      </c>
      <c r="U117" s="925">
        <f>VLOOKUP($D$3&amp;"_"&amp;U$3,データシート2!$A:$SI,MATCH($R$2&amp;"_"&amp;$B117,データシート2!$A$1:$SI$1,0),0)</f>
        <v>7.8120000000000003</v>
      </c>
      <c r="V117" s="925">
        <f>VLOOKUP($D$3&amp;"_"&amp;V$3,データシート2!$A:$SI,MATCH($R$2&amp;"_"&amp;$B117,データシート2!$A$1:$SI$1,0),0)</f>
        <v>8.0950000000000006</v>
      </c>
      <c r="W117" s="925">
        <f>VLOOKUP($D$3&amp;"_"&amp;W$3,データシート2!$A:$SI,MATCH($R$2&amp;"_"&amp;$B117,データシート2!$A$1:$SI$1,0),0)</f>
        <v>12.429</v>
      </c>
      <c r="X117" s="925">
        <f>VLOOKUP($D$3&amp;"_"&amp;X$3,データシート2!$A:$SI,MATCH($R$2&amp;"_"&amp;$B117,データシート2!$A$1:$SI$1,0),0)</f>
        <v>11.486000000000001</v>
      </c>
      <c r="Y117" s="925">
        <f>VLOOKUP($D$3&amp;"_"&amp;Y$3,データシート2!$A:$SI,MATCH($R$2&amp;"_"&amp;$B117,データシート2!$A$1:$SI$1,0),0)</f>
        <v>11.837</v>
      </c>
      <c r="Z117" s="925">
        <f>VLOOKUP($D$3&amp;"_"&amp;Z$3,データシート2!$A:$SI,MATCH($R$2&amp;"_"&amp;$B117,データシート2!$A$1:$SI$1,0),0)</f>
        <v>12.218</v>
      </c>
      <c r="AA117" s="925">
        <f>VLOOKUP($D$3&amp;"_"&amp;AA$3,データシート2!$A:$SI,MATCH($R$2&amp;"_"&amp;$B117,データシート2!$A$1:$SI$1,0),0)</f>
        <v>12.128</v>
      </c>
      <c r="AB117" s="926">
        <f>VLOOKUP($D$3&amp;"_"&amp;AB$3,データシート2!$A:$SI,MATCH($R$2&amp;"_"&amp;$B117,データシート2!$A$1:$SI$1,0),0)</f>
        <v>12.898999999999999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8.52</v>
      </c>
      <c r="S118" s="928">
        <f>VLOOKUP($D$3&amp;"_"&amp;S$3,データシート2!$A:$SI,MATCH($R$2&amp;"_"&amp;$C118,データシート2!$A$1:$SI$1,0),0)</f>
        <v>8.4719999999999995</v>
      </c>
      <c r="T118" s="928">
        <f>VLOOKUP($D$3&amp;"_"&amp;T$3,データシート2!$A:$SI,MATCH($R$2&amp;"_"&amp;$C118,データシート2!$A$1:$SI$1,0),0)</f>
        <v>8.2460000000000004</v>
      </c>
      <c r="U118" s="928">
        <f>VLOOKUP($D$3&amp;"_"&amp;U$3,データシート2!$A:$SI,MATCH($R$2&amp;"_"&amp;$C118,データシート2!$A$1:$SI$1,0),0)</f>
        <v>7.8120000000000003</v>
      </c>
      <c r="V118" s="928">
        <f>VLOOKUP($D$3&amp;"_"&amp;V$3,データシート2!$A:$SI,MATCH($R$2&amp;"_"&amp;$C118,データシート2!$A$1:$SI$1,0),0)</f>
        <v>8.0950000000000006</v>
      </c>
      <c r="W118" s="928">
        <f>VLOOKUP($D$3&amp;"_"&amp;W$3,データシート2!$A:$SI,MATCH($R$2&amp;"_"&amp;$C118,データシート2!$A$1:$SI$1,0),0)</f>
        <v>12.429</v>
      </c>
      <c r="X118" s="928">
        <f>VLOOKUP($D$3&amp;"_"&amp;X$3,データシート2!$A:$SI,MATCH($R$2&amp;"_"&amp;$C118,データシート2!$A$1:$SI$1,0),0)</f>
        <v>11.486000000000001</v>
      </c>
      <c r="Y118" s="928">
        <f>VLOOKUP($D$3&amp;"_"&amp;Y$3,データシート2!$A:$SI,MATCH($R$2&amp;"_"&amp;$C118,データシート2!$A$1:$SI$1,0),0)</f>
        <v>11.837</v>
      </c>
      <c r="Z118" s="928">
        <f>VLOOKUP($D$3&amp;"_"&amp;Z$3,データシート2!$A:$SI,MATCH($R$2&amp;"_"&amp;$C118,データシート2!$A$1:$SI$1,0),0)</f>
        <v>12.218</v>
      </c>
      <c r="AA118" s="928">
        <f>VLOOKUP($D$3&amp;"_"&amp;AA$3,データシート2!$A:$SI,MATCH($R$2&amp;"_"&amp;$C118,データシート2!$A$1:$SI$1,0),0)</f>
        <v>12.128</v>
      </c>
      <c r="AB118" s="929">
        <f>VLOOKUP($D$3&amp;"_"&amp;AB$3,データシート2!$A:$SI,MATCH($R$2&amp;"_"&amp;$C118,データシート2!$A$1:$SI$1,0),0)</f>
        <v>12.898999999999999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3</v>
      </c>
      <c r="L133" s="735">
        <f>VLOOKUP($D$3&amp;"_"&amp;L$3,データシート2!$A:$SI,MATCH($G$2&amp;"_"&amp;$B133,データシート2!$A$1:$SI$1,0),0)</f>
        <v>4</v>
      </c>
      <c r="M133" s="735">
        <f>VLOOKUP($D$3&amp;"_"&amp;M$3,データシート2!$A:$SI,MATCH($G$2&amp;"_"&amp;$B133,データシート2!$A$1:$SI$1,0),0)</f>
        <v>4</v>
      </c>
      <c r="N133" s="735">
        <f>VLOOKUP($D$3&amp;"_"&amp;N$3,データシート2!$A:$SI,MATCH($G$2&amp;"_"&amp;$B133,データシート2!$A$1:$SI$1,0),0)</f>
        <v>4</v>
      </c>
      <c r="O133" s="735">
        <f>VLOOKUP($D$3&amp;"_"&amp;O$3,データシート2!$A:$SI,MATCH($G$2&amp;"_"&amp;$B133,データシート2!$A$1:$SI$1,0),0)</f>
        <v>4</v>
      </c>
      <c r="P133" s="735">
        <f>VLOOKUP($D$3&amp;"_"&amp;P$3,データシート2!$A:$SI,MATCH($G$2&amp;"_"&amp;$B133,データシート2!$A$1:$SI$1,0),0)</f>
        <v>4</v>
      </c>
      <c r="Q133" s="736">
        <f>VLOOKUP($D$3&amp;"_"&amp;Q$3,データシート2!$A:$SI,MATCH($G$2&amp;"_"&amp;$B133,データシート2!$A$1:$SI$1,0),0)</f>
        <v>4</v>
      </c>
      <c r="R133" s="948">
        <f>VLOOKUP($D$3&amp;"_"&amp;R$3,データシート2!$A:$SI,MATCH($R$2&amp;"_"&amp;$B133,データシート2!$A$1:$SI$1,0),0)</f>
        <v>33.807000000000002</v>
      </c>
      <c r="S133" s="925">
        <f>VLOOKUP($D$3&amp;"_"&amp;S$3,データシート2!$A:$SI,MATCH($R$2&amp;"_"&amp;$B133,データシート2!$A$1:$SI$1,0),0)</f>
        <v>33.411000000000001</v>
      </c>
      <c r="T133" s="925">
        <f>VLOOKUP($D$3&amp;"_"&amp;T$3,データシート2!$A:$SI,MATCH($R$2&amp;"_"&amp;$B133,データシート2!$A$1:$SI$1,0),0)</f>
        <v>43.037999999999997</v>
      </c>
      <c r="U133" s="925">
        <f>VLOOKUP($D$3&amp;"_"&amp;U$3,データシート2!$A:$SI,MATCH($R$2&amp;"_"&amp;$B133,データシート2!$A$1:$SI$1,0),0)</f>
        <v>40.917000000000002</v>
      </c>
      <c r="V133" s="925">
        <f>VLOOKUP($D$3&amp;"_"&amp;V$3,データシート2!$A:$SI,MATCH($R$2&amp;"_"&amp;$B133,データシート2!$A$1:$SI$1,0),0)</f>
        <v>35.713999999999999</v>
      </c>
      <c r="W133" s="925">
        <f>VLOOKUP($D$3&amp;"_"&amp;W$3,データシート2!$A:$SI,MATCH($R$2&amp;"_"&amp;$B133,データシート2!$A$1:$SI$1,0),0)</f>
        <v>43.037999999999997</v>
      </c>
      <c r="X133" s="925">
        <f>VLOOKUP($D$3&amp;"_"&amp;X$3,データシート2!$A:$SI,MATCH($R$2&amp;"_"&amp;$B133,データシート2!$A$1:$SI$1,0),0)</f>
        <v>42.743000000000002</v>
      </c>
      <c r="Y133" s="925">
        <f>VLOOKUP($D$3&amp;"_"&amp;Y$3,データシート2!$A:$SI,MATCH($R$2&amp;"_"&amp;$B133,データシート2!$A$1:$SI$1,0),0)</f>
        <v>40.418999999999997</v>
      </c>
      <c r="Z133" s="925">
        <f>VLOOKUP($D$3&amp;"_"&amp;Z$3,データシート2!$A:$SI,MATCH($R$2&amp;"_"&amp;$B133,データシート2!$A$1:$SI$1,0),0)</f>
        <v>45.024999999999999</v>
      </c>
      <c r="AA133" s="925">
        <f>VLOOKUP($D$3&amp;"_"&amp;AA$3,データシート2!$A:$SI,MATCH($R$2&amp;"_"&amp;$B133,データシート2!$A$1:$SI$1,0),0)</f>
        <v>43.906999999999996</v>
      </c>
      <c r="AB133" s="926">
        <f>VLOOKUP($D$3&amp;"_"&amp;AB$3,データシート2!$A:$SI,MATCH($R$2&amp;"_"&amp;$B133,データシート2!$A$1:$SI$1,0),0)</f>
        <v>13.866</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3</v>
      </c>
      <c r="J135" s="766">
        <f>VLOOKUP($D$3&amp;"_"&amp;J$3,データシート2!$A:$SI,MATCH($G$2&amp;"_"&amp;$C135,データシート2!$A$1:$SI$1,0),0)</f>
        <v>3</v>
      </c>
      <c r="K135" s="767">
        <f>VLOOKUP($D$3&amp;"_"&amp;K$3,データシート2!$A:$SI,MATCH($G$2&amp;"_"&amp;$C135,データシート2!$A$1:$SI$1,0),0)</f>
        <v>2</v>
      </c>
      <c r="L135" s="767">
        <f>VLOOKUP($D$3&amp;"_"&amp;L$3,データシート2!$A:$SI,MATCH($G$2&amp;"_"&amp;$C135,データシート2!$A$1:$SI$1,0),0)</f>
        <v>3</v>
      </c>
      <c r="M135" s="767">
        <f>VLOOKUP($D$3&amp;"_"&amp;M$3,データシート2!$A:$SI,MATCH($G$2&amp;"_"&amp;$C135,データシート2!$A$1:$SI$1,0),0)</f>
        <v>3</v>
      </c>
      <c r="N135" s="767">
        <f>VLOOKUP($D$3&amp;"_"&amp;N$3,データシート2!$A:$SI,MATCH($G$2&amp;"_"&amp;$C135,データシート2!$A$1:$SI$1,0),0)</f>
        <v>3</v>
      </c>
      <c r="O135" s="767">
        <f>VLOOKUP($D$3&amp;"_"&amp;O$3,データシート2!$A:$SI,MATCH($G$2&amp;"_"&amp;$C135,データシート2!$A$1:$SI$1,0),0)</f>
        <v>3</v>
      </c>
      <c r="P135" s="767">
        <f>VLOOKUP($D$3&amp;"_"&amp;P$3,データシート2!$A:$SI,MATCH($G$2&amp;"_"&amp;$C135,データシート2!$A$1:$SI$1,0),0)</f>
        <v>3</v>
      </c>
      <c r="Q135" s="768">
        <f>VLOOKUP($D$3&amp;"_"&amp;Q$3,データシート2!$A:$SI,MATCH($G$2&amp;"_"&amp;$C135,データシート2!$A$1:$SI$1,0),0)</f>
        <v>3</v>
      </c>
      <c r="R135" s="946">
        <f>VLOOKUP($D$3&amp;"_"&amp;R$3,データシート2!$A:$SI,MATCH($R$2&amp;"_"&amp;$C135,データシート2!$A$1:$SI$1,0),0)</f>
        <v>27.417000000000002</v>
      </c>
      <c r="S135" s="938">
        <f>VLOOKUP($D$3&amp;"_"&amp;S$3,データシート2!$A:$SI,MATCH($R$2&amp;"_"&amp;$C135,データシート2!$A$1:$SI$1,0),0)</f>
        <v>27.251000000000001</v>
      </c>
      <c r="T135" s="938">
        <f>VLOOKUP($D$3&amp;"_"&amp;T$3,データシート2!$A:$SI,MATCH($R$2&amp;"_"&amp;$C135,データシート2!$A$1:$SI$1,0),0)</f>
        <v>37.052999999999997</v>
      </c>
      <c r="U135" s="938">
        <f>VLOOKUP($D$3&amp;"_"&amp;U$3,データシート2!$A:$SI,MATCH($R$2&amp;"_"&amp;$C135,データシート2!$A$1:$SI$1,0),0)</f>
        <v>35.402000000000001</v>
      </c>
      <c r="V135" s="938">
        <f>VLOOKUP($D$3&amp;"_"&amp;V$3,データシート2!$A:$SI,MATCH($R$2&amp;"_"&amp;$C135,データシート2!$A$1:$SI$1,0),0)</f>
        <v>30.341000000000001</v>
      </c>
      <c r="W135" s="938">
        <f>VLOOKUP($D$3&amp;"_"&amp;W$3,データシート2!$A:$SI,MATCH($R$2&amp;"_"&amp;$C135,データシート2!$A$1:$SI$1,0),0)</f>
        <v>37.630000000000003</v>
      </c>
      <c r="X135" s="938">
        <f>VLOOKUP($D$3&amp;"_"&amp;X$3,データシート2!$A:$SI,MATCH($R$2&amp;"_"&amp;$C135,データシート2!$A$1:$SI$1,0),0)</f>
        <v>37.621000000000002</v>
      </c>
      <c r="Y135" s="938">
        <f>VLOOKUP($D$3&amp;"_"&amp;Y$3,データシート2!$A:$SI,MATCH($R$2&amp;"_"&amp;$C135,データシート2!$A$1:$SI$1,0),0)</f>
        <v>35.465000000000003</v>
      </c>
      <c r="Z135" s="938">
        <f>VLOOKUP($D$3&amp;"_"&amp;Z$3,データシート2!$A:$SI,MATCH($R$2&amp;"_"&amp;$C135,データシート2!$A$1:$SI$1,0),0)</f>
        <v>40.139000000000003</v>
      </c>
      <c r="AA135" s="938">
        <f>VLOOKUP($D$3&amp;"_"&amp;AA$3,データシート2!$A:$SI,MATCH($R$2&amp;"_"&amp;$C135,データシート2!$A$1:$SI$1,0),0)</f>
        <v>38.853999999999999</v>
      </c>
      <c r="AB135" s="939">
        <f>VLOOKUP($D$3&amp;"_"&amp;AB$3,データシート2!$A:$SI,MATCH($R$2&amp;"_"&amp;$C135,データシート2!$A$1:$SI$1,0),0)</f>
        <v>9</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6.39</v>
      </c>
      <c r="S136" s="931">
        <f>VLOOKUP($D$3&amp;"_"&amp;S$3,データシート2!$A:$SI,MATCH($R$2&amp;"_"&amp;$C136,データシート2!$A$1:$SI$1,0),0)</f>
        <v>6.16</v>
      </c>
      <c r="T136" s="931">
        <f>VLOOKUP($D$3&amp;"_"&amp;T$3,データシート2!$A:$SI,MATCH($R$2&amp;"_"&amp;$C136,データシート2!$A$1:$SI$1,0),0)</f>
        <v>5.9850000000000003</v>
      </c>
      <c r="U136" s="931">
        <f>VLOOKUP($D$3&amp;"_"&amp;U$3,データシート2!$A:$SI,MATCH($R$2&amp;"_"&amp;$C136,データシート2!$A$1:$SI$1,0),0)</f>
        <v>5.5149999999999997</v>
      </c>
      <c r="V136" s="931">
        <f>VLOOKUP($D$3&amp;"_"&amp;V$3,データシート2!$A:$SI,MATCH($R$2&amp;"_"&amp;$C136,データシート2!$A$1:$SI$1,0),0)</f>
        <v>5.3730000000000002</v>
      </c>
      <c r="W136" s="931">
        <f>VLOOKUP($D$3&amp;"_"&amp;W$3,データシート2!$A:$SI,MATCH($R$2&amp;"_"&amp;$C136,データシート2!$A$1:$SI$1,0),0)</f>
        <v>5.4080000000000004</v>
      </c>
      <c r="X136" s="931">
        <f>VLOOKUP($D$3&amp;"_"&amp;X$3,データシート2!$A:$SI,MATCH($R$2&amp;"_"&amp;$C136,データシート2!$A$1:$SI$1,0),0)</f>
        <v>5.1219999999999999</v>
      </c>
      <c r="Y136" s="931">
        <f>VLOOKUP($D$3&amp;"_"&amp;Y$3,データシート2!$A:$SI,MATCH($R$2&amp;"_"&amp;$C136,データシート2!$A$1:$SI$1,0),0)</f>
        <v>4.9539999999999997</v>
      </c>
      <c r="Z136" s="931">
        <f>VLOOKUP($D$3&amp;"_"&amp;Z$3,データシート2!$A:$SI,MATCH($R$2&amp;"_"&amp;$C136,データシート2!$A$1:$SI$1,0),0)</f>
        <v>4.8860000000000001</v>
      </c>
      <c r="AA136" s="931">
        <f>VLOOKUP($D$3&amp;"_"&amp;AA$3,データシート2!$A:$SI,MATCH($R$2&amp;"_"&amp;$C136,データシート2!$A$1:$SI$1,0),0)</f>
        <v>5.0529999999999999</v>
      </c>
      <c r="AB136" s="932">
        <f>VLOOKUP($D$3&amp;"_"&amp;AB$3,データシート2!$A:$SI,MATCH($R$2&amp;"_"&amp;$C136,データシート2!$A$1:$SI$1,0),0)</f>
        <v>4.8659999999999997</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2025-03-04T10:12:38Z</dcterms:created>
  <dcterms:modified xsi:type="dcterms:W3CDTF">2025-03-04T10:12:38Z</dcterms:modified>
  <cp:category/>
  <cp:contentStatus/>
</cp:coreProperties>
</file>