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9D7D637-94CA-4130-9BD8-E7E23118080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<sst xmlns="http://schemas.openxmlformats.org/spreadsheetml/2006/main" count="16762" uniqueCount="2496">
  <si>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</si>
  <si>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</si>
  <si>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</si>
  <si>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</si>
  <si>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</si>
  <si>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</si>
  <si>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</si>
  <si>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</si>
  <si>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</si>
  <si>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</si>
  <si>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</si>
  <si>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</si>
  <si>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</si>
  <si>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</si>
  <si>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</si>
  <si>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</si>
  <si>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</si>
  <si>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</si>
  <si>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</si>
  <si>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</si>
  <si>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</si>
  <si>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</si>
  <si>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</si>
  <si>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</si>
  <si>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</si>
  <si>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</si>
  <si>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</si>
  <si>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</si>
  <si>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</si>
  <si>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</si>
  <si>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</si>
  <si>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</si>
  <si>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</si>
  <si>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</si>
  <si>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</si>
  <si>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</si>
  <si>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</si>
  <si>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</si>
  <si>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</si>
  <si>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</si>
  <si>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</si>
  <si>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</si>
  <si>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</si>
  <si>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</si>
  <si>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</si>
  <si>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</si>
  <si>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</si>
  <si>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</si>
  <si>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</si>
  <si>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</si>
  <si>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</si>
  <si>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</si>
  <si>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</si>
  <si>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</si>
  <si>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</si>
  <si>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</si>
  <si>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</si>
  <si>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</si>
  <si>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</si>
  <si>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</si>
  <si>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</si>
  <si>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</si>
  <si>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</si>
  <si>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</si>
  <si>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</si>
  <si>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</si>
  <si>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</si>
  <si>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</si>
  <si>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</si>
  <si>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</si>
  <si>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</si>
  <si>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</si>
  <si>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</si>
  <si>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</si>
  <si>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</si>
  <si>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</si>
  <si>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</si>
  <si>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</si>
  <si>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</si>
  <si>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</si>
  <si>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</si>
  <si>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</si>
  <si>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</si>
  <si>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</si>
  <si>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</si>
  <si>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</si>
  <si>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</si>
  <si>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</si>
  <si>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</si>
  <si>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</si>
  <si>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</si>
  <si>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</si>
  <si>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</si>
  <si>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</si>
  <si>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</si>
  <si>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</si>
  <si>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</si>
  <si>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</si>
  <si>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</si>
  <si>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</si>
  <si>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</si>
  <si>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</si>
  <si>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</si>
  <si>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</si>
  <si>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</si>
  <si>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</si>
  <si>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</si>
  <si>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</si>
  <si>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</si>
  <si>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</si>
  <si>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</si>
  <si>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</si>
  <si>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</si>
  <si>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</si>
  <si>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</si>
  <si>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</si>
  <si>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</si>
  <si>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</si>
  <si>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</si>
  <si>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</si>
  <si>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</si>
  <si>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</si>
  <si>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</si>
  <si>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</si>
  <si>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</si>
  <si>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</si>
  <si>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</si>
  <si>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</si>
  <si>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</si>
  <si>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</si>
  <si>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</si>
  <si>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</si>
  <si>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</si>
  <si>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</si>
  <si>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</si>
  <si>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</si>
  <si>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</si>
  <si>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</si>
  <si>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</si>
  <si>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</si>
  <si>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</si>
  <si>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</si>
  <si>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</si>
  <si>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</si>
  <si>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</si>
  <si>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</si>
  <si>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</si>
  <si>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</si>
  <si>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</si>
  <si>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</si>
  <si>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</si>
  <si>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</si>
  <si>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</si>
  <si>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</si>
  <si>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</si>
  <si>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</si>
  <si>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</si>
  <si>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</si>
  <si>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</si>
  <si>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</si>
  <si>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</si>
  <si>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</si>
  <si>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</si>
  <si>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</si>
  <si>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</si>
  <si>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</si>
  <si>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</si>
  <si>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</si>
  <si>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</si>
  <si>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</si>
  <si>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</si>
  <si>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</si>
  <si>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</si>
  <si>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</si>
  <si>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</si>
  <si>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</si>
  <si>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</si>
  <si>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</si>
  <si>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</si>
  <si>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</si>
  <si>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</si>
  <si>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</si>
  <si>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</si>
  <si>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</si>
  <si>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</si>
  <si>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</si>
  <si>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</si>
  <si>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</si>
  <si>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</si>
  <si>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</si>
  <si>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</si>
  <si>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</si>
  <si>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</si>
  <si>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</si>
  <si>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</si>
  <si>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</si>
  <si>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</si>
  <si>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</si>
  <si>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</si>
  <si>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</si>
  <si>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</si>
  <si>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</si>
  <si>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</si>
  <si>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</si>
  <si>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</si>
  <si>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</si>
  <si>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</si>
  <si>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</si>
  <si>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</si>
  <si>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</si>
  <si>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</si>
  <si>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</si>
  <si>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</si>
  <si>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</si>
  <si>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</si>
  <si>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</si>
  <si>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</si>
  <si>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</si>
  <si>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</si>
  <si>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</si>
  <si>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</si>
  <si>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</si>
  <si>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</si>
  <si>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</si>
  <si>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</si>
  <si>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</si>
  <si>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</si>
  <si>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</si>
  <si>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</si>
  <si>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</si>
  <si>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</si>
  <si>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</si>
  <si>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</si>
  <si>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</si>
  <si>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</si>
  <si>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</si>
  <si>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</si>
  <si>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</si>
  <si>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</si>
  <si>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</si>
  <si>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</si>
  <si>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</si>
  <si>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</si>
  <si>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</si>
  <si>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</si>
  <si>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</si>
  <si>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</si>
  <si>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</si>
  <si>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</si>
  <si>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</si>
  <si>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</si>
  <si>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</si>
  <si>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</si>
  <si>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</si>
  <si>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</si>
  <si>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</si>
  <si>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</si>
  <si>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</si>
  <si>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</si>
  <si>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</si>
  <si>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</si>
  <si>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</si>
  <si>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</si>
  <si>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</si>
  <si>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</si>
  <si>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</si>
  <si>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</si>
  <si>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</si>
  <si>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</si>
  <si>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</si>
  <si>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</si>
  <si>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</si>
  <si>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</si>
  <si>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</si>
  <si>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</si>
  <si>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</si>
  <si>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</si>
  <si>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</si>
  <si>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</si>
  <si>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</si>
  <si>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</si>
  <si>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</si>
  <si>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</si>
  <si>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</si>
  <si>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</si>
  <si>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</si>
  <si>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</si>
  <si>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</si>
  <si>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</si>
  <si>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</si>
  <si>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</si>
  <si>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</si>
  <si>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</si>
  <si>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</si>
  <si>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</si>
  <si>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</si>
  <si>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</si>
  <si>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</si>
  <si>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</si>
  <si>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</si>
  <si>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</si>
  <si>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</si>
  <si>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</si>
  <si>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</si>
  <si>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</si>
  <si>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</si>
  <si>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</si>
  <si>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</si>
  <si>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</si>
  <si>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</si>
  <si>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</si>
  <si>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</si>
  <si>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</si>
  <si>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</si>
  <si>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</si>
  <si>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</si>
  <si>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</si>
  <si>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</si>
  <si>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</si>
  <si>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</si>
  <si>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</si>
  <si>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</si>
  <si>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</si>
  <si>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</si>
  <si>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</si>
  <si>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</si>
  <si>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</si>
  <si>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</si>
  <si>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</si>
  <si>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</si>
  <si>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</si>
  <si>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</si>
  <si>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</si>
  <si>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</si>
  <si>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</si>
  <si>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</si>
  <si>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</si>
  <si>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</si>
  <si>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</si>
  <si>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</si>
  <si>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</si>
  <si>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</si>
  <si>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</si>
  <si>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</si>
  <si>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</si>
  <si>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</si>
  <si>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</si>
  <si>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</si>
  <si>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</si>
  <si>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</si>
  <si>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</si>
  <si>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</si>
  <si>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</si>
  <si>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</si>
  <si>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</si>
  <si>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</si>
  <si>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</si>
  <si>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</si>
  <si>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</si>
  <si>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</si>
  <si>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</si>
  <si>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</si>
  <si>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</si>
  <si>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</si>
  <si>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</si>
  <si>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</si>
  <si>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</si>
  <si>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</si>
  <si>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</si>
  <si>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</si>
  <si>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</si>
  <si>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</si>
  <si>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</si>
  <si>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</si>
  <si>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</si>
  <si>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</si>
  <si>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</si>
  <si>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</si>
  <si>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</si>
  <si>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</si>
  <si>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</si>
  <si>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</si>
  <si>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</si>
  <si>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</si>
  <si>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</si>
  <si>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</si>
  <si>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</si>
  <si>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</si>
  <si>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</si>
  <si>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</si>
  <si>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</si>
  <si>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</si>
  <si>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</si>
  <si>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</si>
  <si>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</si>
  <si>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</si>
  <si>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</si>
  <si>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</si>
  <si>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</si>
  <si>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</si>
  <si>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</si>
  <si>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</si>
  <si>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</si>
  <si>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</si>
  <si>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</si>
  <si>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</si>
  <si>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</si>
  <si>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</si>
  <si>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</si>
  <si>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</si>
  <si>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</si>
  <si>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</si>
  <si>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</si>
  <si>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</si>
  <si>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</si>
  <si>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</si>
  <si>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</si>
  <si>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</si>
  <si>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</si>
  <si>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</si>
  <si>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</si>
  <si>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</si>
  <si>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</si>
  <si>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</si>
  <si>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</si>
  <si>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</si>
  <si>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</si>
  <si>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</si>
  <si>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</si>
  <si>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</si>
  <si>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</si>
  <si>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</si>
  <si>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</si>
  <si>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</si>
  <si>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</si>
  <si>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</si>
  <si>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</si>
  <si>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</si>
  <si>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</si>
  <si>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</si>
  <si>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</si>
  <si>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</si>
  <si>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</si>
  <si>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</si>
  <si>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</si>
  <si>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</si>
  <si>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</si>
  <si>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</si>
  <si>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</si>
  <si>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</si>
  <si>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</si>
  <si>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</si>
  <si>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</si>
  <si>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</si>
  <si>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</si>
  <si>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</si>
  <si>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</si>
  <si>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</si>
  <si>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</si>
  <si>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</si>
  <si>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</si>
  <si>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</si>
  <si>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</si>
  <si>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</si>
  <si>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</si>
  <si>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</si>
  <si>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</si>
  <si>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</si>
  <si>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</si>
  <si>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</si>
  <si>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</si>
  <si>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</si>
  <si>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</si>
  <si>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</si>
  <si>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</si>
  <si>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</si>
  <si>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</si>
  <si>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</si>
  <si>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</si>
  <si>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</si>
  <si>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</si>
  <si>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</si>
  <si>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</si>
  <si>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</si>
  <si>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</si>
  <si>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</si>
  <si>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</si>
  <si>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</si>
  <si>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</si>
  <si>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</si>
  <si>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</si>
  <si>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</si>
  <si>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</si>
  <si>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</si>
  <si>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</si>
  <si>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</si>
  <si>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</si>
  <si>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</si>
  <si>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</si>
  <si>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</si>
  <si>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</si>
  <si>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</si>
  <si>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</si>
  <si>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</si>
  <si>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</si>
  <si>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</si>
  <si>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</si>
  <si>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</si>
  <si>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</si>
  <si>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</si>
  <si>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</si>
  <si>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</si>
  <si>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</si>
  <si>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</si>
  <si>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</si>
  <si>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</si>
  <si>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</si>
  <si>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</si>
  <si>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</si>
  <si>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</si>
  <si>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</si>
  <si>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</si>
  <si>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</si>
  <si>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</si>
  <si>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</si>
  <si>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</si>
  <si>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</si>
  <si>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</si>
  <si>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</si>
  <si>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</si>
  <si>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</si>
  <si>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</si>
  <si>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</si>
  <si>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</si>
  <si>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</si>
  <si>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</si>
  <si>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</si>
  <si>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</si>
  <si>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</si>
  <si>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</si>
  <si>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</si>
  <si>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</si>
  <si>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</si>
  <si>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</si>
  <si>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</si>
  <si>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</si>
  <si>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</si>
  <si>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</si>
  <si>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</si>
  <si>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</si>
  <si>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</si>
  <si>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</si>
  <si>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</si>
  <si>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</si>
  <si>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</si>
  <si>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</si>
  <si>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</si>
  <si>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</si>
  <si>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</si>
  <si>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</si>
  <si>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</si>
  <si>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</si>
  <si>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</si>
  <si>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</si>
  <si>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</si>
  <si>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</si>
  <si>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</si>
  <si>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</si>
  <si>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</si>
  <si>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</si>
  <si>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</si>
  <si>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</si>
  <si>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</si>
  <si>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</si>
  <si>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</si>
  <si>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</si>
  <si>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</si>
  <si>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</si>
  <si>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</si>
  <si>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</si>
  <si>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</si>
  <si>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</si>
  <si>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</si>
  <si>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</si>
  <si>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</si>
  <si>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</si>
  <si>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</si>
  <si>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</si>
  <si>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</si>
  <si>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</si>
  <si>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</si>
  <si>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</si>
  <si>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</si>
  <si>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</si>
  <si>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</si>
  <si>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</si>
  <si>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</si>
  <si>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</si>
  <si>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</si>
  <si>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</si>
  <si>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</si>
  <si>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</si>
  <si>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</si>
  <si>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</si>
  <si>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</si>
  <si>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</si>
  <si>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</si>
  <si>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</si>
  <si>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</si>
  <si>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</si>
  <si>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</si>
  <si>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</si>
  <si>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</si>
  <si>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</si>
  <si>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</si>
  <si>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</si>
  <si>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</si>
  <si>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</si>
  <si>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</si>
  <si>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</si>
  <si>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</si>
  <si>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</si>
  <si>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</si>
  <si>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</si>
  <si>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</si>
  <si>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</si>
  <si>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</si>
  <si>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</si>
  <si>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</si>
  <si>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</si>
  <si>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</si>
  <si>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</si>
  <si>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</si>
  <si>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</si>
  <si>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</si>
  <si>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</si>
  <si>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</si>
  <si>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</si>
  <si>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</si>
  <si>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</si>
  <si>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</si>
  <si>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</si>
  <si>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</si>
  <si>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</si>
  <si>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</si>
  <si>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</si>
  <si>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</si>
  <si>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</si>
  <si>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</si>
  <si>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</si>
  <si>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</si>
  <si>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</si>
  <si>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</si>
  <si>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</si>
  <si>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</si>
  <si>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</si>
  <si>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</si>
  <si>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</si>
  <si>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</si>
  <si>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</si>
  <si>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</si>
  <si>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</si>
  <si>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</si>
  <si>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</si>
  <si>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</si>
  <si>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</si>
  <si>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</si>
  <si>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</si>
  <si>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</si>
  <si>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</si>
  <si>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</si>
  <si>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</si>
  <si>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</si>
  <si>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</si>
  <si>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</si>
  <si>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</si>
  <si>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</si>
  <si>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</si>
  <si>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</si>
  <si>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</si>
  <si>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</si>
  <si>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</si>
  <si>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</si>
  <si>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</si>
  <si>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</si>
  <si>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</si>
  <si>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</si>
  <si>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</si>
  <si>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</si>
  <si>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</si>
  <si>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</si>
  <si>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</si>
  <si>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</si>
  <si>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</si>
  <si>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</si>
  <si>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</si>
  <si>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</si>
  <si>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</si>
  <si>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</si>
  <si>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</si>
  <si>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</si>
  <si>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</si>
  <si>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</si>
  <si>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</si>
  <si>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</si>
  <si>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</si>
  <si>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</si>
  <si>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</si>
  <si>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</si>
  <si>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</si>
  <si>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</si>
  <si>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</si>
  <si>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</si>
  <si>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</si>
  <si>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</si>
  <si>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</si>
  <si>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</si>
  <si>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</si>
  <si>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</si>
  <si>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</si>
  <si>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</si>
  <si>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</si>
  <si>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</si>
  <si>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</si>
  <si>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</si>
  <si>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</si>
  <si>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</si>
  <si>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</si>
  <si>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</si>
  <si>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</si>
  <si>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</si>
  <si>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</si>
  <si>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</si>
  <si>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</si>
  <si>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</si>
  <si>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</si>
  <si>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</si>
  <si>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</si>
  <si>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</si>
  <si>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</si>
  <si>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</si>
  <si>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</si>
  <si>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</si>
  <si>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</si>
  <si>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</si>
  <si>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</si>
  <si>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</si>
  <si>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</si>
  <si>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</si>
  <si>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</si>
  <si>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</si>
  <si>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</si>
  <si>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</si>
  <si>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</si>
  <si>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</si>
  <si>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</si>
  <si>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</si>
  <si>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</si>
  <si>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</si>
  <si>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</si>
  <si>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</si>
  <si>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</si>
  <si>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</si>
  <si>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</si>
  <si>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</si>
  <si>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</si>
  <si>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</si>
  <si>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</si>
  <si>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</si>
  <si>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</si>
  <si>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</si>
  <si>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</si>
  <si>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</si>
  <si>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</si>
  <si>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</si>
  <si>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</si>
  <si>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</si>
  <si>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</si>
  <si>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</si>
  <si>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</si>
  <si>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</si>
  <si>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</si>
  <si>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</si>
  <si>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</si>
  <si>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</si>
  <si>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</si>
  <si>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</si>
  <si>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</si>
  <si>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</si>
  <si>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</si>
  <si>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</si>
  <si>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</si>
  <si>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</si>
  <si>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</si>
  <si>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</si>
  <si>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</si>
  <si>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</si>
  <si>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</si>
  <si>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</si>
  <si>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</si>
  <si>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</si>
  <si>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</si>
  <si>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</si>
  <si>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</si>
  <si>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</si>
  <si>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</si>
  <si>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</si>
  <si>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</si>
  <si>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</si>
  <si>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</si>
  <si>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</si>
  <si>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</si>
  <si>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</si>
  <si>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</si>
  <si>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</si>
  <si>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</si>
  <si>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</si>
  <si>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</si>
  <si>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</si>
  <si>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</si>
  <si>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</si>
  <si>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</si>
  <si>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</si>
  <si>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</si>
  <si>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</si>
  <si>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</si>
  <si>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</si>
  <si>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</si>
  <si>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</si>
  <si>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</si>
  <si>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</si>
  <si>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</si>
  <si>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</si>
  <si>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</si>
  <si>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</si>
  <si>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</si>
  <si>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</si>
  <si>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</si>
  <si>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</si>
  <si>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</si>
  <si>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</si>
  <si>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</si>
  <si>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</si>
  <si>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</si>
  <si>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</si>
  <si>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</si>
  <si>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</si>
  <si>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</si>
  <si>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</si>
  <si>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</si>
  <si>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</si>
  <si>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</si>
  <si>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</si>
  <si>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</si>
  <si>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</si>
  <si>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</si>
  <si>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</si>
  <si>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</si>
  <si>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</si>
  <si>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</si>
  <si>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</si>
  <si>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</si>
  <si>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</si>
  <si>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</si>
  <si>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</si>
  <si>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</si>
  <si>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</si>
  <si>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</si>
  <si>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</si>
  <si>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</si>
  <si>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</si>
  <si>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</si>
  <si>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</si>
  <si>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</si>
  <si>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</si>
  <si>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</si>
  <si>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</si>
  <si>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</si>
  <si>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</si>
  <si>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</si>
  <si>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</si>
  <si>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</si>
  <si>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</si>
  <si>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</si>
  <si>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</si>
  <si>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</si>
  <si>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</si>
  <si>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</si>
  <si>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</si>
  <si>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</si>
  <si>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</si>
  <si>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</si>
  <si>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</si>
  <si>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</si>
  <si>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</si>
  <si>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</si>
  <si>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</si>
  <si>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</si>
  <si>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</si>
  <si>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</si>
  <si>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</si>
  <si>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</si>
  <si>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</si>
  <si>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</si>
  <si>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</si>
  <si>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</si>
  <si>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</si>
  <si>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</si>
  <si>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</si>
  <si>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</si>
  <si>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</si>
  <si>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</si>
  <si>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</si>
  <si>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</si>
  <si>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</si>
  <si>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</si>
  <si>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</si>
  <si>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</si>
  <si>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</si>
  <si>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</si>
  <si>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</si>
  <si>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</si>
  <si>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</si>
  <si>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</si>
  <si>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</si>
  <si>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</si>
  <si>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</si>
  <si>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</si>
  <si>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</si>
  <si>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</si>
  <si>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</si>
  <si>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</si>
  <si>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</si>
  <si>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</si>
  <si>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</si>
  <si>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</si>
  <si>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</si>
  <si>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</si>
  <si>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</si>
  <si>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</si>
  <si>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</si>
  <si>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</si>
  <si>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</si>
  <si>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</si>
  <si>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</si>
  <si>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</si>
  <si>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</si>
  <si>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</si>
  <si>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</si>
  <si>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</si>
  <si>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</si>
  <si>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</si>
  <si>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</si>
  <si>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</si>
  <si>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</si>
  <si>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</si>
  <si>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</si>
  <si>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</si>
  <si>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</si>
  <si>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</si>
  <si>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</si>
  <si>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</si>
  <si>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</si>
  <si>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</si>
  <si>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</si>
  <si>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</si>
  <si>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</si>
  <si>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</si>
  <si>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</si>
  <si>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</si>
  <si>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</si>
  <si>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</si>
  <si>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</si>
  <si>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</si>
  <si>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</si>
  <si>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</si>
  <si>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</si>
  <si>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</si>
  <si>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</si>
  <si>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</si>
  <si>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</si>
  <si>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</si>
  <si>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</si>
  <si>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</si>
  <si>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</si>
  <si>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</si>
  <si>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</si>
  <si>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</si>
  <si>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</si>
  <si>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</si>
  <si>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</si>
  <si>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</si>
  <si>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</si>
  <si>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</si>
  <si>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</si>
  <si>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</si>
  <si>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</si>
  <si>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</si>
  <si>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</si>
  <si>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</si>
  <si>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</si>
  <si>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</si>
  <si>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</si>
  <si>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</si>
  <si>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</si>
  <si>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</si>
  <si>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</si>
  <si>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</si>
  <si>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</si>
  <si>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</si>
  <si>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</si>
  <si>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</si>
  <si>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</si>
  <si>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</si>
  <si>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</si>
  <si>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</si>
  <si>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</si>
  <si>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</si>
  <si>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</si>
  <si>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</si>
  <si>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</si>
  <si>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</si>
  <si>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</si>
  <si>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</si>
  <si>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</si>
  <si>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</si>
  <si>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</si>
  <si>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</si>
  <si>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</si>
  <si>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</si>
  <si>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</si>
  <si>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</si>
  <si>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</si>
  <si>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</si>
  <si>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</si>
  <si>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</si>
  <si>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</si>
  <si>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</si>
  <si>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</si>
  <si>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</si>
  <si>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</si>
  <si>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</si>
  <si>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</si>
  <si>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</si>
  <si>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</si>
  <si>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</si>
  <si>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</si>
  <si>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</si>
  <si>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</si>
  <si>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</si>
  <si>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</si>
  <si>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</si>
  <si>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</si>
  <si>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</si>
  <si>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</si>
  <si>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</si>
  <si>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</si>
  <si>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</si>
  <si>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</si>
  <si>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</si>
  <si>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</si>
  <si>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</si>
  <si>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</si>
  <si>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</si>
  <si>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</si>
  <si>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</si>
  <si>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</si>
  <si>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</si>
  <si>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</si>
  <si>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</si>
  <si>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</si>
  <si>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</si>
  <si>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</si>
  <si>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</si>
  <si>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</si>
  <si>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</si>
  <si>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</si>
  <si>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</si>
  <si>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</si>
  <si>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</si>
  <si>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</si>
  <si>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</si>
  <si>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</si>
  <si>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</si>
  <si>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</si>
  <si>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</si>
  <si>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</si>
  <si>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</si>
  <si>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</si>
  <si>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</si>
  <si>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</si>
  <si>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</si>
  <si>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</si>
  <si>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</si>
  <si>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</si>
  <si>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</si>
  <si>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</si>
  <si>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</si>
  <si>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</si>
  <si>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</si>
  <si>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</si>
  <si>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</si>
  <si>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</si>
  <si>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</si>
  <si>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</si>
  <si>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</si>
  <si>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</si>
  <si>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</si>
  <si>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</si>
  <si>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</si>
  <si>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</si>
  <si>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</si>
  <si>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</si>
  <si>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</si>
  <si>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</si>
  <si>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</si>
  <si>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</si>
  <si>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</si>
  <si>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</si>
  <si>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</si>
  <si>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</si>
  <si>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</si>
  <si>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</si>
  <si>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</si>
  <si>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</si>
  <si>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</si>
  <si>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</si>
  <si>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</si>
  <si>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</si>
  <si>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</si>
  <si>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</si>
  <si>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</si>
  <si>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</si>
  <si>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</si>
  <si>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</si>
  <si>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</si>
  <si>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</si>
  <si>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</si>
  <si>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</si>
  <si>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</si>
  <si>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</si>
  <si>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</si>
  <si>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</si>
  <si>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</si>
  <si>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</si>
  <si>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</si>
  <si>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</si>
  <si>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</si>
  <si>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</si>
  <si>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</si>
  <si>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</si>
  <si>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</si>
  <si>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</si>
  <si>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</si>
  <si>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</si>
  <si>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</si>
  <si>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</si>
  <si>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</si>
  <si>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</si>
  <si>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</si>
  <si>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</si>
  <si>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</si>
  <si>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</si>
  <si>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</si>
  <si>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</si>
  <si>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</si>
  <si>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</si>
  <si>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</si>
  <si>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</si>
  <si>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</si>
  <si>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</si>
  <si>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</si>
  <si>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</si>
  <si>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</si>
  <si>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</si>
  <si>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</si>
  <si>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</si>
  <si>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</si>
  <si>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</si>
  <si>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</si>
  <si>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</si>
  <si>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</si>
  <si>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</si>
  <si>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</si>
  <si>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</si>
  <si>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</si>
  <si>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</si>
  <si>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</si>
  <si>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</si>
  <si>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</si>
  <si>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</si>
  <si>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</si>
  <si>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</si>
  <si>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</si>
  <si>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</si>
  <si>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</si>
  <si>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</si>
  <si>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</si>
  <si>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</si>
  <si>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</si>
  <si>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</si>
  <si>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</si>
  <si>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</si>
  <si>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</si>
  <si>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</si>
  <si>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</si>
  <si>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</si>
  <si>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</si>
  <si>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</si>
  <si>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</si>
  <si>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</si>
  <si>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</si>
  <si>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</si>
  <si>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</si>
  <si>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</si>
  <si>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</si>
  <si>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</si>
  <si>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</si>
  <si>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</si>
  <si>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</si>
  <si>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</si>
  <si>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</si>
  <si>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</si>
  <si>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</si>
  <si>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</si>
  <si>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</si>
  <si>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</si>
  <si>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</si>
  <si>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</si>
  <si>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</si>
  <si>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</si>
  <si>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</si>
  <si>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</si>
  <si>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</si>
  <si>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</si>
  <si>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</si>
  <si>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</si>
  <si>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</si>
  <si>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</si>
  <si>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</si>
  <si>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</si>
  <si>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</si>
  <si>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</si>
  <si>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</si>
  <si>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</si>
  <si>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</si>
  <si>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</si>
  <si>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</si>
  <si>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</si>
  <si>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</si>
  <si>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</si>
  <si>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</si>
  <si>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</si>
  <si>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</si>
  <si>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</si>
  <si>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</si>
  <si>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</si>
  <si>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</si>
  <si>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</si>
  <si>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</si>
  <si>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</si>
  <si>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</si>
  <si>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</si>
  <si>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</si>
  <si>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</si>
  <si>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</si>
  <si>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</si>
  <si>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</si>
  <si>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</si>
  <si>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</si>
  <si>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</si>
  <si>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</si>
  <si>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</si>
  <si>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</si>
  <si>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</si>
  <si>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</si>
  <si>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</si>
  <si>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</si>
  <si>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</si>
  <si>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</si>
  <si>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</si>
  <si>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</si>
  <si>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</si>
  <si>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</si>
  <si>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</si>
  <si>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</si>
  <si>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</si>
  <si>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</si>
  <si>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</si>
  <si>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</si>
  <si>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</si>
  <si>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</si>
  <si>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</si>
  <si>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</si>
  <si>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</si>
  <si>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</si>
  <si>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</si>
  <si>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</si>
  <si>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</si>
  <si>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</si>
  <si>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</si>
  <si>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</si>
  <si>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</si>
  <si>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</si>
  <si>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</si>
  <si>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</si>
  <si>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</si>
  <si>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</si>
  <si>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</si>
  <si>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</si>
  <si>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</si>
  <si>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</si>
  <si>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</si>
  <si>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</si>
  <si>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</si>
  <si>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</si>
  <si>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</si>
  <si>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</si>
  <si>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</si>
  <si>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</si>
  <si>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</si>
  <si>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</si>
  <si>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</si>
  <si>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</si>
  <si>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</si>
  <si>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</si>
  <si>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</si>
  <si>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</si>
  <si>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</si>
  <si>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</si>
  <si>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</si>
  <si>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</si>
  <si>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</si>
  <si>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</si>
  <si>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</si>
  <si>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</si>
  <si>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</si>
  <si>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</si>
  <si>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</si>
  <si>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</si>
  <si>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</si>
  <si>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</si>
  <si>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</si>
  <si>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</si>
  <si>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</si>
  <si>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</si>
  <si>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</si>
  <si>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</si>
  <si>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</si>
  <si>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</si>
  <si>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</si>
  <si>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</si>
  <si>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</si>
  <si>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</si>
  <si>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</si>
  <si>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</si>
  <si>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</si>
  <si>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</si>
  <si>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</si>
  <si>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</si>
  <si>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</si>
  <si>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</si>
  <si>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</si>
  <si>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</si>
  <si>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</si>
  <si>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</si>
  <si>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</si>
  <si>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</si>
  <si>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</si>
  <si>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</si>
  <si>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</si>
  <si>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</si>
  <si>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</si>
  <si>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</si>
  <si>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</si>
  <si>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</si>
  <si>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</si>
  <si>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</si>
  <si>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</si>
  <si>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</si>
  <si>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</si>
  <si>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</si>
  <si>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</si>
  <si>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</si>
  <si>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</si>
  <si>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</si>
  <si>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</si>
  <si>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</si>
  <si>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</si>
  <si>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</si>
  <si>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</si>
  <si>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</si>
  <si>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</si>
  <si>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</si>
  <si>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</si>
  <si>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</si>
  <si>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</si>
  <si>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</si>
  <si>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</si>
  <si>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</si>
  <si>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</si>
  <si>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</si>
  <si>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</si>
  <si>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</si>
  <si>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</si>
  <si>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</si>
  <si>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</si>
  <si>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</si>
  <si>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</si>
  <si>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</si>
  <si>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</si>
  <si>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</si>
  <si>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</si>
  <si>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</si>
  <si>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</si>
  <si>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</si>
  <si>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</si>
  <si>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</si>
  <si>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</si>
  <si>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</si>
  <si>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</si>
  <si>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</si>
  <si>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</si>
  <si>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</si>
  <si>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</si>
  <si>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</si>
  <si>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</si>
  <si>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</si>
  <si>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</si>
  <si>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</si>
  <si>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</si>
  <si>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</si>
  <si>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</si>
  <si>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</si>
  <si>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</si>
  <si>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</si>
  <si>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</si>
  <si>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</si>
  <si>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</si>
  <si>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</si>
  <si>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</si>
  <si>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</si>
  <si>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</si>
  <si>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</si>
  <si>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</si>
  <si>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</si>
  <si>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</si>
  <si>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</si>
  <si>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</si>
  <si>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</si>
  <si>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</si>
  <si>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</si>
  <si>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</si>
  <si>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</si>
  <si>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</si>
  <si>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</si>
  <si>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</si>
  <si>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</si>
  <si>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</si>
  <si>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</si>
  <si>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</si>
  <si>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</si>
  <si>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</si>
  <si>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</si>
  <si>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</si>
  <si>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</si>
  <si>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</si>
  <si>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</si>
  <si>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</si>
  <si>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</si>
  <si>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</si>
  <si>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</si>
  <si>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</si>
  <si>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</si>
  <si>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</si>
  <si>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</si>
  <si>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</si>
  <si>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</si>
  <si>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</si>
  <si>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</si>
  <si>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</si>
  <si>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</si>
  <si>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</si>
  <si>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</si>
  <si>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</si>
  <si>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</si>
  <si>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</si>
  <si>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</si>
  <si>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</si>
  <si>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</si>
  <si>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</si>
  <si>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</si>
  <si>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</si>
  <si>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</si>
  <si>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</si>
  <si>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</si>
  <si>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</si>
  <si>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</si>
  <si>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</si>
  <si>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</si>
  <si>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</si>
  <si>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</si>
  <si>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</si>
  <si>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</si>
  <si>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</si>
  <si>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</si>
  <si>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</si>
  <si>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</si>
  <si>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</si>
  <si>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</si>
  <si>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</si>
  <si>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</si>
  <si>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</si>
  <si>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</si>
  <si>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</si>
  <si>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</si>
  <si>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</si>
  <si>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</si>
  <si>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</si>
  <si>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</si>
  <si>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</si>
  <si>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</si>
  <si>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</si>
  <si>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</si>
  <si>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</si>
  <si>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</si>
  <si>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</si>
  <si>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</si>
  <si>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</si>
  <si>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</si>
  <si>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</si>
  <si>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</si>
  <si>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</si>
  <si>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</si>
  <si>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</si>
  <si>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</si>
  <si>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</si>
  <si>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</si>
  <si>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</si>
  <si>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</si>
  <si>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</si>
  <si>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</si>
  <si>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</si>
  <si>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</si>
  <si>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</si>
  <si>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</si>
  <si>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</si>
  <si>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</si>
  <si>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</si>
  <si>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</si>
  <si>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</si>
  <si>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</si>
  <si>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</si>
  <si>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</si>
  <si>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</si>
  <si>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43100</t>
  </si>
  <si>
    <t>熊本市</t>
  </si>
  <si>
    <t>43100_令和4年度</t>
  </si>
  <si>
    <t>43100_令和6年度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</si>
  <si>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</si>
  <si>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</si>
  <si>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</si>
  <si>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</si>
  <si>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</si>
  <si>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</si>
  <si>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</si>
  <si>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</si>
  <si>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</si>
  <si>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</si>
  <si>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</si>
  <si>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</si>
  <si>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</si>
  <si>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</si>
  <si>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01394_令和6年度</t>
  </si>
  <si>
    <t>01394</t>
  </si>
  <si>
    <t>蘭越町</t>
  </si>
  <si>
    <t>_令和6年度</t>
  </si>
  <si>
    <t>市区町村コード_令和4年度</t>
  </si>
  <si>
    <t>01394_令和4年度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</si>
  <si>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</si>
  <si>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</si>
  <si>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</si>
  <si>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</si>
  <si>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</si>
  <si>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</si>
  <si>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</si>
  <si>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</si>
  <si>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</si>
  <si>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</si>
  <si>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</si>
  <si>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</si>
  <si>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</si>
  <si>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</si>
  <si>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</si>
  <si>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</si>
  <si>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</si>
  <si>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</si>
  <si>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</si>
  <si>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</si>
  <si>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</si>
  <si>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</si>
  <si>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</si>
  <si>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</si>
  <si>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</si>
  <si>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</si>
  <si>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</si>
  <si>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</si>
  <si>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</si>
  <si>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</si>
  <si>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</si>
  <si>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</si>
  <si>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</si>
  <si>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</si>
  <si>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</si>
  <si>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</si>
  <si>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</si>
  <si>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</si>
  <si>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</si>
  <si>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</si>
  <si>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</si>
  <si>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</si>
  <si>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</si>
  <si>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</si>
  <si>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</si>
  <si>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</si>
  <si>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</si>
  <si>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</si>
  <si>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</si>
  <si>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</si>
  <si>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</si>
  <si>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</si>
  <si>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</si>
  <si>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</si>
  <si>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</si>
  <si>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</si>
  <si>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</si>
  <si>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01581_令和6年度</t>
  </si>
  <si>
    <t>01581</t>
  </si>
  <si>
    <t>厚真町</t>
  </si>
  <si>
    <t>01609_令和6年度</t>
  </si>
  <si>
    <t>01609</t>
  </si>
  <si>
    <t>えりも町</t>
  </si>
  <si>
    <t>01362_令和6年度</t>
  </si>
  <si>
    <t>01362</t>
  </si>
  <si>
    <t>上ノ国町</t>
  </si>
  <si>
    <t>01581_令和4年度</t>
  </si>
  <si>
    <t>01609_令和4年度</t>
  </si>
  <si>
    <t>01362_令和4年度</t>
  </si>
  <si>
    <t>43215</t>
  </si>
  <si>
    <t>天草市</t>
  </si>
  <si>
    <t>43215_令和4年度</t>
  </si>
  <si>
    <t>43215_令和6年度</t>
  </si>
  <si>
    <t>01649_令和6年度</t>
  </si>
  <si>
    <t>01649</t>
  </si>
  <si>
    <t>浦幌町</t>
  </si>
  <si>
    <t>01563_令和6年度</t>
  </si>
  <si>
    <t>01563</t>
  </si>
  <si>
    <t>雄武町</t>
  </si>
  <si>
    <t>01547_令和6年度</t>
  </si>
  <si>
    <t>01547</t>
  </si>
  <si>
    <t>小清水町</t>
  </si>
  <si>
    <t>01544_令和6年度</t>
  </si>
  <si>
    <t>01544</t>
  </si>
  <si>
    <t>津別町</t>
  </si>
  <si>
    <t>01694_令和6年度</t>
  </si>
  <si>
    <t>01694</t>
  </si>
  <si>
    <t>羅臼町</t>
  </si>
  <si>
    <t>01649_令和4年度</t>
  </si>
  <si>
    <t>01563_令和4年度</t>
  </si>
  <si>
    <t>01547_令和4年度</t>
  </si>
  <si>
    <t>01544_令和4年度</t>
  </si>
  <si>
    <t>01694_令和4年度</t>
  </si>
  <si>
    <t>小国町</t>
  </si>
  <si>
    <t>43424</t>
  </si>
  <si>
    <t>43424_令和4年度</t>
  </si>
  <si>
    <t>43424_令和6年度</t>
  </si>
  <si>
    <t>43531</t>
  </si>
  <si>
    <t>苓北町</t>
  </si>
  <si>
    <t>43531_令和4年度</t>
  </si>
  <si>
    <t>43531_令和6年度</t>
  </si>
  <si>
    <t>43202</t>
  </si>
  <si>
    <t>八代市</t>
  </si>
  <si>
    <t>43202_令和4年度</t>
  </si>
  <si>
    <t>43202_令和6年度</t>
  </si>
  <si>
    <t>43505</t>
  </si>
  <si>
    <t>多良木町</t>
  </si>
  <si>
    <t>43505_令和4年度</t>
  </si>
  <si>
    <t>43505_令和6年度</t>
  </si>
  <si>
    <t>美郷町</t>
  </si>
  <si>
    <t>43441</t>
  </si>
  <si>
    <t>御船町</t>
  </si>
  <si>
    <t>43441_令和4年度</t>
  </si>
  <si>
    <t>43441_令和6年度</t>
  </si>
  <si>
    <t>43214</t>
  </si>
  <si>
    <t>阿蘇市</t>
  </si>
  <si>
    <t>43214_令和4年度</t>
  </si>
  <si>
    <t>43214_令和6年度</t>
  </si>
  <si>
    <t>43212</t>
  </si>
  <si>
    <t>上天草市</t>
  </si>
  <si>
    <t>43212_令和4年度</t>
  </si>
  <si>
    <t>43212_令和6年度</t>
  </si>
  <si>
    <t>美里町</t>
  </si>
  <si>
    <t>43211</t>
  </si>
  <si>
    <t>宇土市</t>
  </si>
  <si>
    <t>43211_令和4年度</t>
  </si>
  <si>
    <t>43211_令和6年度</t>
  </si>
  <si>
    <t>43403</t>
  </si>
  <si>
    <t>大津町</t>
  </si>
  <si>
    <t>43403_令和4年度</t>
  </si>
  <si>
    <t>43403_令和6年度</t>
  </si>
  <si>
    <t>43368</t>
  </si>
  <si>
    <t>長洲町</t>
  </si>
  <si>
    <t>43368_令和4年度</t>
  </si>
  <si>
    <t>43368_令和6年度</t>
  </si>
  <si>
    <t>43482</t>
  </si>
  <si>
    <t>芦北町</t>
  </si>
  <si>
    <t>43482_令和4年度</t>
  </si>
  <si>
    <t>43482_令和6年度</t>
  </si>
  <si>
    <t>43210</t>
  </si>
  <si>
    <t>菊池市</t>
  </si>
  <si>
    <t>43210_令和4年度</t>
  </si>
  <si>
    <t>43210_令和6年度</t>
  </si>
  <si>
    <t>43213</t>
  </si>
  <si>
    <t>宇城市</t>
  </si>
  <si>
    <t>43213_令和4年度</t>
  </si>
  <si>
    <t>43213_令和6年度</t>
  </si>
  <si>
    <t>43404</t>
  </si>
  <si>
    <t>菊陽町</t>
  </si>
  <si>
    <t>43404_令和4年度</t>
  </si>
  <si>
    <t>43404_令和6年度</t>
  </si>
  <si>
    <t>43513</t>
  </si>
  <si>
    <t>球磨村</t>
  </si>
  <si>
    <t>43513_令和4年度</t>
  </si>
  <si>
    <t>43513_令和6年度</t>
  </si>
  <si>
    <t>43506</t>
  </si>
  <si>
    <t>湯前町</t>
  </si>
  <si>
    <t>43506_令和4年度</t>
  </si>
  <si>
    <t>43506_令和6年度</t>
  </si>
  <si>
    <t>43512</t>
  </si>
  <si>
    <t>山江村</t>
  </si>
  <si>
    <t>43512_令和4年度</t>
  </si>
  <si>
    <t>43512_令和6年度</t>
  </si>
  <si>
    <t>43423</t>
  </si>
  <si>
    <t>南小国町</t>
  </si>
  <si>
    <t>43423_令和4年度</t>
  </si>
  <si>
    <t>43423_令和6年度</t>
  </si>
  <si>
    <t>43447</t>
  </si>
  <si>
    <t>山都町</t>
  </si>
  <si>
    <t>43447_令和4年度</t>
  </si>
  <si>
    <t>43447_令和6年度</t>
  </si>
  <si>
    <t>43514</t>
  </si>
  <si>
    <t>あさぎり町</t>
  </si>
  <si>
    <t>43514_令和4年度</t>
  </si>
  <si>
    <t>43514_令和6年度</t>
  </si>
  <si>
    <t>01394_平成2年度</t>
  </si>
  <si>
    <t>01394_平成17年度</t>
  </si>
  <si>
    <t>01394_平成18年度</t>
  </si>
  <si>
    <t>01394_平成19年度</t>
  </si>
  <si>
    <t>01394_平成20年度</t>
  </si>
  <si>
    <t>01394_平成21年度</t>
  </si>
  <si>
    <t>01394_平成22年度</t>
  </si>
  <si>
    <t>01394_平成23年度</t>
  </si>
  <si>
    <t>01394_平成24年度</t>
  </si>
  <si>
    <t>01394_平成25年度</t>
  </si>
  <si>
    <t>01394_平成26年度</t>
  </si>
  <si>
    <t>01394_平成27年度</t>
  </si>
  <si>
    <t>01394_平成28年度</t>
  </si>
  <si>
    <t>01394_平成29年度</t>
  </si>
  <si>
    <t>01394_平成30年度</t>
  </si>
  <si>
    <t>01394_令和元年度</t>
  </si>
  <si>
    <t>01394_令和2年度</t>
  </si>
  <si>
    <t>01394_令和3年度</t>
  </si>
  <si>
    <t>01394_令和5年度</t>
  </si>
  <si>
    <t>32386_平成2年度</t>
  </si>
  <si>
    <t>32386</t>
  </si>
  <si>
    <t>飯南町</t>
  </si>
  <si>
    <t>32386_平成17年度</t>
  </si>
  <si>
    <t>32386_平成18年度</t>
  </si>
  <si>
    <t>32386_平成19年度</t>
  </si>
  <si>
    <t>32386_平成20年度</t>
  </si>
  <si>
    <t>32386_平成21年度</t>
  </si>
  <si>
    <t>32386_平成22年度</t>
  </si>
  <si>
    <t>32386_平成23年度</t>
  </si>
  <si>
    <t>32386_平成24年度</t>
  </si>
  <si>
    <t>32386_平成25年度</t>
  </si>
  <si>
    <t>32386_平成26年度</t>
  </si>
  <si>
    <t>32386_平成27年度</t>
  </si>
  <si>
    <t>32386_平成28年度</t>
  </si>
  <si>
    <t>32386_平成29年度</t>
  </si>
  <si>
    <t>32386_平成30年度</t>
  </si>
  <si>
    <t>32386_令和元年度</t>
  </si>
  <si>
    <t>32386_令和2年度</t>
  </si>
  <si>
    <t>32386_令和3年度</t>
  </si>
  <si>
    <t>32386_令和4年度</t>
  </si>
  <si>
    <t>32386_令和5年度</t>
  </si>
  <si>
    <t>32386_令和6年度</t>
  </si>
  <si>
    <t>39424_平成2年度</t>
  </si>
  <si>
    <t>39424</t>
  </si>
  <si>
    <t>大月町</t>
  </si>
  <si>
    <t>39424_平成17年度</t>
  </si>
  <si>
    <t>39424_平成18年度</t>
  </si>
  <si>
    <t>39424_平成19年度</t>
  </si>
  <si>
    <t>39424_平成20年度</t>
  </si>
  <si>
    <t>39424_平成21年度</t>
  </si>
  <si>
    <t>39424_平成22年度</t>
  </si>
  <si>
    <t>39424_平成23年度</t>
  </si>
  <si>
    <t>39424_平成24年度</t>
  </si>
  <si>
    <t>39424_平成25年度</t>
  </si>
  <si>
    <t>39424_平成26年度</t>
  </si>
  <si>
    <t>39424_平成27年度</t>
  </si>
  <si>
    <t>39424_平成28年度</t>
  </si>
  <si>
    <t>39424_平成29年度</t>
  </si>
  <si>
    <t>39424_平成30年度</t>
  </si>
  <si>
    <t>39424_令和元年度</t>
  </si>
  <si>
    <t>39424_令和2年度</t>
  </si>
  <si>
    <t>39424_令和3年度</t>
  </si>
  <si>
    <t>39424_令和4年度</t>
  </si>
  <si>
    <t>39424_令和5年度</t>
  </si>
  <si>
    <t>39424_令和6年度</t>
  </si>
  <si>
    <t>01547_平成2年度</t>
  </si>
  <si>
    <t>01547_平成17年度</t>
  </si>
  <si>
    <t>01547_平成18年度</t>
  </si>
  <si>
    <t>01547_平成19年度</t>
  </si>
  <si>
    <t>01547_平成20年度</t>
  </si>
  <si>
    <t>01547_平成21年度</t>
  </si>
  <si>
    <t>01547_平成22年度</t>
  </si>
  <si>
    <t>01547_平成23年度</t>
  </si>
  <si>
    <t>01547_平成24年度</t>
  </si>
  <si>
    <t>01547_平成25年度</t>
  </si>
  <si>
    <t>01547_平成26年度</t>
  </si>
  <si>
    <t>01547_平成27年度</t>
  </si>
  <si>
    <t>01547_平成28年度</t>
  </si>
  <si>
    <t>01547_平成29年度</t>
  </si>
  <si>
    <t>01547_平成30年度</t>
  </si>
  <si>
    <t>01547_令和元年度</t>
  </si>
  <si>
    <t>01547_令和2年度</t>
  </si>
  <si>
    <t>01547_令和3年度</t>
  </si>
  <si>
    <t>01547_令和5年度</t>
  </si>
  <si>
    <t>33663_平成2年度</t>
  </si>
  <si>
    <t>33663</t>
  </si>
  <si>
    <t>久米南町</t>
  </si>
  <si>
    <t>33663_平成17年度</t>
  </si>
  <si>
    <t>33663_平成18年度</t>
  </si>
  <si>
    <t>33663_平成19年度</t>
  </si>
  <si>
    <t>33663_平成20年度</t>
  </si>
  <si>
    <t>33663_平成21年度</t>
  </si>
  <si>
    <t>33663_平成22年度</t>
  </si>
  <si>
    <t>33663_平成23年度</t>
  </si>
  <si>
    <t>33663_平成24年度</t>
  </si>
  <si>
    <t>33663_平成25年度</t>
  </si>
  <si>
    <t>33663_平成26年度</t>
  </si>
  <si>
    <t>33663_平成27年度</t>
  </si>
  <si>
    <t>33663_平成28年度</t>
  </si>
  <si>
    <t>33663_平成29年度</t>
  </si>
  <si>
    <t>33663_平成30年度</t>
  </si>
  <si>
    <t>33663_令和元年度</t>
  </si>
  <si>
    <t>33663_令和2年度</t>
  </si>
  <si>
    <t>33663_令和3年度</t>
  </si>
  <si>
    <t>33663_令和4年度</t>
  </si>
  <si>
    <t>33663_令和5年度</t>
  </si>
  <si>
    <t>33663_令和6年度</t>
  </si>
  <si>
    <t>01694_平成2年度</t>
  </si>
  <si>
    <t>01694_平成17年度</t>
  </si>
  <si>
    <t>01694_平成18年度</t>
  </si>
  <si>
    <t>01694_平成19年度</t>
  </si>
  <si>
    <t>01694_平成20年度</t>
  </si>
  <si>
    <t>01694_平成21年度</t>
  </si>
  <si>
    <t>01694_平成22年度</t>
  </si>
  <si>
    <t>01694_平成23年度</t>
  </si>
  <si>
    <t>01694_平成24年度</t>
  </si>
  <si>
    <t>01694_平成25年度</t>
  </si>
  <si>
    <t>01694_平成26年度</t>
  </si>
  <si>
    <t>01694_平成27年度</t>
  </si>
  <si>
    <t>01694_平成28年度</t>
  </si>
  <si>
    <t>01694_平成29年度</t>
  </si>
  <si>
    <t>01694_平成30年度</t>
  </si>
  <si>
    <t>01694_令和元年度</t>
  </si>
  <si>
    <t>01694_令和2年度</t>
  </si>
  <si>
    <t>01694_令和3年度</t>
  </si>
  <si>
    <t>01694_令和5年度</t>
  </si>
  <si>
    <t>20562_平成2年度</t>
  </si>
  <si>
    <t>20562</t>
  </si>
  <si>
    <t>木島平村</t>
  </si>
  <si>
    <t>20562_平成17年度</t>
  </si>
  <si>
    <t>20562_平成18年度</t>
  </si>
  <si>
    <t>20562_平成19年度</t>
  </si>
  <si>
    <t>20562_平成20年度</t>
  </si>
  <si>
    <t>20562_平成21年度</t>
  </si>
  <si>
    <t>20562_平成22年度</t>
  </si>
  <si>
    <t>20562_平成23年度</t>
  </si>
  <si>
    <t>20562_平成24年度</t>
  </si>
  <si>
    <t>20562_平成25年度</t>
  </si>
  <si>
    <t>20562_平成26年度</t>
  </si>
  <si>
    <t>20562_平成27年度</t>
  </si>
  <si>
    <t>20562_平成28年度</t>
  </si>
  <si>
    <t>20562_平成29年度</t>
  </si>
  <si>
    <t>20562_平成30年度</t>
  </si>
  <si>
    <t>20562_令和元年度</t>
  </si>
  <si>
    <t>20562_令和2年度</t>
  </si>
  <si>
    <t>20562_令和3年度</t>
  </si>
  <si>
    <t>20562_令和4年度</t>
  </si>
  <si>
    <t>20562_令和5年度</t>
  </si>
  <si>
    <t>20562_令和6年度</t>
  </si>
  <si>
    <t>20451_平成2年度</t>
  </si>
  <si>
    <t>20451</t>
  </si>
  <si>
    <t>朝日村</t>
  </si>
  <si>
    <t>20451_平成17年度</t>
  </si>
  <si>
    <t>20451_平成18年度</t>
  </si>
  <si>
    <t>20451_平成19年度</t>
  </si>
  <si>
    <t>20451_平成20年度</t>
  </si>
  <si>
    <t>20451_平成21年度</t>
  </si>
  <si>
    <t>20451_平成22年度</t>
  </si>
  <si>
    <t>20451_平成23年度</t>
  </si>
  <si>
    <t>20451_平成24年度</t>
  </si>
  <si>
    <t>20451_平成25年度</t>
  </si>
  <si>
    <t>20451_平成26年度</t>
  </si>
  <si>
    <t>20451_平成27年度</t>
  </si>
  <si>
    <t>20451_平成28年度</t>
  </si>
  <si>
    <t>20451_平成29年度</t>
  </si>
  <si>
    <t>20451_平成30年度</t>
  </si>
  <si>
    <t>20451_令和元年度</t>
  </si>
  <si>
    <t>20451_令和2年度</t>
  </si>
  <si>
    <t>20451_令和3年度</t>
  </si>
  <si>
    <t>20451_令和4年度</t>
  </si>
  <si>
    <t>20451_令和5年度</t>
  </si>
  <si>
    <t>20451_令和6年度</t>
  </si>
  <si>
    <t>05366_平成2年度</t>
  </si>
  <si>
    <t>05366</t>
  </si>
  <si>
    <t>井川町</t>
  </si>
  <si>
    <t>05366_平成17年度</t>
  </si>
  <si>
    <t>05366_平成18年度</t>
  </si>
  <si>
    <t>05366_平成19年度</t>
  </si>
  <si>
    <t>05366_平成20年度</t>
  </si>
  <si>
    <t>05366_平成21年度</t>
  </si>
  <si>
    <t>05366_平成22年度</t>
  </si>
  <si>
    <t>05366_平成23年度</t>
  </si>
  <si>
    <t>05366_平成24年度</t>
  </si>
  <si>
    <t>05366_平成25年度</t>
  </si>
  <si>
    <t>05366_平成26年度</t>
  </si>
  <si>
    <t>05366_平成27年度</t>
  </si>
  <si>
    <t>05366_平成28年度</t>
  </si>
  <si>
    <t>05366_平成29年度</t>
  </si>
  <si>
    <t>05366_平成30年度</t>
  </si>
  <si>
    <t>05366_令和元年度</t>
  </si>
  <si>
    <t>05366_令和2年度</t>
  </si>
  <si>
    <t>05366_令和3年度</t>
  </si>
  <si>
    <t>05366_令和4年度</t>
  </si>
  <si>
    <t>05366_令和5年度</t>
  </si>
  <si>
    <t>05366_令和6年度</t>
  </si>
  <si>
    <t>01581_平成2年度</t>
  </si>
  <si>
    <t>01581_平成17年度</t>
  </si>
  <si>
    <t>01581_平成18年度</t>
  </si>
  <si>
    <t>01581_平成19年度</t>
  </si>
  <si>
    <t>01581_平成20年度</t>
  </si>
  <si>
    <t>01581_平成21年度</t>
  </si>
  <si>
    <t>01581_平成22年度</t>
  </si>
  <si>
    <t>01581_平成23年度</t>
  </si>
  <si>
    <t>01581_平成24年度</t>
  </si>
  <si>
    <t>01581_平成25年度</t>
  </si>
  <si>
    <t>01581_平成26年度</t>
  </si>
  <si>
    <t>01581_平成27年度</t>
  </si>
  <si>
    <t>01581_平成28年度</t>
  </si>
  <si>
    <t>01581_平成29年度</t>
  </si>
  <si>
    <t>01581_平成30年度</t>
  </si>
  <si>
    <t>01581_令和元年度</t>
  </si>
  <si>
    <t>01581_令和2年度</t>
  </si>
  <si>
    <t>01581_令和3年度</t>
  </si>
  <si>
    <t>01581_令和5年度</t>
  </si>
  <si>
    <t>47315_平成2年度</t>
  </si>
  <si>
    <t>47315</t>
  </si>
  <si>
    <t>伊江村</t>
  </si>
  <si>
    <t>47315_平成17年度</t>
  </si>
  <si>
    <t>47315_平成18年度</t>
  </si>
  <si>
    <t>47315_平成19年度</t>
  </si>
  <si>
    <t>47315_平成20年度</t>
  </si>
  <si>
    <t>47315_平成21年度</t>
  </si>
  <si>
    <t>47315_平成22年度</t>
  </si>
  <si>
    <t>47315_平成23年度</t>
  </si>
  <si>
    <t>47315_平成24年度</t>
  </si>
  <si>
    <t>47315_平成25年度</t>
  </si>
  <si>
    <t>47315_平成26年度</t>
  </si>
  <si>
    <t>47315_平成27年度</t>
  </si>
  <si>
    <t>47315_平成28年度</t>
  </si>
  <si>
    <t>47315_平成29年度</t>
  </si>
  <si>
    <t>47315_平成30年度</t>
  </si>
  <si>
    <t>47315_令和元年度</t>
  </si>
  <si>
    <t>47315_令和2年度</t>
  </si>
  <si>
    <t>47315_令和3年度</t>
  </si>
  <si>
    <t>47315_令和4年度</t>
  </si>
  <si>
    <t>47315_令和5年度</t>
  </si>
  <si>
    <t>47315_令和6年度</t>
  </si>
  <si>
    <t>15504_平成2年度</t>
  </si>
  <si>
    <t>15504</t>
  </si>
  <si>
    <t>刈羽村</t>
  </si>
  <si>
    <t>15504_平成17年度</t>
  </si>
  <si>
    <t>15504_平成18年度</t>
  </si>
  <si>
    <t>15504_平成19年度</t>
  </si>
  <si>
    <t>15504_平成20年度</t>
  </si>
  <si>
    <t>15504_平成21年度</t>
  </si>
  <si>
    <t>15504_平成22年度</t>
  </si>
  <si>
    <t>15504_平成23年度</t>
  </si>
  <si>
    <t>15504_平成24年度</t>
  </si>
  <si>
    <t>15504_平成25年度</t>
  </si>
  <si>
    <t>15504_平成26年度</t>
  </si>
  <si>
    <t>15504_平成27年度</t>
  </si>
  <si>
    <t>15504_平成28年度</t>
  </si>
  <si>
    <t>15504_平成29年度</t>
  </si>
  <si>
    <t>15504_平成30年度</t>
  </si>
  <si>
    <t>15504_令和元年度</t>
  </si>
  <si>
    <t>15504_令和2年度</t>
  </si>
  <si>
    <t>15504_令和3年度</t>
  </si>
  <si>
    <t>15504_令和4年度</t>
  </si>
  <si>
    <t>15504_令和5年度</t>
  </si>
  <si>
    <t>15504_令和6年度</t>
  </si>
  <si>
    <t>01362_平成2年度</t>
  </si>
  <si>
    <t>01362_平成17年度</t>
  </si>
  <si>
    <t>01362_平成18年度</t>
  </si>
  <si>
    <t>01362_平成19年度</t>
  </si>
  <si>
    <t>01362_平成20年度</t>
  </si>
  <si>
    <t>01362_平成21年度</t>
  </si>
  <si>
    <t>01362_平成22年度</t>
  </si>
  <si>
    <t>01362_平成23年度</t>
  </si>
  <si>
    <t>01362_平成24年度</t>
  </si>
  <si>
    <t>01362_平成25年度</t>
  </si>
  <si>
    <t>01362_平成26年度</t>
  </si>
  <si>
    <t>01362_平成27年度</t>
  </si>
  <si>
    <t>01362_平成28年度</t>
  </si>
  <si>
    <t>01362_平成29年度</t>
  </si>
  <si>
    <t>01362_平成30年度</t>
  </si>
  <si>
    <t>01362_令和元年度</t>
  </si>
  <si>
    <t>01362_令和2年度</t>
  </si>
  <si>
    <t>01362_令和3年度</t>
  </si>
  <si>
    <t>01362_令和5年度</t>
  </si>
  <si>
    <t>47381_平成2年度</t>
  </si>
  <si>
    <t>47381</t>
  </si>
  <si>
    <t>竹富町</t>
  </si>
  <si>
    <t>47381_平成17年度</t>
  </si>
  <si>
    <t>47381_平成18年度</t>
  </si>
  <si>
    <t>47381_平成19年度</t>
  </si>
  <si>
    <t>47381_平成20年度</t>
  </si>
  <si>
    <t>47381_平成21年度</t>
  </si>
  <si>
    <t>47381_平成22年度</t>
  </si>
  <si>
    <t>47381_平成23年度</t>
  </si>
  <si>
    <t>47381_平成24年度</t>
  </si>
  <si>
    <t>47381_平成25年度</t>
  </si>
  <si>
    <t>47381_平成26年度</t>
  </si>
  <si>
    <t>47381_平成27年度</t>
  </si>
  <si>
    <t>47381_平成28年度</t>
  </si>
  <si>
    <t>47381_平成29年度</t>
  </si>
  <si>
    <t>47381_平成30年度</t>
  </si>
  <si>
    <t>47381_令和元年度</t>
  </si>
  <si>
    <t>47381_令和2年度</t>
  </si>
  <si>
    <t>47381_令和3年度</t>
  </si>
  <si>
    <t>47381_令和4年度</t>
  </si>
  <si>
    <t>47381_令和5年度</t>
  </si>
  <si>
    <t>47381_令和6年度</t>
  </si>
  <si>
    <t>20303_平成2年度</t>
  </si>
  <si>
    <t>20303</t>
  </si>
  <si>
    <t>小海町</t>
  </si>
  <si>
    <t>20303_平成17年度</t>
  </si>
  <si>
    <t>20303_平成18年度</t>
  </si>
  <si>
    <t>20303_平成19年度</t>
  </si>
  <si>
    <t>20303_平成20年度</t>
  </si>
  <si>
    <t>20303_平成21年度</t>
  </si>
  <si>
    <t>20303_平成22年度</t>
  </si>
  <si>
    <t>20303_平成23年度</t>
  </si>
  <si>
    <t>20303_平成24年度</t>
  </si>
  <si>
    <t>20303_平成25年度</t>
  </si>
  <si>
    <t>20303_平成26年度</t>
  </si>
  <si>
    <t>20303_平成27年度</t>
  </si>
  <si>
    <t>20303_平成28年度</t>
  </si>
  <si>
    <t>20303_平成29年度</t>
  </si>
  <si>
    <t>20303_平成30年度</t>
  </si>
  <si>
    <t>20303_令和元年度</t>
  </si>
  <si>
    <t>20303_令和2年度</t>
  </si>
  <si>
    <t>20303_令和3年度</t>
  </si>
  <si>
    <t>20303_令和4年度</t>
  </si>
  <si>
    <t>20303_令和5年度</t>
  </si>
  <si>
    <t>20303_令和6年度</t>
  </si>
  <si>
    <t>43484_平成2年度</t>
  </si>
  <si>
    <t>43484</t>
  </si>
  <si>
    <t>津奈木町</t>
  </si>
  <si>
    <t>43484_平成17年度</t>
  </si>
  <si>
    <t>43484_平成18年度</t>
  </si>
  <si>
    <t>43484_平成19年度</t>
  </si>
  <si>
    <t>43484_平成20年度</t>
  </si>
  <si>
    <t>43484_平成21年度</t>
  </si>
  <si>
    <t>43484_平成22年度</t>
  </si>
  <si>
    <t>43484_平成23年度</t>
  </si>
  <si>
    <t>43484_平成24年度</t>
  </si>
  <si>
    <t>43484_平成25年度</t>
  </si>
  <si>
    <t>43484_平成26年度</t>
  </si>
  <si>
    <t>43484_平成27年度</t>
  </si>
  <si>
    <t>43484_平成28年度</t>
  </si>
  <si>
    <t>43484_平成29年度</t>
  </si>
  <si>
    <t>43484_平成30年度</t>
  </si>
  <si>
    <t>43484_令和元年度</t>
  </si>
  <si>
    <t>43484_令和2年度</t>
  </si>
  <si>
    <t>43484_令和3年度</t>
  </si>
  <si>
    <t>43484_令和4年度</t>
  </si>
  <si>
    <t>43484_令和5年度</t>
  </si>
  <si>
    <t>43484_令和6年度</t>
  </si>
  <si>
    <t>01649_平成2年度</t>
  </si>
  <si>
    <t>01649_平成17年度</t>
  </si>
  <si>
    <t>01649_平成18年度</t>
  </si>
  <si>
    <t>01649_平成19年度</t>
  </si>
  <si>
    <t>01649_平成20年度</t>
  </si>
  <si>
    <t>01649_平成21年度</t>
  </si>
  <si>
    <t>01649_平成22年度</t>
  </si>
  <si>
    <t>01649_平成23年度</t>
  </si>
  <si>
    <t>01649_平成24年度</t>
  </si>
  <si>
    <t>01649_平成25年度</t>
  </si>
  <si>
    <t>01649_平成26年度</t>
  </si>
  <si>
    <t>01649_平成27年度</t>
  </si>
  <si>
    <t>01649_平成28年度</t>
  </si>
  <si>
    <t>01649_平成29年度</t>
  </si>
  <si>
    <t>01649_平成30年度</t>
  </si>
  <si>
    <t>01649_令和元年度</t>
  </si>
  <si>
    <t>01649_令和2年度</t>
  </si>
  <si>
    <t>01649_令和3年度</t>
  </si>
  <si>
    <t>01649_令和5年度</t>
  </si>
  <si>
    <t>23561_平成2年度</t>
  </si>
  <si>
    <t>23561</t>
  </si>
  <si>
    <t>設楽町</t>
  </si>
  <si>
    <t>23561_平成17年度</t>
  </si>
  <si>
    <t>23561_平成18年度</t>
  </si>
  <si>
    <t>23561_平成19年度</t>
  </si>
  <si>
    <t>23561_平成20年度</t>
  </si>
  <si>
    <t>23561_平成21年度</t>
  </si>
  <si>
    <t>23561_平成22年度</t>
  </si>
  <si>
    <t>23561_平成23年度</t>
  </si>
  <si>
    <t>23561_平成24年度</t>
  </si>
  <si>
    <t>23561_平成25年度</t>
  </si>
  <si>
    <t>23561_平成26年度</t>
  </si>
  <si>
    <t>23561_平成27年度</t>
  </si>
  <si>
    <t>23561_平成28年度</t>
  </si>
  <si>
    <t>23561_平成29年度</t>
  </si>
  <si>
    <t>23561_平成30年度</t>
  </si>
  <si>
    <t>23561_令和元年度</t>
  </si>
  <si>
    <t>23561_令和2年度</t>
  </si>
  <si>
    <t>23561_令和3年度</t>
  </si>
  <si>
    <t>23561_令和4年度</t>
  </si>
  <si>
    <t>23561_令和5年度</t>
  </si>
  <si>
    <t>23561_令和6年度</t>
  </si>
  <si>
    <t>02406_平成2年度</t>
  </si>
  <si>
    <t>02406</t>
  </si>
  <si>
    <t>横浜町</t>
  </si>
  <si>
    <t>02406_平成17年度</t>
  </si>
  <si>
    <t>02406_平成18年度</t>
  </si>
  <si>
    <t>02406_平成19年度</t>
  </si>
  <si>
    <t>02406_平成20年度</t>
  </si>
  <si>
    <t>02406_平成21年度</t>
  </si>
  <si>
    <t>02406_平成22年度</t>
  </si>
  <si>
    <t>02406_平成23年度</t>
  </si>
  <si>
    <t>02406_平成24年度</t>
  </si>
  <si>
    <t>02406_平成25年度</t>
  </si>
  <si>
    <t>02406_平成26年度</t>
  </si>
  <si>
    <t>02406_平成27年度</t>
  </si>
  <si>
    <t>02406_平成28年度</t>
  </si>
  <si>
    <t>02406_平成29年度</t>
  </si>
  <si>
    <t>02406_平成30年度</t>
  </si>
  <si>
    <t>02406_令和元年度</t>
  </si>
  <si>
    <t>02406_令和2年度</t>
  </si>
  <si>
    <t>02406_令和3年度</t>
  </si>
  <si>
    <t>02406_令和4年度</t>
  </si>
  <si>
    <t>02406_令和5年度</t>
  </si>
  <si>
    <t>02406_令和6年度</t>
  </si>
  <si>
    <t>01609_平成2年度</t>
  </si>
  <si>
    <t>01609_平成17年度</t>
  </si>
  <si>
    <t>01609_平成18年度</t>
  </si>
  <si>
    <t>01609_平成19年度</t>
  </si>
  <si>
    <t>01609_平成20年度</t>
  </si>
  <si>
    <t>01609_平成21年度</t>
  </si>
  <si>
    <t>01609_平成22年度</t>
  </si>
  <si>
    <t>01609_平成23年度</t>
  </si>
  <si>
    <t>01609_平成24年度</t>
  </si>
  <si>
    <t>01609_平成25年度</t>
  </si>
  <si>
    <t>01609_平成26年度</t>
  </si>
  <si>
    <t>01609_平成27年度</t>
  </si>
  <si>
    <t>01609_平成28年度</t>
  </si>
  <si>
    <t>01609_平成29年度</t>
  </si>
  <si>
    <t>01609_平成30年度</t>
  </si>
  <si>
    <t>01609_令和元年度</t>
  </si>
  <si>
    <t>01609_令和2年度</t>
  </si>
  <si>
    <t>01609_令和3年度</t>
  </si>
  <si>
    <t>01609_令和5年度</t>
  </si>
  <si>
    <t>20349_平成2年度</t>
  </si>
  <si>
    <t>20349</t>
  </si>
  <si>
    <t>青木村</t>
  </si>
  <si>
    <t>20349_平成17年度</t>
  </si>
  <si>
    <t>20349_平成18年度</t>
  </si>
  <si>
    <t>20349_平成19年度</t>
  </si>
  <si>
    <t>20349_平成20年度</t>
  </si>
  <si>
    <t>20349_平成21年度</t>
  </si>
  <si>
    <t>20349_平成22年度</t>
  </si>
  <si>
    <t>20349_平成23年度</t>
  </si>
  <si>
    <t>20349_平成24年度</t>
  </si>
  <si>
    <t>20349_平成25年度</t>
  </si>
  <si>
    <t>20349_平成26年度</t>
  </si>
  <si>
    <t>20349_平成27年度</t>
  </si>
  <si>
    <t>20349_平成28年度</t>
  </si>
  <si>
    <t>20349_平成29年度</t>
  </si>
  <si>
    <t>20349_平成30年度</t>
  </si>
  <si>
    <t>20349_令和元年度</t>
  </si>
  <si>
    <t>20349_令和2年度</t>
  </si>
  <si>
    <t>20349_令和3年度</t>
  </si>
  <si>
    <t>20349_令和4年度</t>
  </si>
  <si>
    <t>20349_令和5年度</t>
  </si>
  <si>
    <t>20349_令和6年度</t>
  </si>
  <si>
    <t>32448_平成2年度</t>
  </si>
  <si>
    <t>32448</t>
  </si>
  <si>
    <t>32448_平成17年度</t>
  </si>
  <si>
    <t>32448_平成18年度</t>
  </si>
  <si>
    <t>32448_平成19年度</t>
  </si>
  <si>
    <t>32448_平成20年度</t>
  </si>
  <si>
    <t>32448_平成21年度</t>
  </si>
  <si>
    <t>32448_平成22年度</t>
  </si>
  <si>
    <t>32448_平成23年度</t>
  </si>
  <si>
    <t>32448_平成24年度</t>
  </si>
  <si>
    <t>32448_平成25年度</t>
  </si>
  <si>
    <t>32448_平成26年度</t>
  </si>
  <si>
    <t>32448_平成27年度</t>
  </si>
  <si>
    <t>32448_平成28年度</t>
  </si>
  <si>
    <t>32448_平成29年度</t>
  </si>
  <si>
    <t>32448_平成30年度</t>
  </si>
  <si>
    <t>32448_令和元年度</t>
  </si>
  <si>
    <t>32448_令和2年度</t>
  </si>
  <si>
    <t>32448_令和3年度</t>
  </si>
  <si>
    <t>32448_令和4年度</t>
  </si>
  <si>
    <t>32448_令和5年度</t>
  </si>
  <si>
    <t>32448_令和6年度</t>
  </si>
  <si>
    <t>01544_平成2年度</t>
  </si>
  <si>
    <t>01544_平成17年度</t>
  </si>
  <si>
    <t>01544_平成18年度</t>
  </si>
  <si>
    <t>01544_平成19年度</t>
  </si>
  <si>
    <t>01544_平成20年度</t>
  </si>
  <si>
    <t>01544_平成21年度</t>
  </si>
  <si>
    <t>01544_平成22年度</t>
  </si>
  <si>
    <t>01544_平成23年度</t>
  </si>
  <si>
    <t>01544_平成24年度</t>
  </si>
  <si>
    <t>01544_平成25年度</t>
  </si>
  <si>
    <t>01544_平成26年度</t>
  </si>
  <si>
    <t>01544_平成27年度</t>
  </si>
  <si>
    <t>01544_平成28年度</t>
  </si>
  <si>
    <t>01544_平成29年度</t>
  </si>
  <si>
    <t>01544_平成30年度</t>
  </si>
  <si>
    <t>01544_令和元年度</t>
  </si>
  <si>
    <t>01544_令和2年度</t>
  </si>
  <si>
    <t>01544_令和3年度</t>
  </si>
  <si>
    <t>01544_令和5年度</t>
  </si>
  <si>
    <t>01563_平成2年度</t>
  </si>
  <si>
    <t>01563_平成17年度</t>
  </si>
  <si>
    <t>01563_平成18年度</t>
  </si>
  <si>
    <t>01563_平成19年度</t>
  </si>
  <si>
    <t>01563_平成20年度</t>
  </si>
  <si>
    <t>01563_平成21年度</t>
  </si>
  <si>
    <t>01563_平成22年度</t>
  </si>
  <si>
    <t>01563_平成23年度</t>
  </si>
  <si>
    <t>01563_平成24年度</t>
  </si>
  <si>
    <t>01563_平成25年度</t>
  </si>
  <si>
    <t>01563_平成26年度</t>
  </si>
  <si>
    <t>01563_平成27年度</t>
  </si>
  <si>
    <t>01563_平成28年度</t>
  </si>
  <si>
    <t>01563_平成29年度</t>
  </si>
  <si>
    <t>01563_平成30年度</t>
  </si>
  <si>
    <t>01563_令和元年度</t>
  </si>
  <si>
    <t>01563_令和2年度</t>
  </si>
  <si>
    <t>01563_令和3年度</t>
  </si>
  <si>
    <t>01563_令和5年度</t>
  </si>
  <si>
    <t>20404_平成2年度</t>
  </si>
  <si>
    <t>20404</t>
  </si>
  <si>
    <t>阿南町</t>
  </si>
  <si>
    <t>20404_平成17年度</t>
  </si>
  <si>
    <t>20404_平成18年度</t>
  </si>
  <si>
    <t>20404_平成19年度</t>
  </si>
  <si>
    <t>20404_平成20年度</t>
  </si>
  <si>
    <t>20404_平成21年度</t>
  </si>
  <si>
    <t>20404_平成22年度</t>
  </si>
  <si>
    <t>20404_平成23年度</t>
  </si>
  <si>
    <t>20404_平成24年度</t>
  </si>
  <si>
    <t>20404_平成25年度</t>
  </si>
  <si>
    <t>20404_平成26年度</t>
  </si>
  <si>
    <t>20404_平成27年度</t>
  </si>
  <si>
    <t>20404_平成28年度</t>
  </si>
  <si>
    <t>20404_平成29年度</t>
  </si>
  <si>
    <t>20404_平成30年度</t>
  </si>
  <si>
    <t>20404_令和元年度</t>
  </si>
  <si>
    <t>20404_令和2年度</t>
  </si>
  <si>
    <t>20404_令和3年度</t>
  </si>
  <si>
    <t>20404_令和4年度</t>
  </si>
  <si>
    <t>20404_令和5年度</t>
  </si>
  <si>
    <t>20404_令和6年度</t>
  </si>
  <si>
    <t>20452_平成2年度</t>
  </si>
  <si>
    <t>20452</t>
  </si>
  <si>
    <t>筑北村</t>
  </si>
  <si>
    <t>20452_平成17年度</t>
  </si>
  <si>
    <t>20452_平成18年度</t>
  </si>
  <si>
    <t>20452_平成19年度</t>
  </si>
  <si>
    <t>20452_平成20年度</t>
  </si>
  <si>
    <t>20452_平成21年度</t>
  </si>
  <si>
    <t>20452_平成22年度</t>
  </si>
  <si>
    <t>20452_平成23年度</t>
  </si>
  <si>
    <t>20452_平成24年度</t>
  </si>
  <si>
    <t>20452_平成25年度</t>
  </si>
  <si>
    <t>20452_平成26年度</t>
  </si>
  <si>
    <t>20452_平成27年度</t>
  </si>
  <si>
    <t>20452_平成28年度</t>
  </si>
  <si>
    <t>20452_平成29年度</t>
  </si>
  <si>
    <t>20452_平成30年度</t>
  </si>
  <si>
    <t>20452_令和元年度</t>
  </si>
  <si>
    <t>20452_令和2年度</t>
  </si>
  <si>
    <t>20452_令和3年度</t>
  </si>
  <si>
    <t>20452_令和4年度</t>
  </si>
  <si>
    <t>20452_令和5年度</t>
  </si>
  <si>
    <t>20452_令和6年度</t>
  </si>
  <si>
    <t>43510_平成2年度</t>
  </si>
  <si>
    <t>43510</t>
  </si>
  <si>
    <t>相良村</t>
  </si>
  <si>
    <t>43510_平成17年度</t>
  </si>
  <si>
    <t>43510_平成18年度</t>
  </si>
  <si>
    <t>43510_平成19年度</t>
  </si>
  <si>
    <t>43510_平成20年度</t>
  </si>
  <si>
    <t>43510_平成21年度</t>
  </si>
  <si>
    <t>43510_平成22年度</t>
  </si>
  <si>
    <t>43510_平成23年度</t>
  </si>
  <si>
    <t>43510_平成24年度</t>
  </si>
  <si>
    <t>43510_平成25年度</t>
  </si>
  <si>
    <t>43510_平成26年度</t>
  </si>
  <si>
    <t>43510_平成27年度</t>
  </si>
  <si>
    <t>43510_平成28年度</t>
  </si>
  <si>
    <t>43510_平成29年度</t>
  </si>
  <si>
    <t>43510_平成30年度</t>
  </si>
  <si>
    <t>43510_令和元年度</t>
  </si>
  <si>
    <t>43510_令和2年度</t>
  </si>
  <si>
    <t>43510_令和3年度</t>
  </si>
  <si>
    <t>43510_令和4年度</t>
  </si>
  <si>
    <t>43510_令和5年度</t>
  </si>
  <si>
    <t>43510_令和6年度</t>
  </si>
  <si>
    <t>19423_平成2年度</t>
  </si>
  <si>
    <t>19423</t>
  </si>
  <si>
    <t>西桂町</t>
  </si>
  <si>
    <t>19423_平成17年度</t>
  </si>
  <si>
    <t>19423_平成18年度</t>
  </si>
  <si>
    <t>19423_平成19年度</t>
  </si>
  <si>
    <t>19423_平成20年度</t>
  </si>
  <si>
    <t>19423_平成21年度</t>
  </si>
  <si>
    <t>19423_平成22年度</t>
  </si>
  <si>
    <t>19423_平成23年度</t>
  </si>
  <si>
    <t>19423_平成24年度</t>
  </si>
  <si>
    <t>19423_平成25年度</t>
  </si>
  <si>
    <t>19423_平成26年度</t>
  </si>
  <si>
    <t>19423_平成27年度</t>
  </si>
  <si>
    <t>19423_平成28年度</t>
  </si>
  <si>
    <t>19423_平成29年度</t>
  </si>
  <si>
    <t>19423_平成30年度</t>
  </si>
  <si>
    <t>19423_令和元年度</t>
  </si>
  <si>
    <t>19423_令和2年度</t>
  </si>
  <si>
    <t>19423_令和3年度</t>
  </si>
  <si>
    <t>19423_令和4年度</t>
  </si>
  <si>
    <t>19423_令和5年度</t>
  </si>
  <si>
    <t>19423_令和6年度</t>
  </si>
  <si>
    <t>20422_平成2年度</t>
  </si>
  <si>
    <t>20422</t>
  </si>
  <si>
    <t>上松町</t>
  </si>
  <si>
    <t>20422_平成17年度</t>
  </si>
  <si>
    <t>20422_平成18年度</t>
  </si>
  <si>
    <t>20422_平成19年度</t>
  </si>
  <si>
    <t>20422_平成20年度</t>
  </si>
  <si>
    <t>20422_平成21年度</t>
  </si>
  <si>
    <t>20422_平成22年度</t>
  </si>
  <si>
    <t>20422_平成23年度</t>
  </si>
  <si>
    <t>20422_平成24年度</t>
  </si>
  <si>
    <t>20422_平成25年度</t>
  </si>
  <si>
    <t>20422_平成26年度</t>
  </si>
  <si>
    <t>20422_平成27年度</t>
  </si>
  <si>
    <t>20422_平成28年度</t>
  </si>
  <si>
    <t>20422_平成29年度</t>
  </si>
  <si>
    <t>20422_平成30年度</t>
  </si>
  <si>
    <t>20422_令和元年度</t>
  </si>
  <si>
    <t>20422_令和2年度</t>
  </si>
  <si>
    <t>20422_令和3年度</t>
  </si>
  <si>
    <t>20422_令和4年度</t>
  </si>
  <si>
    <t>20422_令和5年度</t>
  </si>
  <si>
    <t>20422_令和6年度</t>
  </si>
  <si>
    <t>43507</t>
  </si>
  <si>
    <t>水上村</t>
  </si>
  <si>
    <t>43507_令和4年度</t>
  </si>
  <si>
    <t>43507_令和6年度</t>
  </si>
  <si>
    <t>43432</t>
  </si>
  <si>
    <t>西原村</t>
  </si>
  <si>
    <t>43432_令和4年度</t>
  </si>
  <si>
    <t>43432_令和6年度</t>
  </si>
  <si>
    <t>43511</t>
  </si>
  <si>
    <t>五木村</t>
  </si>
  <si>
    <t>43511_令和4年度</t>
  </si>
  <si>
    <t>43511_令和6年度</t>
  </si>
  <si>
    <t>43428</t>
  </si>
  <si>
    <t>高森町</t>
  </si>
  <si>
    <t>43428_令和4年度</t>
  </si>
  <si>
    <t>43428_令和6年度</t>
  </si>
  <si>
    <t>43364</t>
  </si>
  <si>
    <t>玉東町</t>
  </si>
  <si>
    <t>43364_令和4年度</t>
  </si>
  <si>
    <t>43364_令和6年度</t>
  </si>
  <si>
    <t>43425</t>
  </si>
  <si>
    <t>産山村</t>
  </si>
  <si>
    <t>43425_令和4年度</t>
  </si>
  <si>
    <t>43425_令和6年度</t>
  </si>
  <si>
    <t>43501</t>
  </si>
  <si>
    <t>錦町</t>
  </si>
  <si>
    <t>43501_令和4年度</t>
  </si>
  <si>
    <t>43501_令和6年度</t>
  </si>
  <si>
    <t>43442</t>
  </si>
  <si>
    <t>嘉島町</t>
  </si>
  <si>
    <t>43442_令和4年度</t>
  </si>
  <si>
    <t>43442_令和6年度</t>
  </si>
  <si>
    <t>43444</t>
  </si>
  <si>
    <t>甲佐町</t>
  </si>
  <si>
    <t>43444_令和4年度</t>
  </si>
  <si>
    <t>43444_令和6年度</t>
  </si>
  <si>
    <t>43433</t>
  </si>
  <si>
    <t>南阿蘇村</t>
  </si>
  <si>
    <t>43433_令和4年度</t>
  </si>
  <si>
    <t>43433_令和6年度</t>
  </si>
  <si>
    <t>43468</t>
  </si>
  <si>
    <t>氷川町</t>
  </si>
  <si>
    <t>43468_令和4年度</t>
  </si>
  <si>
    <t>43468_令和6年度</t>
  </si>
  <si>
    <t>43369</t>
  </si>
  <si>
    <t>和水町</t>
  </si>
  <si>
    <t>43369_令和4年度</t>
  </si>
  <si>
    <t>43369_令和6年度</t>
  </si>
  <si>
    <t>43348</t>
  </si>
  <si>
    <t>43348_令和4年度</t>
  </si>
  <si>
    <t>43348_令和6年度</t>
  </si>
  <si>
    <t>43367</t>
  </si>
  <si>
    <t>南関町</t>
  </si>
  <si>
    <t>43367_令和4年度</t>
  </si>
  <si>
    <t>43367_令和6年度</t>
  </si>
  <si>
    <t>43205</t>
  </si>
  <si>
    <t>水俣市</t>
  </si>
  <si>
    <t>43205_令和4年度</t>
  </si>
  <si>
    <t>43205_令和6年度</t>
  </si>
  <si>
    <t>43203</t>
  </si>
  <si>
    <t>人吉市</t>
  </si>
  <si>
    <t>43203_令和4年度</t>
  </si>
  <si>
    <t>43203_令和6年度</t>
  </si>
  <si>
    <t>43216</t>
  </si>
  <si>
    <t>合志市</t>
  </si>
  <si>
    <t>43216_令和4年度</t>
  </si>
  <si>
    <t>43216_令和6年度</t>
  </si>
  <si>
    <t>43206</t>
  </si>
  <si>
    <t>玉名市</t>
  </si>
  <si>
    <t>43206_令和4年度</t>
  </si>
  <si>
    <t>43206_令和6年度</t>
  </si>
  <si>
    <t>43204</t>
  </si>
  <si>
    <t>荒尾市</t>
  </si>
  <si>
    <t>43204_令和4年度</t>
  </si>
  <si>
    <t>43204_令和6年度</t>
  </si>
  <si>
    <t>43208</t>
  </si>
  <si>
    <t>山鹿市</t>
  </si>
  <si>
    <t>43208_令和4年度</t>
  </si>
  <si>
    <t>43208_令和6年度</t>
  </si>
  <si>
    <t>43443</t>
  </si>
  <si>
    <t>益城町</t>
  </si>
  <si>
    <t>43443_令和4年度</t>
  </si>
  <si>
    <t>43443_令和6年度</t>
  </si>
  <si>
    <t>43_平成2年度</t>
  </si>
  <si>
    <t>43</t>
  </si>
  <si>
    <t>熊本県</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</si>
  <si>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</si>
  <si>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</si>
  <si>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</si>
  <si>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</si>
  <si>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</si>
  <si>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</si>
  <si>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</si>
  <si>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</si>
  <si>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</si>
  <si>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</si>
  <si>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</si>
  <si>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</si>
  <si>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</si>
  <si>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</si>
  <si>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</si>
  <si>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</si>
  <si>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</si>
  <si>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</si>
  <si>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43_令和5年度</t>
  </si>
  <si>
    <t>43_令和6年度</t>
  </si>
  <si>
    <t>43510_令和7年度</t>
  </si>
  <si>
    <t>43510_令和8年度</t>
  </si>
  <si>
    <t>43510_令和9年度</t>
  </si>
  <si>
    <t>43510_令和10年度</t>
  </si>
  <si>
    <t>43510_令和11年度</t>
  </si>
  <si>
    <t>43510_令和12年度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</si>
</sst>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0.39207757099948037</c:v>
                </c:pt>
                <c:pt idx="1">
                  <c:v>0.33042881170070681</c:v>
                </c:pt>
                <c:pt idx="2">
                  <c:v>0.4200963385824496</c:v>
                </c:pt>
                <c:pt idx="3">
                  <c:v>0.30197360897620762</c:v>
                </c:pt>
                <c:pt idx="4">
                  <c:v>0.39149286253743959</c:v>
                </c:pt>
                <c:pt idx="5">
                  <c:v>0</c:v>
                </c:pt>
                <c:pt idx="6">
                  <c:v>0.6055638162815179</c:v>
                </c:pt>
                <c:pt idx="7">
                  <c:v>0.46261585584218601</c:v>
                </c:pt>
                <c:pt idx="8">
                  <c:v>0.42895815459052555</c:v>
                </c:pt>
                <c:pt idx="9">
                  <c:v>0.516735216843207</c:v>
                </c:pt>
                <c:pt idx="10">
                  <c:v>0.4546522355093251</c:v>
                </c:pt>
                <c:pt idx="11">
                  <c:v>0.5017843294825689</c:v>
                </c:pt>
                <c:pt idx="12">
                  <c:v>0.46911594247772331</c:v>
                </c:pt>
                <c:pt idx="13">
                  <c:v>0.45618299752741659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13.670994796914616</c:v>
                </c:pt>
                <c:pt idx="1">
                  <c:v>13.777566985098513</c:v>
                </c:pt>
                <c:pt idx="2">
                  <c:v>13.218854662467162</c:v>
                </c:pt>
                <c:pt idx="3">
                  <c:v>13.109603288111503</c:v>
                </c:pt>
                <c:pt idx="4">
                  <c:v>12.903423249418985</c:v>
                </c:pt>
                <c:pt idx="5">
                  <c:v>12.595016230224036</c:v>
                </c:pt>
                <c:pt idx="6">
                  <c:v>12.400202241877562</c:v>
                </c:pt>
                <c:pt idx="7">
                  <c:v>12.08315713351624</c:v>
                </c:pt>
                <c:pt idx="8">
                  <c:v>11.874621867094328</c:v>
                </c:pt>
                <c:pt idx="9">
                  <c:v>11.658747771265865</c:v>
                </c:pt>
                <c:pt idx="10">
                  <c:v>11.507994085782448</c:v>
                </c:pt>
                <c:pt idx="11">
                  <c:v>10.560887482356801</c:v>
                </c:pt>
                <c:pt idx="12">
                  <c:v>10.710587416589215</c:v>
                </c:pt>
                <c:pt idx="13">
                  <c:v>10.91003164743419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4.386142379559903</c:v>
                </c:pt>
                <c:pt idx="1">
                  <c:v>5.319809616667909</c:v>
                </c:pt>
                <c:pt idx="2">
                  <c:v>6.5033558618372149</c:v>
                </c:pt>
                <c:pt idx="3">
                  <c:v>6.9237459436763</c:v>
                </c:pt>
                <c:pt idx="4">
                  <c:v>7.5488999337271396</c:v>
                </c:pt>
                <c:pt idx="5">
                  <c:v>5.9487392186709513</c:v>
                </c:pt>
                <c:pt idx="6">
                  <c:v>5.3778289602345346</c:v>
                </c:pt>
                <c:pt idx="7">
                  <c:v>5.277263347033089</c:v>
                </c:pt>
                <c:pt idx="8">
                  <c:v>4.9737131797271603</c:v>
                </c:pt>
                <c:pt idx="9">
                  <c:v>3.6870805553696564</c:v>
                </c:pt>
                <c:pt idx="10">
                  <c:v>3.5025395493268272</c:v>
                </c:pt>
                <c:pt idx="11">
                  <c:v>3.6153722590129198</c:v>
                </c:pt>
                <c:pt idx="12">
                  <c:v>2.9127150045010368</c:v>
                </c:pt>
                <c:pt idx="13">
                  <c:v>3.9386294707894263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4.5089609885056987</c:v>
                </c:pt>
                <c:pt idx="1">
                  <c:v>4.7629610379168321</c:v>
                </c:pt>
                <c:pt idx="2">
                  <c:v>5.4697726699244713</c:v>
                </c:pt>
                <c:pt idx="3">
                  <c:v>6.1664688213255454</c:v>
                </c:pt>
                <c:pt idx="4">
                  <c:v>6.0485874139963292</c:v>
                </c:pt>
                <c:pt idx="5">
                  <c:v>5.069989033605375</c:v>
                </c:pt>
                <c:pt idx="6">
                  <c:v>4.5312070488762544</c:v>
                </c:pt>
                <c:pt idx="7">
                  <c:v>3.6336008481002957</c:v>
                </c:pt>
                <c:pt idx="8">
                  <c:v>3.3068610361916941</c:v>
                </c:pt>
                <c:pt idx="9">
                  <c:v>2.9980030112841378</c:v>
                </c:pt>
                <c:pt idx="10">
                  <c:v>3.349970664009803</c:v>
                </c:pt>
                <c:pt idx="11">
                  <c:v>2.9177967590120417</c:v>
                </c:pt>
                <c:pt idx="12">
                  <c:v>2.6968470775738727</c:v>
                </c:pt>
                <c:pt idx="13">
                  <c:v>2.9226358088771365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5.1343411458802288</c:v>
                </c:pt>
                <c:pt idx="1">
                  <c:v>4.593447740067762</c:v>
                </c:pt>
                <c:pt idx="2">
                  <c:v>4.666185403168539</c:v>
                </c:pt>
                <c:pt idx="3">
                  <c:v>4.9180893354371138</c:v>
                </c:pt>
                <c:pt idx="4">
                  <c:v>5.3669136773267212</c:v>
                </c:pt>
                <c:pt idx="5">
                  <c:v>5.0176432196251</c:v>
                </c:pt>
                <c:pt idx="6">
                  <c:v>10.573524200004776</c:v>
                </c:pt>
                <c:pt idx="7">
                  <c:v>3.998905277799937</c:v>
                </c:pt>
                <c:pt idx="8">
                  <c:v>3.7557519672122206</c:v>
                </c:pt>
                <c:pt idx="9">
                  <c:v>3.4781886408908056</c:v>
                </c:pt>
                <c:pt idx="10">
                  <c:v>3.4733014628876697</c:v>
                </c:pt>
                <c:pt idx="11">
                  <c:v>12.188917552750237</c:v>
                </c:pt>
                <c:pt idx="12">
                  <c:v>10.351448097334</c:v>
                </c:pt>
                <c:pt idx="13">
                  <c:v>10.443688840184693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2707</c:v>
                </c:pt>
                <c:pt idx="1">
                  <c:v>2732</c:v>
                </c:pt>
                <c:pt idx="2">
                  <c:v>2727</c:v>
                </c:pt>
                <c:pt idx="3">
                  <c:v>2737</c:v>
                </c:pt>
                <c:pt idx="4">
                  <c:v>2748</c:v>
                </c:pt>
                <c:pt idx="5">
                  <c:v>2754</c:v>
                </c:pt>
                <c:pt idx="6">
                  <c:v>2711</c:v>
                </c:pt>
                <c:pt idx="7">
                  <c:v>2713</c:v>
                </c:pt>
                <c:pt idx="8">
                  <c:v>2708</c:v>
                </c:pt>
                <c:pt idx="9">
                  <c:v>2664</c:v>
                </c:pt>
                <c:pt idx="10">
                  <c:v>2669</c:v>
                </c:pt>
                <c:pt idx="11">
                  <c:v>2640</c:v>
                </c:pt>
                <c:pt idx="12">
                  <c:v>2624</c:v>
                </c:pt>
                <c:pt idx="13">
                  <c:v>2595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1613</c:v>
                </c:pt>
                <c:pt idx="1">
                  <c:v>1587</c:v>
                </c:pt>
                <c:pt idx="2">
                  <c:v>1538</c:v>
                </c:pt>
                <c:pt idx="3">
                  <c:v>1507</c:v>
                </c:pt>
                <c:pt idx="4">
                  <c:v>1501</c:v>
                </c:pt>
                <c:pt idx="5">
                  <c:v>1484</c:v>
                </c:pt>
                <c:pt idx="6">
                  <c:v>1471</c:v>
                </c:pt>
                <c:pt idx="7">
                  <c:v>1470</c:v>
                </c:pt>
                <c:pt idx="8">
                  <c:v>1457</c:v>
                </c:pt>
                <c:pt idx="9">
                  <c:v>1465</c:v>
                </c:pt>
                <c:pt idx="10">
                  <c:v>1448</c:v>
                </c:pt>
                <c:pt idx="11">
                  <c:v>1460</c:v>
                </c:pt>
                <c:pt idx="12">
                  <c:v>1485</c:v>
                </c:pt>
                <c:pt idx="13">
                  <c:v>1520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1678</c:v>
                </c:pt>
                <c:pt idx="1">
                  <c:v>1681</c:v>
                </c:pt>
                <c:pt idx="2">
                  <c:v>1672</c:v>
                </c:pt>
                <c:pt idx="3">
                  <c:v>1663</c:v>
                </c:pt>
                <c:pt idx="4">
                  <c:v>1655</c:v>
                </c:pt>
                <c:pt idx="5">
                  <c:v>1657</c:v>
                </c:pt>
                <c:pt idx="6">
                  <c:v>1664</c:v>
                </c:pt>
                <c:pt idx="7">
                  <c:v>1655</c:v>
                </c:pt>
                <c:pt idx="8">
                  <c:v>1656</c:v>
                </c:pt>
                <c:pt idx="9">
                  <c:v>1636</c:v>
                </c:pt>
                <c:pt idx="10">
                  <c:v>1638</c:v>
                </c:pt>
                <c:pt idx="11">
                  <c:v>1610</c:v>
                </c:pt>
                <c:pt idx="12">
                  <c:v>1592</c:v>
                </c:pt>
                <c:pt idx="13">
                  <c:v>1580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61</c:v>
                </c:pt>
                <c:pt idx="1">
                  <c:v>61</c:v>
                </c:pt>
                <c:pt idx="2">
                  <c:v>61</c:v>
                </c:pt>
                <c:pt idx="3">
                  <c:v>61</c:v>
                </c:pt>
                <c:pt idx="4">
                  <c:v>61</c:v>
                </c:pt>
                <c:pt idx="5">
                  <c:v>45</c:v>
                </c:pt>
                <c:pt idx="6">
                  <c:v>45</c:v>
                </c:pt>
                <c:pt idx="7">
                  <c:v>45</c:v>
                </c:pt>
                <c:pt idx="8">
                  <c:v>45</c:v>
                </c:pt>
                <c:pt idx="9">
                  <c:v>45</c:v>
                </c:pt>
                <c:pt idx="10">
                  <c:v>45</c:v>
                </c:pt>
                <c:pt idx="11">
                  <c:v>121</c:v>
                </c:pt>
                <c:pt idx="12">
                  <c:v>121</c:v>
                </c:pt>
                <c:pt idx="13">
                  <c:v>121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326</c:v>
                </c:pt>
                <c:pt idx="1">
                  <c:v>326</c:v>
                </c:pt>
                <c:pt idx="2">
                  <c:v>326</c:v>
                </c:pt>
                <c:pt idx="3">
                  <c:v>326</c:v>
                </c:pt>
                <c:pt idx="4">
                  <c:v>326</c:v>
                </c:pt>
                <c:pt idx="5">
                  <c:v>289</c:v>
                </c:pt>
                <c:pt idx="6">
                  <c:v>289</c:v>
                </c:pt>
                <c:pt idx="7">
                  <c:v>289</c:v>
                </c:pt>
                <c:pt idx="8">
                  <c:v>289</c:v>
                </c:pt>
                <c:pt idx="9">
                  <c:v>289</c:v>
                </c:pt>
                <c:pt idx="10">
                  <c:v>289</c:v>
                </c:pt>
                <c:pt idx="11">
                  <c:v>269</c:v>
                </c:pt>
                <c:pt idx="12">
                  <c:v>269</c:v>
                </c:pt>
                <c:pt idx="13">
                  <c:v>269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15.3041</c:v>
                </c:pt>
                <c:pt idx="1">
                  <c:v>10.549099999999999</c:v>
                </c:pt>
                <c:pt idx="2">
                  <c:v>10.6401</c:v>
                </c:pt>
                <c:pt idx="3">
                  <c:v>11.818099999999999</c:v>
                </c:pt>
                <c:pt idx="4">
                  <c:v>16.134699999999999</c:v>
                </c:pt>
                <c:pt idx="5">
                  <c:v>17.9068</c:v>
                </c:pt>
                <c:pt idx="6">
                  <c:v>76.566400000000002</c:v>
                </c:pt>
                <c:pt idx="7">
                  <c:v>14.7967</c:v>
                </c:pt>
                <c:pt idx="8">
                  <c:v>15.2281</c:v>
                </c:pt>
                <c:pt idx="9">
                  <c:v>17.033300000000001</c:v>
                </c:pt>
                <c:pt idx="10">
                  <c:v>16.697199999999999</c:v>
                </c:pt>
                <c:pt idx="11">
                  <c:v>95.27</c:v>
                </c:pt>
                <c:pt idx="12">
                  <c:v>99.427199999999999</c:v>
                </c:pt>
                <c:pt idx="13">
                  <c:v>103.6103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5.4697726699244713</c:v>
                </c:pt>
                <c:pt idx="1">
                  <c:v>6.1664688213255454</c:v>
                </c:pt>
                <c:pt idx="2">
                  <c:v>6.0485874139963292</c:v>
                </c:pt>
                <c:pt idx="3">
                  <c:v>5.069989033605375</c:v>
                </c:pt>
                <c:pt idx="4">
                  <c:v>4.5312070488762544</c:v>
                </c:pt>
                <c:pt idx="5">
                  <c:v>3.6336008481002957</c:v>
                </c:pt>
                <c:pt idx="6">
                  <c:v>3.3068610361916941</c:v>
                </c:pt>
                <c:pt idx="7">
                  <c:v>2.9980030112841378</c:v>
                </c:pt>
                <c:pt idx="8">
                  <c:v>3.349970664009803</c:v>
                </c:pt>
                <c:pt idx="9">
                  <c:v>2.9177967590120417</c:v>
                </c:pt>
                <c:pt idx="10">
                  <c:v>2.6968470775738727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4.666185403168539</c:v>
                </c:pt>
                <c:pt idx="1">
                  <c:v>4.9180893354371138</c:v>
                </c:pt>
                <c:pt idx="2">
                  <c:v>5.3669136773267212</c:v>
                </c:pt>
                <c:pt idx="3">
                  <c:v>5.0176432196251</c:v>
                </c:pt>
                <c:pt idx="4">
                  <c:v>10.573524200004776</c:v>
                </c:pt>
                <c:pt idx="5">
                  <c:v>3.998905277799937</c:v>
                </c:pt>
                <c:pt idx="6">
                  <c:v>3.7557519672122206</c:v>
                </c:pt>
                <c:pt idx="7">
                  <c:v>3.4781886408908056</c:v>
                </c:pt>
                <c:pt idx="8">
                  <c:v>3.4733014628876697</c:v>
                </c:pt>
                <c:pt idx="9">
                  <c:v>12.188917552750237</c:v>
                </c:pt>
                <c:pt idx="10">
                  <c:v>10.351448097334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3.0119445047303488</c:v>
                </c:pt>
                <c:pt idx="2">
                  <c:v>1.232806643812721</c:v>
                </c:pt>
                <c:pt idx="3">
                  <c:v>4.1706882441466862</c:v>
                </c:pt>
                <c:pt idx="4">
                  <c:v>3.9987600773312808</c:v>
                </c:pt>
                <c:pt idx="5">
                  <c:v>5.1497099584935873</c:v>
                </c:pt>
                <c:pt idx="7">
                  <c:v>14.22102235280725</c:v>
                </c:pt>
                <c:pt idx="8">
                  <c:v>0.32673880175188402</c:v>
                </c:pt>
                <c:pt idx="9">
                  <c:v>0</c:v>
                </c:pt>
                <c:pt idx="10">
                  <c:v>0.38501195301686358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8.4154393926897555</c:v>
                </c:pt>
                <c:pt idx="4" formatCode="#,##0">
                  <c:v>3.9987600773312808</c:v>
                </c:pt>
                <c:pt idx="5" formatCode="#,##0">
                  <c:v>5.1497099584935873</c:v>
                </c:pt>
                <c:pt idx="6" formatCode="#,##0">
                  <c:v>14.547761154559133</c:v>
                </c:pt>
                <c:pt idx="10" formatCode="#,##0">
                  <c:v>0.38501195301686358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相良村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相良村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相良村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相良村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19,206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1154.5699999999997</c:v>
                </c:pt>
                <c:pt idx="1">
                  <c:v>9171.9000000000142</c:v>
                </c:pt>
                <c:pt idx="2">
                  <c:v>0</c:v>
                </c:pt>
                <c:pt idx="3">
                  <c:v>8879.7999999999993</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60,190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1385.6225483999997</c:v>
                </c:pt>
                <c:pt idx="1">
                  <c:v>12132.222444000017</c:v>
                </c:pt>
                <c:pt idx="2">
                  <c:v>0</c:v>
                </c:pt>
                <c:pt idx="3">
                  <c:v>46672.228800000004</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相良村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12.906376379999998</c:v>
                </c:pt>
                <c:pt idx="1">
                  <c:v>5.7559370400000009</c:v>
                </c:pt>
                <c:pt idx="2">
                  <c:v>1.1936999159999999</c:v>
                </c:pt>
                <c:pt idx="3">
                  <c:v>0</c:v>
                </c:pt>
                <c:pt idx="4">
                  <c:v>0.21422827</c:v>
                </c:pt>
                <c:pt idx="5">
                  <c:v>3.6536936899999999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351,794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相良村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275466</c:v>
                </c:pt>
                <c:pt idx="1">
                  <c:v>71100</c:v>
                </c:pt>
                <c:pt idx="2">
                  <c:v>5228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8879.7999999999993</c:v>
                </c:pt>
                <c:pt idx="3">
                  <c:v>8880</c:v>
                </c:pt>
                <c:pt idx="4">
                  <c:v>8879.7999999999993</c:v>
                </c:pt>
                <c:pt idx="5">
                  <c:v>8879.7999999999993</c:v>
                </c:pt>
                <c:pt idx="6">
                  <c:v>8879.7999999999993</c:v>
                </c:pt>
                <c:pt idx="7">
                  <c:v>8879.7999999999993</c:v>
                </c:pt>
                <c:pt idx="8">
                  <c:v>8879.7999999999993</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5218.2</c:v>
                </c:pt>
                <c:pt idx="1">
                  <c:v>6730</c:v>
                </c:pt>
                <c:pt idx="2">
                  <c:v>7242.4999999999982</c:v>
                </c:pt>
                <c:pt idx="3">
                  <c:v>7309</c:v>
                </c:pt>
                <c:pt idx="4">
                  <c:v>9258</c:v>
                </c:pt>
                <c:pt idx="5">
                  <c:v>8924.4000000000142</c:v>
                </c:pt>
                <c:pt idx="6">
                  <c:v>8924.4000000000142</c:v>
                </c:pt>
                <c:pt idx="7">
                  <c:v>9171.9000000000142</c:v>
                </c:pt>
                <c:pt idx="8">
                  <c:v>9171.9000000000142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895.86</c:v>
                </c:pt>
                <c:pt idx="1">
                  <c:v>914.26</c:v>
                </c:pt>
                <c:pt idx="2">
                  <c:v>949.26</c:v>
                </c:pt>
                <c:pt idx="3">
                  <c:v>968.25999999999988</c:v>
                </c:pt>
                <c:pt idx="4">
                  <c:v>1019.06</c:v>
                </c:pt>
                <c:pt idx="5">
                  <c:v>1027.1600000000001</c:v>
                </c:pt>
                <c:pt idx="6">
                  <c:v>1053.71</c:v>
                </c:pt>
                <c:pt idx="7">
                  <c:v>1126.6099999999997</c:v>
                </c:pt>
                <c:pt idx="8">
                  <c:v>1154.5699999999997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0.32533017963669897</c:v>
                </c:pt>
                <c:pt idx="1">
                  <c:v>0.56400350683486866</c:v>
                </c:pt>
                <c:pt idx="2">
                  <c:v>3.1865464661537466</c:v>
                </c:pt>
                <c:pt idx="3">
                  <c:v>3.407238773774349</c:v>
                </c:pt>
                <c:pt idx="4">
                  <c:v>3.680741631506014</c:v>
                </c:pt>
                <c:pt idx="5">
                  <c:v>2.3209614643781391</c:v>
                </c:pt>
                <c:pt idx="6">
                  <c:v>2.4342809322700734</c:v>
                </c:pt>
                <c:pt idx="7">
                  <c:v>2.5724157337723885</c:v>
                </c:pt>
                <c:pt idx="8">
                  <c:v>2.5738506293732519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2.2877659431782309</c:v>
                </c:pt>
                <c:pt idx="2">
                  <c:v>0.73296280634433764</c:v>
                </c:pt>
                <c:pt idx="3">
                  <c:v>2.3461849278041522</c:v>
                </c:pt>
                <c:pt idx="4">
                  <c:v>6.0485874139963292</c:v>
                </c:pt>
                <c:pt idx="5">
                  <c:v>7.5488999337271396</c:v>
                </c:pt>
                <c:pt idx="7">
                  <c:v>12.527555820454497</c:v>
                </c:pt>
                <c:pt idx="8">
                  <c:v>0.37586742896448899</c:v>
                </c:pt>
                <c:pt idx="9">
                  <c:v>0</c:v>
                </c:pt>
                <c:pt idx="10">
                  <c:v>0.39149286253743959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5.3669136773267212</c:v>
                </c:pt>
                <c:pt idx="4" formatCode="#,##0">
                  <c:v>6.0485874139963292</c:v>
                </c:pt>
                <c:pt idx="5" formatCode="#,##0">
                  <c:v>7.5488999337271396</c:v>
                </c:pt>
                <c:pt idx="6" formatCode="#,##0">
                  <c:v>12.903423249418985</c:v>
                </c:pt>
                <c:pt idx="10" formatCode="#,##0">
                  <c:v>0.39149286253743959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177</c:v>
                </c:pt>
                <c:pt idx="1">
                  <c:v>180</c:v>
                </c:pt>
                <c:pt idx="2">
                  <c:v>185</c:v>
                </c:pt>
                <c:pt idx="3">
                  <c:v>187</c:v>
                </c:pt>
                <c:pt idx="4">
                  <c:v>195</c:v>
                </c:pt>
                <c:pt idx="5">
                  <c:v>197</c:v>
                </c:pt>
                <c:pt idx="6">
                  <c:v>202</c:v>
                </c:pt>
                <c:pt idx="7">
                  <c:v>213</c:v>
                </c:pt>
                <c:pt idx="8">
                  <c:v>218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23385.224109550079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60190.07379240002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551555.92599999998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358510.45499999996</c:v>
                </c:pt>
                <c:pt idx="1">
                  <c:v>159887.14000000004</c:v>
                </c:pt>
                <c:pt idx="2">
                  <c:v>33158.330999999998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13517.844992400016</c:v>
                </c:pt>
                <c:pt idx="1">
                  <c:v>0</c:v>
                </c:pt>
                <c:pt idx="2">
                  <c:v>46672.228800000004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排出量比較シート!$DN$21:$DN$50</c:f>
              <c:numCache>
                <c:formatCode>0.0%;;</c:formatCode>
                <c:ptCount val="30"/>
                <c:pt idx="0">
                  <c:v>0</c:v>
                </c:pt>
                <c:pt idx="1">
                  <c:v>1</c:v>
                </c:pt>
                <c:pt idx="2">
                  <c:v>0</c:v>
                </c:pt>
                <c:pt idx="3">
                  <c:v>1</c:v>
                </c:pt>
                <c:pt idx="4">
                  <c:v>1</c:v>
                </c:pt>
                <c:pt idx="5">
                  <c:v>0</c:v>
                </c:pt>
                <c:pt idx="6">
                  <c:v>0</c:v>
                </c:pt>
                <c:pt idx="7">
                  <c:v>1</c:v>
                </c:pt>
                <c:pt idx="8">
                  <c:v>1</c:v>
                </c:pt>
                <c:pt idx="9">
                  <c:v>0.01</c:v>
                </c:pt>
                <c:pt idx="10">
                  <c:v>0</c:v>
                </c:pt>
                <c:pt idx="11">
                  <c:v>0</c:v>
                </c:pt>
                <c:pt idx="12">
                  <c:v>0</c:v>
                </c:pt>
                <c:pt idx="13">
                  <c:v>0</c:v>
                </c:pt>
                <c:pt idx="14">
                  <c:v>0</c:v>
                </c:pt>
                <c:pt idx="15">
                  <c:v>0</c:v>
                </c:pt>
                <c:pt idx="16">
                  <c:v>1</c:v>
                </c:pt>
                <c:pt idx="17">
                  <c:v>0</c:v>
                </c:pt>
                <c:pt idx="18">
                  <c:v>0.2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排出量比較シート!$DF$21:$DF$50</c:f>
              <c:numCache>
                <c:formatCode>#,##0;;</c:formatCode>
                <c:ptCount val="30"/>
                <c:pt idx="0">
                  <c:v>0</c:v>
                </c:pt>
                <c:pt idx="1">
                  <c:v>1</c:v>
                </c:pt>
                <c:pt idx="2">
                  <c:v>0</c:v>
                </c:pt>
                <c:pt idx="3">
                  <c:v>1</c:v>
                </c:pt>
                <c:pt idx="4">
                  <c:v>1</c:v>
                </c:pt>
                <c:pt idx="5">
                  <c:v>0</c:v>
                </c:pt>
                <c:pt idx="6">
                  <c:v>0</c:v>
                </c:pt>
                <c:pt idx="7">
                  <c:v>1</c:v>
                </c:pt>
                <c:pt idx="8">
                  <c:v>1</c:v>
                </c:pt>
                <c:pt idx="9">
                  <c:v>1</c:v>
                </c:pt>
                <c:pt idx="10">
                  <c:v>0</c:v>
                </c:pt>
                <c:pt idx="11">
                  <c:v>0</c:v>
                </c:pt>
                <c:pt idx="12">
                  <c:v>0</c:v>
                </c:pt>
                <c:pt idx="13">
                  <c:v>0</c:v>
                </c:pt>
                <c:pt idx="14">
                  <c:v>0</c:v>
                </c:pt>
                <c:pt idx="15">
                  <c:v>0</c:v>
                </c:pt>
                <c:pt idx="16">
                  <c:v>2</c:v>
                </c:pt>
                <c:pt idx="17">
                  <c:v>0</c:v>
                </c:pt>
                <c:pt idx="18">
                  <c:v>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排出量比較シート!$DL$21:$DL$50</c:f>
              <c:numCache>
                <c:formatCode>#,##0;;</c:formatCode>
                <c:ptCount val="30"/>
                <c:pt idx="0">
                  <c:v>0</c:v>
                </c:pt>
                <c:pt idx="1">
                  <c:v>1</c:v>
                </c:pt>
                <c:pt idx="2">
                  <c:v>0</c:v>
                </c:pt>
                <c:pt idx="3">
                  <c:v>1</c:v>
                </c:pt>
                <c:pt idx="4">
                  <c:v>1</c:v>
                </c:pt>
                <c:pt idx="5">
                  <c:v>0</c:v>
                </c:pt>
                <c:pt idx="6">
                  <c:v>0</c:v>
                </c:pt>
                <c:pt idx="7">
                  <c:v>1</c:v>
                </c:pt>
                <c:pt idx="8">
                  <c:v>1</c:v>
                </c:pt>
                <c:pt idx="9">
                  <c:v>2</c:v>
                </c:pt>
                <c:pt idx="10">
                  <c:v>0</c:v>
                </c:pt>
                <c:pt idx="11">
                  <c:v>0</c:v>
                </c:pt>
                <c:pt idx="12">
                  <c:v>0</c:v>
                </c:pt>
                <c:pt idx="13">
                  <c:v>0</c:v>
                </c:pt>
                <c:pt idx="14">
                  <c:v>0</c:v>
                </c:pt>
                <c:pt idx="15">
                  <c:v>0</c:v>
                </c:pt>
                <c:pt idx="16">
                  <c:v>2</c:v>
                </c:pt>
                <c:pt idx="17">
                  <c:v>0</c:v>
                </c:pt>
                <c:pt idx="18">
                  <c:v>3</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排出量比較シート!$CX$21:$CX$50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4.5670000000000002</c:v>
                </c:pt>
                <c:pt idx="10">
                  <c:v>0</c:v>
                </c:pt>
                <c:pt idx="11">
                  <c:v>0</c:v>
                </c:pt>
                <c:pt idx="12">
                  <c:v>0</c:v>
                </c:pt>
                <c:pt idx="13">
                  <c:v>0</c:v>
                </c:pt>
                <c:pt idx="14">
                  <c:v>0</c:v>
                </c:pt>
                <c:pt idx="15">
                  <c:v>0</c:v>
                </c:pt>
                <c:pt idx="16">
                  <c:v>18.901</c:v>
                </c:pt>
                <c:pt idx="17">
                  <c:v>0</c:v>
                </c:pt>
                <c:pt idx="18">
                  <c:v>7.2370000000000001</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28.779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588.18899999999996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排出量比較シート!$DD$21:$DD$50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592.75599999999997</c:v>
                </c:pt>
                <c:pt idx="10">
                  <c:v>0</c:v>
                </c:pt>
                <c:pt idx="11">
                  <c:v>0</c:v>
                </c:pt>
                <c:pt idx="12">
                  <c:v>0</c:v>
                </c:pt>
                <c:pt idx="13">
                  <c:v>0</c:v>
                </c:pt>
                <c:pt idx="14">
                  <c:v>0</c:v>
                </c:pt>
                <c:pt idx="15">
                  <c:v>0</c:v>
                </c:pt>
                <c:pt idx="16">
                  <c:v>18.901</c:v>
                </c:pt>
                <c:pt idx="17">
                  <c:v>0</c:v>
                </c:pt>
                <c:pt idx="18">
                  <c:v>36.015999999999998</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排出量比較シート!$CM$21:$CM$50</c:f>
              <c:numCache>
                <c:formatCode>\(0%\);;</c:formatCode>
                <c:ptCount val="30"/>
                <c:pt idx="0">
                  <c:v>0</c:v>
                </c:pt>
                <c:pt idx="1">
                  <c:v>0.38848833131883026</c:v>
                </c:pt>
                <c:pt idx="2">
                  <c:v>0</c:v>
                </c:pt>
                <c:pt idx="3">
                  <c:v>0.21149869367500745</c:v>
                </c:pt>
                <c:pt idx="4">
                  <c:v>0.18150886493284168</c:v>
                </c:pt>
                <c:pt idx="5">
                  <c:v>0</c:v>
                </c:pt>
                <c:pt idx="6">
                  <c:v>0</c:v>
                </c:pt>
                <c:pt idx="7">
                  <c:v>0.82579122522067883</c:v>
                </c:pt>
                <c:pt idx="8">
                  <c:v>0.99771941604445702</c:v>
                </c:pt>
                <c:pt idx="9">
                  <c:v>9.8625608223547365E-2</c:v>
                </c:pt>
                <c:pt idx="10">
                  <c:v>0</c:v>
                </c:pt>
                <c:pt idx="11">
                  <c:v>0</c:v>
                </c:pt>
                <c:pt idx="12">
                  <c:v>0</c:v>
                </c:pt>
                <c:pt idx="13">
                  <c:v>0</c:v>
                </c:pt>
                <c:pt idx="14">
                  <c:v>0</c:v>
                </c:pt>
                <c:pt idx="15">
                  <c:v>0</c:v>
                </c:pt>
                <c:pt idx="16">
                  <c:v>0.33596056145111064</c:v>
                </c:pt>
                <c:pt idx="17">
                  <c:v>0</c:v>
                </c:pt>
                <c:pt idx="18">
                  <c:v>0.65222230289669481</c:v>
                </c:pt>
                <c:pt idx="19">
                  <c:v>0</c:v>
                </c:pt>
                <c:pt idx="20">
                  <c:v>0</c:v>
                </c:pt>
                <c:pt idx="21">
                  <c:v>0</c:v>
                </c:pt>
                <c:pt idx="22">
                  <c:v>5.8655764271669499E-2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排出量比較シート!$BV$21:$BV$50</c:f>
              <c:numCache>
                <c:formatCode>0%</c:formatCode>
                <c:ptCount val="30"/>
                <c:pt idx="0">
                  <c:v>0.20143461114721192</c:v>
                </c:pt>
                <c:pt idx="1">
                  <c:v>0.43593026666643886</c:v>
                </c:pt>
                <c:pt idx="2">
                  <c:v>0.41052776519561401</c:v>
                </c:pt>
                <c:pt idx="3">
                  <c:v>0.45914923892396708</c:v>
                </c:pt>
                <c:pt idx="4">
                  <c:v>0.64629143184312565</c:v>
                </c:pt>
                <c:pt idx="5">
                  <c:v>0.69950951701150288</c:v>
                </c:pt>
                <c:pt idx="6">
                  <c:v>0.14927651614368145</c:v>
                </c:pt>
                <c:pt idx="7">
                  <c:v>0.18698612405390086</c:v>
                </c:pt>
                <c:pt idx="8">
                  <c:v>0.42892045834654574</c:v>
                </c:pt>
                <c:pt idx="9">
                  <c:v>0.16408607736427228</c:v>
                </c:pt>
                <c:pt idx="10">
                  <c:v>0.11923564612381989</c:v>
                </c:pt>
                <c:pt idx="11">
                  <c:v>0.27586633262461996</c:v>
                </c:pt>
                <c:pt idx="12">
                  <c:v>0.34990353206761116</c:v>
                </c:pt>
                <c:pt idx="13">
                  <c:v>0.12583175531140184</c:v>
                </c:pt>
                <c:pt idx="14">
                  <c:v>0.11914089120547215</c:v>
                </c:pt>
                <c:pt idx="15">
                  <c:v>0.14910956244808862</c:v>
                </c:pt>
                <c:pt idx="16">
                  <c:v>0.65817139930656665</c:v>
                </c:pt>
                <c:pt idx="17">
                  <c:v>0.29234455471317095</c:v>
                </c:pt>
                <c:pt idx="18">
                  <c:v>0.70172425103835312</c:v>
                </c:pt>
                <c:pt idx="19">
                  <c:v>0.45229529623909687</c:v>
                </c:pt>
                <c:pt idx="20">
                  <c:v>0.18103730585662198</c:v>
                </c:pt>
                <c:pt idx="21">
                  <c:v>0.23586125066689945</c:v>
                </c:pt>
                <c:pt idx="22">
                  <c:v>0.69735773110503485</c:v>
                </c:pt>
                <c:pt idx="23">
                  <c:v>0.63929157154432004</c:v>
                </c:pt>
                <c:pt idx="24">
                  <c:v>0.14899649468364448</c:v>
                </c:pt>
                <c:pt idx="25">
                  <c:v>0.11297640991891382</c:v>
                </c:pt>
                <c:pt idx="26">
                  <c:v>0.38139926139595925</c:v>
                </c:pt>
                <c:pt idx="27">
                  <c:v>0.15272462626154454</c:v>
                </c:pt>
                <c:pt idx="28">
                  <c:v>0.32986329578614138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排出量比較シート!$BZ$21:$BZ$50</c:f>
              <c:numCache>
                <c:formatCode>0%</c:formatCode>
                <c:ptCount val="30"/>
                <c:pt idx="0">
                  <c:v>0.16210455506522337</c:v>
                </c:pt>
                <c:pt idx="1">
                  <c:v>0.16235043589521198</c:v>
                </c:pt>
                <c:pt idx="2">
                  <c:v>0.10565270403195261</c:v>
                </c:pt>
                <c:pt idx="3">
                  <c:v>0.10865997168117719</c:v>
                </c:pt>
                <c:pt idx="4">
                  <c:v>6.5348701369510112E-2</c:v>
                </c:pt>
                <c:pt idx="5">
                  <c:v>6.2321207325435099E-2</c:v>
                </c:pt>
                <c:pt idx="6">
                  <c:v>0.13245264628345155</c:v>
                </c:pt>
                <c:pt idx="7">
                  <c:v>0.11977986356837476</c:v>
                </c:pt>
                <c:pt idx="8">
                  <c:v>0.11498673307523441</c:v>
                </c:pt>
                <c:pt idx="9">
                  <c:v>2.6050142337147503E-2</c:v>
                </c:pt>
                <c:pt idx="10">
                  <c:v>0.13867543182514097</c:v>
                </c:pt>
                <c:pt idx="11">
                  <c:v>0.16761973678479339</c:v>
                </c:pt>
                <c:pt idx="12">
                  <c:v>0.10525633181665726</c:v>
                </c:pt>
                <c:pt idx="13">
                  <c:v>0.27088955429717831</c:v>
                </c:pt>
                <c:pt idx="14">
                  <c:v>0.19510175967365612</c:v>
                </c:pt>
                <c:pt idx="15">
                  <c:v>0.13399132829953048</c:v>
                </c:pt>
                <c:pt idx="16">
                  <c:v>6.7287281022831907E-2</c:v>
                </c:pt>
                <c:pt idx="17">
                  <c:v>0.17475034909043052</c:v>
                </c:pt>
                <c:pt idx="18">
                  <c:v>4.818341697668653E-2</c:v>
                </c:pt>
                <c:pt idx="19">
                  <c:v>0.10323846673180216</c:v>
                </c:pt>
                <c:pt idx="20">
                  <c:v>0.11114376085911656</c:v>
                </c:pt>
                <c:pt idx="21">
                  <c:v>0.17530542867862497</c:v>
                </c:pt>
                <c:pt idx="22">
                  <c:v>6.0586900098840463E-2</c:v>
                </c:pt>
                <c:pt idx="23">
                  <c:v>6.8171972523481505E-2</c:v>
                </c:pt>
                <c:pt idx="24">
                  <c:v>0.17821668233856483</c:v>
                </c:pt>
                <c:pt idx="25">
                  <c:v>0.11309035268827992</c:v>
                </c:pt>
                <c:pt idx="26">
                  <c:v>9.9365371280703649E-2</c:v>
                </c:pt>
                <c:pt idx="27">
                  <c:v>0.1701727747794928</c:v>
                </c:pt>
                <c:pt idx="28">
                  <c:v>0.16894959849829472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排出量比較シート!$CA$21:$CA$50</c:f>
              <c:numCache>
                <c:formatCode>0%</c:formatCode>
                <c:ptCount val="30"/>
                <c:pt idx="0">
                  <c:v>0.29992489719097493</c:v>
                </c:pt>
                <c:pt idx="1">
                  <c:v>0.16258948760332545</c:v>
                </c:pt>
                <c:pt idx="2">
                  <c:v>0.16813631240554089</c:v>
                </c:pt>
                <c:pt idx="3">
                  <c:v>0.16423515010408174</c:v>
                </c:pt>
                <c:pt idx="4">
                  <c:v>0.11096644697051419</c:v>
                </c:pt>
                <c:pt idx="5">
                  <c:v>0.10168175642880246</c:v>
                </c:pt>
                <c:pt idx="6">
                  <c:v>0.26251603377351712</c:v>
                </c:pt>
                <c:pt idx="7">
                  <c:v>0.21856759682554652</c:v>
                </c:pt>
                <c:pt idx="8">
                  <c:v>0.20458170345308072</c:v>
                </c:pt>
                <c:pt idx="9">
                  <c:v>3.2899356301069792E-2</c:v>
                </c:pt>
                <c:pt idx="10">
                  <c:v>0.17458120053159523</c:v>
                </c:pt>
                <c:pt idx="11">
                  <c:v>0.19640845639138238</c:v>
                </c:pt>
                <c:pt idx="12">
                  <c:v>0.29840166618512204</c:v>
                </c:pt>
                <c:pt idx="13">
                  <c:v>0.1981897866682143</c:v>
                </c:pt>
                <c:pt idx="14">
                  <c:v>0.23430340862617824</c:v>
                </c:pt>
                <c:pt idx="15">
                  <c:v>0.17924116556246988</c:v>
                </c:pt>
                <c:pt idx="16">
                  <c:v>0.11375543118928814</c:v>
                </c:pt>
                <c:pt idx="17">
                  <c:v>0.15366487860424247</c:v>
                </c:pt>
                <c:pt idx="18">
                  <c:v>0.12305728060099611</c:v>
                </c:pt>
                <c:pt idx="19">
                  <c:v>0.18301108507007949</c:v>
                </c:pt>
                <c:pt idx="20">
                  <c:v>0.26898557675231838</c:v>
                </c:pt>
                <c:pt idx="21">
                  <c:v>0.25650532041018564</c:v>
                </c:pt>
                <c:pt idx="22">
                  <c:v>0.11529462527065158</c:v>
                </c:pt>
                <c:pt idx="23">
                  <c:v>0.1375431097681325</c:v>
                </c:pt>
                <c:pt idx="24">
                  <c:v>0.2775651820829047</c:v>
                </c:pt>
                <c:pt idx="25">
                  <c:v>0.28644939357098576</c:v>
                </c:pt>
                <c:pt idx="26">
                  <c:v>0.10731902830674832</c:v>
                </c:pt>
                <c:pt idx="27">
                  <c:v>0.26274132381628601</c:v>
                </c:pt>
                <c:pt idx="28">
                  <c:v>0.22409006829912811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排出量比較シート!$CB$21:$CB$50</c:f>
              <c:numCache>
                <c:formatCode>0%</c:formatCode>
                <c:ptCount val="30"/>
                <c:pt idx="0">
                  <c:v>0.3365359365965897</c:v>
                </c:pt>
                <c:pt idx="1">
                  <c:v>0.23912980983502374</c:v>
                </c:pt>
                <c:pt idx="2">
                  <c:v>0.30129488055083786</c:v>
                </c:pt>
                <c:pt idx="3">
                  <c:v>0.26795563929077409</c:v>
                </c:pt>
                <c:pt idx="4">
                  <c:v>0.16660626262533429</c:v>
                </c:pt>
                <c:pt idx="5">
                  <c:v>0.12885844531961971</c:v>
                </c:pt>
                <c:pt idx="6">
                  <c:v>0.44084240988884682</c:v>
                </c:pt>
                <c:pt idx="7">
                  <c:v>0.44131961118706808</c:v>
                </c:pt>
                <c:pt idx="8">
                  <c:v>0.23769585761343182</c:v>
                </c:pt>
                <c:pt idx="9">
                  <c:v>0.77696442399751053</c:v>
                </c:pt>
                <c:pt idx="10">
                  <c:v>0.55423444252609333</c:v>
                </c:pt>
                <c:pt idx="11">
                  <c:v>0.3601054741992043</c:v>
                </c:pt>
                <c:pt idx="12">
                  <c:v>0.23689646100003564</c:v>
                </c:pt>
                <c:pt idx="13">
                  <c:v>0.40508890372320555</c:v>
                </c:pt>
                <c:pt idx="14">
                  <c:v>0.45145394049469351</c:v>
                </c:pt>
                <c:pt idx="15">
                  <c:v>0.52360083417847592</c:v>
                </c:pt>
                <c:pt idx="16">
                  <c:v>0.15882694199325417</c:v>
                </c:pt>
                <c:pt idx="17">
                  <c:v>0.37924021759215604</c:v>
                </c:pt>
                <c:pt idx="18">
                  <c:v>0.11935215164408328</c:v>
                </c:pt>
                <c:pt idx="19">
                  <c:v>0.2511821034424041</c:v>
                </c:pt>
                <c:pt idx="20">
                  <c:v>0.43375350109195637</c:v>
                </c:pt>
                <c:pt idx="21">
                  <c:v>0.32309331044918305</c:v>
                </c:pt>
                <c:pt idx="22">
                  <c:v>0.12676074352547334</c:v>
                </c:pt>
                <c:pt idx="23">
                  <c:v>0.15488935480955263</c:v>
                </c:pt>
                <c:pt idx="24">
                  <c:v>0.38258790788149055</c:v>
                </c:pt>
                <c:pt idx="25">
                  <c:v>0.46047459935061769</c:v>
                </c:pt>
                <c:pt idx="26">
                  <c:v>0.39463175503493758</c:v>
                </c:pt>
                <c:pt idx="27">
                  <c:v>0.41436127514267657</c:v>
                </c:pt>
                <c:pt idx="28">
                  <c:v>0.26435574380953059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排出量比較シート!$CH$21:$CH$50</c:f>
              <c:numCache>
                <c:formatCode>0%</c:formatCode>
                <c:ptCount val="30"/>
                <c:pt idx="0">
                  <c:v>0</c:v>
                </c:pt>
                <c:pt idx="1">
                  <c:v>0</c:v>
                </c:pt>
                <c:pt idx="2">
                  <c:v>1.4388337816054553E-2</c:v>
                </c:pt>
                <c:pt idx="3">
                  <c:v>0</c:v>
                </c:pt>
                <c:pt idx="4">
                  <c:v>1.078715719151575E-2</c:v>
                </c:pt>
                <c:pt idx="5">
                  <c:v>7.6290739146397529E-3</c:v>
                </c:pt>
                <c:pt idx="6">
                  <c:v>1.491239391050298E-2</c:v>
                </c:pt>
                <c:pt idx="7">
                  <c:v>3.3346804365109874E-2</c:v>
                </c:pt>
                <c:pt idx="8">
                  <c:v>1.381524751170744E-2</c:v>
                </c:pt>
                <c:pt idx="9">
                  <c:v>0</c:v>
                </c:pt>
                <c:pt idx="10">
                  <c:v>1.3273278993350637E-2</c:v>
                </c:pt>
                <c:pt idx="11">
                  <c:v>0</c:v>
                </c:pt>
                <c:pt idx="12">
                  <c:v>9.5420089305740027E-3</c:v>
                </c:pt>
                <c:pt idx="13">
                  <c:v>0</c:v>
                </c:pt>
                <c:pt idx="14">
                  <c:v>0</c:v>
                </c:pt>
                <c:pt idx="15">
                  <c:v>1.4057109511435037E-2</c:v>
                </c:pt>
                <c:pt idx="16">
                  <c:v>1.9589464880592263E-3</c:v>
                </c:pt>
                <c:pt idx="17">
                  <c:v>0</c:v>
                </c:pt>
                <c:pt idx="18">
                  <c:v>7.6828997398810531E-3</c:v>
                </c:pt>
                <c:pt idx="19">
                  <c:v>1.0273048516617474E-2</c:v>
                </c:pt>
                <c:pt idx="20">
                  <c:v>5.0798554399867028E-3</c:v>
                </c:pt>
                <c:pt idx="21">
                  <c:v>9.2346897951068371E-3</c:v>
                </c:pt>
                <c:pt idx="22">
                  <c:v>0</c:v>
                </c:pt>
                <c:pt idx="23">
                  <c:v>1.0399135451330005E-4</c:v>
                </c:pt>
                <c:pt idx="24">
                  <c:v>1.2633733013395518E-2</c:v>
                </c:pt>
                <c:pt idx="25">
                  <c:v>2.7009244471202856E-2</c:v>
                </c:pt>
                <c:pt idx="26">
                  <c:v>1.7284583981651194E-2</c:v>
                </c:pt>
                <c:pt idx="27">
                  <c:v>0</c:v>
                </c:pt>
                <c:pt idx="28">
                  <c:v>1.2741293606905228E-2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排出量比較シート!$BW$21:$BW$50</c15:sqref>
                        </c15:formulaRef>
                      </c:ext>
                    </c:extLst>
                    <c:numCache>
                      <c:formatCode>0%</c:formatCode>
                      <c:ptCount val="30"/>
                      <c:pt idx="0">
                        <c:v>0</c:v>
                      </c:pt>
                      <c:pt idx="1">
                        <c:v>0.20534423082903047</c:v>
                      </c:pt>
                      <c:pt idx="2">
                        <c:v>2.4493292928583436E-2</c:v>
                      </c:pt>
                      <c:pt idx="3">
                        <c:v>0.13840925899683737</c:v>
                      </c:pt>
                      <c:pt idx="4">
                        <c:v>0.61275530258758737</c:v>
                      </c:pt>
                      <c:pt idx="5">
                        <c:v>0.3784352528540601</c:v>
                      </c:pt>
                      <c:pt idx="6">
                        <c:v>3.8001598884710226E-2</c:v>
                      </c:pt>
                      <c:pt idx="7">
                        <c:v>0.14517640472421556</c:v>
                      </c:pt>
                      <c:pt idx="8">
                        <c:v>0.28591704662910306</c:v>
                      </c:pt>
                      <c:pt idx="9">
                        <c:v>0.12056200923858137</c:v>
                      </c:pt>
                      <c:pt idx="10">
                        <c:v>4.168416247918752E-2</c:v>
                      </c:pt>
                      <c:pt idx="11">
                        <c:v>0.16372054858663002</c:v>
                      </c:pt>
                      <c:pt idx="12">
                        <c:v>0.15283109019074087</c:v>
                      </c:pt>
                      <c:pt idx="13">
                        <c:v>4.5385247838382138E-2</c:v>
                      </c:pt>
                      <c:pt idx="14">
                        <c:v>2.0503046562865231E-2</c:v>
                      </c:pt>
                      <c:pt idx="15">
                        <c:v>8.8806203433296232E-2</c:v>
                      </c:pt>
                      <c:pt idx="16">
                        <c:v>0.42648812607663455</c:v>
                      </c:pt>
                      <c:pt idx="17">
                        <c:v>6.6435331015567339E-2</c:v>
                      </c:pt>
                      <c:pt idx="18">
                        <c:v>0.62182204390585816</c:v>
                      </c:pt>
                      <c:pt idx="19">
                        <c:v>0.12567655328741531</c:v>
                      </c:pt>
                      <c:pt idx="20">
                        <c:v>0.12665826302710301</c:v>
                      </c:pt>
                      <c:pt idx="21">
                        <c:v>3.9163387704191588E-2</c:v>
                      </c:pt>
                      <c:pt idx="22">
                        <c:v>0.55130972127679889</c:v>
                      </c:pt>
                      <c:pt idx="23">
                        <c:v>0.52738284814634884</c:v>
                      </c:pt>
                      <c:pt idx="24">
                        <c:v>8.2320773887072152E-2</c:v>
                      </c:pt>
                      <c:pt idx="25">
                        <c:v>2.9245194844814432E-2</c:v>
                      </c:pt>
                      <c:pt idx="26">
                        <c:v>0.23799549911713941</c:v>
                      </c:pt>
                      <c:pt idx="27">
                        <c:v>0.11662376953137052</c:v>
                      </c:pt>
                      <c:pt idx="28">
                        <c:v>0.20329663109530383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2.5370133519450812E-2</c:v>
                      </c:pt>
                      <c:pt idx="1">
                        <c:v>1.2108940172408702E-2</c:v>
                      </c:pt>
                      <c:pt idx="2">
                        <c:v>1.6376220640504265E-2</c:v>
                      </c:pt>
                      <c:pt idx="3">
                        <c:v>5.2564688740711482E-3</c:v>
                      </c:pt>
                      <c:pt idx="4">
                        <c:v>2.7586756902639037E-3</c:v>
                      </c:pt>
                      <c:pt idx="5">
                        <c:v>4.1158597108684591E-3</c:v>
                      </c:pt>
                      <c:pt idx="6">
                        <c:v>1.0719339714171817E-2</c:v>
                      </c:pt>
                      <c:pt idx="7">
                        <c:v>3.7488416946878829E-3</c:v>
                      </c:pt>
                      <c:pt idx="8">
                        <c:v>1.4214348404861941E-2</c:v>
                      </c:pt>
                      <c:pt idx="9">
                        <c:v>3.6154516965475033E-3</c:v>
                      </c:pt>
                      <c:pt idx="10">
                        <c:v>1.2345734004098349E-2</c:v>
                      </c:pt>
                      <c:pt idx="11">
                        <c:v>5.5522903372361945E-2</c:v>
                      </c:pt>
                      <c:pt idx="12">
                        <c:v>2.7750770591195781E-2</c:v>
                      </c:pt>
                      <c:pt idx="13">
                        <c:v>3.2315333347280508E-3</c:v>
                      </c:pt>
                      <c:pt idx="14">
                        <c:v>2.3449979871380932E-2</c:v>
                      </c:pt>
                      <c:pt idx="15">
                        <c:v>1.4600735496932658E-2</c:v>
                      </c:pt>
                      <c:pt idx="16">
                        <c:v>6.0338027637406207E-3</c:v>
                      </c:pt>
                      <c:pt idx="17">
                        <c:v>1.6345898456485933E-2</c:v>
                      </c:pt>
                      <c:pt idx="18">
                        <c:v>8.8551246092241336E-3</c:v>
                      </c:pt>
                      <c:pt idx="19">
                        <c:v>5.7790544413276537E-3</c:v>
                      </c:pt>
                      <c:pt idx="20">
                        <c:v>7.1883303455743675E-3</c:v>
                      </c:pt>
                      <c:pt idx="21">
                        <c:v>1.8672584729264568E-2</c:v>
                      </c:pt>
                      <c:pt idx="22">
                        <c:v>4.923272514789627E-3</c:v>
                      </c:pt>
                      <c:pt idx="23">
                        <c:v>6.8053084202171696E-3</c:v>
                      </c:pt>
                      <c:pt idx="24">
                        <c:v>1.5739061742551852E-2</c:v>
                      </c:pt>
                      <c:pt idx="25">
                        <c:v>1.3331560651404768E-2</c:v>
                      </c:pt>
                      <c:pt idx="26">
                        <c:v>1.9785411660107784E-2</c:v>
                      </c:pt>
                      <c:pt idx="27">
                        <c:v>8.8531333159946081E-3</c:v>
                      </c:pt>
                      <c:pt idx="28">
                        <c:v>1.4377322589550132E-2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0.17606447762776109</c:v>
                      </c:pt>
                      <c:pt idx="1">
                        <c:v>0.21847709566499965</c:v>
                      </c:pt>
                      <c:pt idx="2">
                        <c:v>0.36965825162652632</c:v>
                      </c:pt>
                      <c:pt idx="3">
                        <c:v>0.31548351105305855</c:v>
                      </c:pt>
                      <c:pt idx="4">
                        <c:v>3.0777453565274292E-2</c:v>
                      </c:pt>
                      <c:pt idx="5">
                        <c:v>0.3169584044465743</c:v>
                      </c:pt>
                      <c:pt idx="6">
                        <c:v>0.10055557754479941</c:v>
                      </c:pt>
                      <c:pt idx="7">
                        <c:v>3.8060877634997436E-2</c:v>
                      </c:pt>
                      <c:pt idx="8">
                        <c:v>0.12878906331258072</c:v>
                      </c:pt>
                      <c:pt idx="9">
                        <c:v>3.9908616429143409E-2</c:v>
                      </c:pt>
                      <c:pt idx="10">
                        <c:v>6.5205749640534022E-2</c:v>
                      </c:pt>
                      <c:pt idx="11">
                        <c:v>5.6622880665627984E-2</c:v>
                      </c:pt>
                      <c:pt idx="12">
                        <c:v>0.16932167128567455</c:v>
                      </c:pt>
                      <c:pt idx="13">
                        <c:v>7.7214974138291634E-2</c:v>
                      </c:pt>
                      <c:pt idx="14">
                        <c:v>7.5187864771225993E-2</c:v>
                      </c:pt>
                      <c:pt idx="15">
                        <c:v>4.5702623517859718E-2</c:v>
                      </c:pt>
                      <c:pt idx="16">
                        <c:v>0.22564947046619152</c:v>
                      </c:pt>
                      <c:pt idx="17">
                        <c:v>0.20956332524111765</c:v>
                      </c:pt>
                      <c:pt idx="18">
                        <c:v>7.1047082523270855E-2</c:v>
                      </c:pt>
                      <c:pt idx="19">
                        <c:v>0.32083968851035388</c:v>
                      </c:pt>
                      <c:pt idx="20">
                        <c:v>4.7190712483944602E-2</c:v>
                      </c:pt>
                      <c:pt idx="21">
                        <c:v>0.17802527823344327</c:v>
                      </c:pt>
                      <c:pt idx="22">
                        <c:v>0.14112473731344624</c:v>
                      </c:pt>
                      <c:pt idx="23">
                        <c:v>0.10510341497775404</c:v>
                      </c:pt>
                      <c:pt idx="24">
                        <c:v>5.0936659054020471E-2</c:v>
                      </c:pt>
                      <c:pt idx="25">
                        <c:v>7.0399654422694621E-2</c:v>
                      </c:pt>
                      <c:pt idx="26">
                        <c:v>0.12361835061871207</c:v>
                      </c:pt>
                      <c:pt idx="27">
                        <c:v>2.7247723414179421E-2</c:v>
                      </c:pt>
                      <c:pt idx="28">
                        <c:v>0.11218934210128742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0.3287846783011672</c:v>
                      </c:pt>
                      <c:pt idx="1">
                        <c:v>0.23326572889223984</c:v>
                      </c:pt>
                      <c:pt idx="2">
                        <c:v>0.28831414333659894</c:v>
                      </c:pt>
                      <c:pt idx="3">
                        <c:v>0.2630403309708792</c:v>
                      </c:pt>
                      <c:pt idx="4">
                        <c:v>0.16237883876937684</c:v>
                      </c:pt>
                      <c:pt idx="5">
                        <c:v>0.12580463143928547</c:v>
                      </c:pt>
                      <c:pt idx="6">
                        <c:v>0.43087414441015831</c:v>
                      </c:pt>
                      <c:pt idx="7">
                        <c:v>0.43173382842162611</c:v>
                      </c:pt>
                      <c:pt idx="8">
                        <c:v>0.23067975126706888</c:v>
                      </c:pt>
                      <c:pt idx="9">
                        <c:v>5.1458134008477728E-2</c:v>
                      </c:pt>
                      <c:pt idx="10">
                        <c:v>0.35611656854297413</c:v>
                      </c:pt>
                      <c:pt idx="11">
                        <c:v>0.35093229934658465</c:v>
                      </c:pt>
                      <c:pt idx="12">
                        <c:v>0.22951896213655351</c:v>
                      </c:pt>
                      <c:pt idx="13">
                        <c:v>0.28684008619181173</c:v>
                      </c:pt>
                      <c:pt idx="14">
                        <c:v>0.44335483335557402</c:v>
                      </c:pt>
                      <c:pt idx="15">
                        <c:v>0.51034427353050604</c:v>
                      </c:pt>
                      <c:pt idx="16">
                        <c:v>0.15581054466645067</c:v>
                      </c:pt>
                      <c:pt idx="17">
                        <c:v>0.37160396986982958</c:v>
                      </c:pt>
                      <c:pt idx="18">
                        <c:v>0.11614760337480329</c:v>
                      </c:pt>
                      <c:pt idx="19">
                        <c:v>0.23579254317842538</c:v>
                      </c:pt>
                      <c:pt idx="20">
                        <c:v>0.42361839387190953</c:v>
                      </c:pt>
                      <c:pt idx="21">
                        <c:v>0.31471700157956595</c:v>
                      </c:pt>
                      <c:pt idx="22">
                        <c:v>0.12377988072789595</c:v>
                      </c:pt>
                      <c:pt idx="23">
                        <c:v>0.15134719309099526</c:v>
                      </c:pt>
                      <c:pt idx="24">
                        <c:v>0.37341209811824094</c:v>
                      </c:pt>
                      <c:pt idx="25">
                        <c:v>0.45010310524829966</c:v>
                      </c:pt>
                      <c:pt idx="26">
                        <c:v>0.38564158160165696</c:v>
                      </c:pt>
                      <c:pt idx="27">
                        <c:v>0.39997970047105291</c:v>
                      </c:pt>
                      <c:pt idx="28">
                        <c:v>0.25728049174661266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0.11158566882703659</c:v>
                      </c:pt>
                      <c:pt idx="1">
                        <c:v>8.3819871288148509E-2</c:v>
                      </c:pt>
                      <c:pt idx="2">
                        <c:v>0.10739724965677887</c:v>
                      </c:pt>
                      <c:pt idx="3">
                        <c:v>8.398359929371628E-2</c:v>
                      </c:pt>
                      <c:pt idx="4">
                        <c:v>5.9513735216202276E-2</c:v>
                      </c:pt>
                      <c:pt idx="5">
                        <c:v>4.8902087054958528E-2</c:v>
                      </c:pt>
                      <c:pt idx="6">
                        <c:v>0.15529477654306123</c:v>
                      </c:pt>
                      <c:pt idx="7">
                        <c:v>0.16711284585023306</c:v>
                      </c:pt>
                      <c:pt idx="8">
                        <c:v>0.10410625488114111</c:v>
                      </c:pt>
                      <c:pt idx="9">
                        <c:v>1.4790165778472437E-2</c:v>
                      </c:pt>
                      <c:pt idx="10">
                        <c:v>9.2173439931663687E-2</c:v>
                      </c:pt>
                      <c:pt idx="11">
                        <c:v>0.16383575802234462</c:v>
                      </c:pt>
                      <c:pt idx="12">
                        <c:v>0.10176372359349101</c:v>
                      </c:pt>
                      <c:pt idx="13">
                        <c:v>7.3845510496542616E-2</c:v>
                      </c:pt>
                      <c:pt idx="14">
                        <c:v>0.13509829147792282</c:v>
                      </c:pt>
                      <c:pt idx="15">
                        <c:v>0.2097379098908784</c:v>
                      </c:pt>
                      <c:pt idx="16">
                        <c:v>5.4538030710263363E-2</c:v>
                      </c:pt>
                      <c:pt idx="17">
                        <c:v>0.11686871655002751</c:v>
                      </c:pt>
                      <c:pt idx="18">
                        <c:v>4.2574189293087705E-2</c:v>
                      </c:pt>
                      <c:pt idx="19">
                        <c:v>7.3394344350101823E-2</c:v>
                      </c:pt>
                      <c:pt idx="20">
                        <c:v>0.17223138767284527</c:v>
                      </c:pt>
                      <c:pt idx="21">
                        <c:v>0.12053788402816457</c:v>
                      </c:pt>
                      <c:pt idx="22">
                        <c:v>4.6494016012595167E-2</c:v>
                      </c:pt>
                      <c:pt idx="23">
                        <c:v>5.4689790804613628E-2</c:v>
                      </c:pt>
                      <c:pt idx="24">
                        <c:v>0.12802823205951991</c:v>
                      </c:pt>
                      <c:pt idx="25">
                        <c:v>0.16498504776731227</c:v>
                      </c:pt>
                      <c:pt idx="26">
                        <c:v>0.1314030298356742</c:v>
                      </c:pt>
                      <c:pt idx="27">
                        <c:v>0.23758447430526025</c:v>
                      </c:pt>
                      <c:pt idx="28">
                        <c:v>0.10974573755113175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0.21719900947413059</c:v>
                      </c:pt>
                      <c:pt idx="1">
                        <c:v>0.14944585760409135</c:v>
                      </c:pt>
                      <c:pt idx="2">
                        <c:v>0.18091689367982008</c:v>
                      </c:pt>
                      <c:pt idx="3">
                        <c:v>0.17905673167716291</c:v>
                      </c:pt>
                      <c:pt idx="4">
                        <c:v>0.10286510355317457</c:v>
                      </c:pt>
                      <c:pt idx="5">
                        <c:v>7.6902544384326935E-2</c:v>
                      </c:pt>
                      <c:pt idx="6">
                        <c:v>0.27557936786709708</c:v>
                      </c:pt>
                      <c:pt idx="7">
                        <c:v>0.26462098257139305</c:v>
                      </c:pt>
                      <c:pt idx="8">
                        <c:v>0.1265734963859278</c:v>
                      </c:pt>
                      <c:pt idx="9">
                        <c:v>3.6667968230005295E-2</c:v>
                      </c:pt>
                      <c:pt idx="10">
                        <c:v>0.26394312861131042</c:v>
                      </c:pt>
                      <c:pt idx="11">
                        <c:v>0.18709654132424</c:v>
                      </c:pt>
                      <c:pt idx="12">
                        <c:v>0.12775523854306248</c:v>
                      </c:pt>
                      <c:pt idx="13">
                        <c:v>0.21299457569526917</c:v>
                      </c:pt>
                      <c:pt idx="14">
                        <c:v>0.30825654187765117</c:v>
                      </c:pt>
                      <c:pt idx="15">
                        <c:v>0.30060636363962756</c:v>
                      </c:pt>
                      <c:pt idx="16">
                        <c:v>0.1012725139561873</c:v>
                      </c:pt>
                      <c:pt idx="17">
                        <c:v>0.25473525331980207</c:v>
                      </c:pt>
                      <c:pt idx="18">
                        <c:v>7.3573414081715582E-2</c:v>
                      </c:pt>
                      <c:pt idx="19">
                        <c:v>0.16239819882832357</c:v>
                      </c:pt>
                      <c:pt idx="20">
                        <c:v>0.25138700619906429</c:v>
                      </c:pt>
                      <c:pt idx="21">
                        <c:v>0.19417911755140138</c:v>
                      </c:pt>
                      <c:pt idx="22">
                        <c:v>7.7285864715300787E-2</c:v>
                      </c:pt>
                      <c:pt idx="23">
                        <c:v>9.6657402286381644E-2</c:v>
                      </c:pt>
                      <c:pt idx="24">
                        <c:v>0.24538386605872103</c:v>
                      </c:pt>
                      <c:pt idx="25">
                        <c:v>0.28511805748098734</c:v>
                      </c:pt>
                      <c:pt idx="26">
                        <c:v>0.25423855176598276</c:v>
                      </c:pt>
                      <c:pt idx="27">
                        <c:v>0.16239522616579269</c:v>
                      </c:pt>
                      <c:pt idx="28">
                        <c:v>0.14753475419548095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7.7512582954225142E-3</c:v>
                      </c:pt>
                      <c:pt idx="1">
                        <c:v>5.8640809427839141E-3</c:v>
                      </c:pt>
                      <c:pt idx="2">
                        <c:v>7.3469591761301323E-3</c:v>
                      </c:pt>
                      <c:pt idx="3">
                        <c:v>4.9153083198949076E-3</c:v>
                      </c:pt>
                      <c:pt idx="4">
                        <c:v>4.2274238559574578E-3</c:v>
                      </c:pt>
                      <c:pt idx="5">
                        <c:v>3.0538138803342537E-3</c:v>
                      </c:pt>
                      <c:pt idx="6">
                        <c:v>9.9682654786885233E-3</c:v>
                      </c:pt>
                      <c:pt idx="7">
                        <c:v>9.5857827654419973E-3</c:v>
                      </c:pt>
                      <c:pt idx="8">
                        <c:v>7.0161063463629412E-3</c:v>
                      </c:pt>
                      <c:pt idx="9">
                        <c:v>9.0888425316437661E-4</c:v>
                      </c:pt>
                      <c:pt idx="10">
                        <c:v>5.9779418812177755E-3</c:v>
                      </c:pt>
                      <c:pt idx="11">
                        <c:v>9.1731748526196477E-3</c:v>
                      </c:pt>
                      <c:pt idx="12">
                        <c:v>7.3774988634821553E-3</c:v>
                      </c:pt>
                      <c:pt idx="13">
                        <c:v>6.0341691216736163E-3</c:v>
                      </c:pt>
                      <c:pt idx="14">
                        <c:v>8.09910713911954E-3</c:v>
                      </c:pt>
                      <c:pt idx="15">
                        <c:v>1.3256560647969923E-2</c:v>
                      </c:pt>
                      <c:pt idx="16">
                        <c:v>3.0163973268034871E-3</c:v>
                      </c:pt>
                      <c:pt idx="17">
                        <c:v>7.6362477223264318E-3</c:v>
                      </c:pt>
                      <c:pt idx="18">
                        <c:v>3.2045482692799969E-3</c:v>
                      </c:pt>
                      <c:pt idx="19">
                        <c:v>5.1252759658940725E-3</c:v>
                      </c:pt>
                      <c:pt idx="20">
                        <c:v>1.0135107220046817E-2</c:v>
                      </c:pt>
                      <c:pt idx="21">
                        <c:v>8.3763088696171481E-3</c:v>
                      </c:pt>
                      <c:pt idx="22">
                        <c:v>2.9808627975773791E-3</c:v>
                      </c:pt>
                      <c:pt idx="23">
                        <c:v>3.5421617185573706E-3</c:v>
                      </c:pt>
                      <c:pt idx="24">
                        <c:v>9.1758097632496476E-3</c:v>
                      </c:pt>
                      <c:pt idx="25">
                        <c:v>1.0371494102318031E-2</c:v>
                      </c:pt>
                      <c:pt idx="26">
                        <c:v>8.9901734332806117E-3</c:v>
                      </c:pt>
                      <c:pt idx="27">
                        <c:v>1.4381574671623668E-2</c:v>
                      </c:pt>
                      <c:pt idx="28">
                        <c:v>7.0752520629179137E-3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5.6337780381088267E-3</c:v>
                      </c:pt>
                      <c:pt idx="3">
                        <c:v>0</c:v>
                      </c:pt>
                      <c:pt idx="4">
                        <c:v>0</c:v>
                      </c:pt>
                      <c:pt idx="5">
                        <c:v>0</c:v>
                      </c:pt>
                      <c:pt idx="6">
                        <c:v>0</c:v>
                      </c:pt>
                      <c:pt idx="7">
                        <c:v>0</c:v>
                      </c:pt>
                      <c:pt idx="8">
                        <c:v>0</c:v>
                      </c:pt>
                      <c:pt idx="9">
                        <c:v>0.72459740573586839</c:v>
                      </c:pt>
                      <c:pt idx="10">
                        <c:v>0.19213993210190147</c:v>
                      </c:pt>
                      <c:pt idx="11">
                        <c:v>0</c:v>
                      </c:pt>
                      <c:pt idx="12">
                        <c:v>0</c:v>
                      </c:pt>
                      <c:pt idx="13">
                        <c:v>0.11221464840972016</c:v>
                      </c:pt>
                      <c:pt idx="14">
                        <c:v>0</c:v>
                      </c:pt>
                      <c:pt idx="15">
                        <c:v>0</c:v>
                      </c:pt>
                      <c:pt idx="16">
                        <c:v>0</c:v>
                      </c:pt>
                      <c:pt idx="17">
                        <c:v>0</c:v>
                      </c:pt>
                      <c:pt idx="18">
                        <c:v>0</c:v>
                      </c:pt>
                      <c:pt idx="19">
                        <c:v>1.0264284298084635E-2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排出量比較シート!$BE$21:$BE$50</c:f>
              <c:numCache>
                <c:formatCode>#,##0_);[Red]\(#,##0\)</c:formatCode>
                <c:ptCount val="30"/>
                <c:pt idx="0">
                  <c:v>6.8992804598250412</c:v>
                </c:pt>
                <c:pt idx="1">
                  <c:v>20.209101193200901</c:v>
                </c:pt>
                <c:pt idx="2">
                  <c:v>15.372947719274137</c:v>
                </c:pt>
                <c:pt idx="3">
                  <c:v>24.974149524140383</c:v>
                </c:pt>
                <c:pt idx="4">
                  <c:v>41.105430320224698</c:v>
                </c:pt>
                <c:pt idx="5">
                  <c:v>61.454478637468988</c:v>
                </c:pt>
                <c:pt idx="6">
                  <c:v>3.9416019352438223</c:v>
                </c:pt>
                <c:pt idx="7">
                  <c:v>5.0170065671173152</c:v>
                </c:pt>
                <c:pt idx="8">
                  <c:v>16.076664182393017</c:v>
                </c:pt>
                <c:pt idx="9">
                  <c:v>46.306431790497243</c:v>
                </c:pt>
                <c:pt idx="10">
                  <c:v>5.1637721375036616</c:v>
                </c:pt>
                <c:pt idx="11">
                  <c:v>7.6802395901361304</c:v>
                </c:pt>
                <c:pt idx="12">
                  <c:v>12.370068019708711</c:v>
                </c:pt>
                <c:pt idx="13">
                  <c:v>5.229412552345277</c:v>
                </c:pt>
                <c:pt idx="14">
                  <c:v>3.7911676442568814</c:v>
                </c:pt>
                <c:pt idx="15">
                  <c:v>2.8948974163514625</c:v>
                </c:pt>
                <c:pt idx="16">
                  <c:v>56.259579750555019</c:v>
                </c:pt>
                <c:pt idx="17">
                  <c:v>10.121348494826037</c:v>
                </c:pt>
                <c:pt idx="18">
                  <c:v>55.220436099843944</c:v>
                </c:pt>
                <c:pt idx="19">
                  <c:v>22.815468383242333</c:v>
                </c:pt>
                <c:pt idx="20">
                  <c:v>4.4773142669743384</c:v>
                </c:pt>
                <c:pt idx="21">
                  <c:v>7.1566460903848785</c:v>
                </c:pt>
                <c:pt idx="22">
                  <c:v>59.158721109290809</c:v>
                </c:pt>
                <c:pt idx="23">
                  <c:v>44.500883671510941</c:v>
                </c:pt>
                <c:pt idx="24">
                  <c:v>4.0966878760338759</c:v>
                </c:pt>
                <c:pt idx="25">
                  <c:v>2.7157593303137162</c:v>
                </c:pt>
                <c:pt idx="26">
                  <c:v>10.351448097334</c:v>
                </c:pt>
                <c:pt idx="27">
                  <c:v>2.5607645097430742</c:v>
                </c:pt>
                <c:pt idx="28">
                  <c:v>11.324065374077145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排出量比較シート!$BI$21:$BI$50</c:f>
              <c:numCache>
                <c:formatCode>#,##0_);[Red]\(#,##0\)</c:formatCode>
                <c:ptCount val="30"/>
                <c:pt idx="0">
                  <c:v>5.5521977223307379</c:v>
                </c:pt>
                <c:pt idx="1">
                  <c:v>7.5263330827109263</c:v>
                </c:pt>
                <c:pt idx="2">
                  <c:v>3.9563548027238373</c:v>
                </c:pt>
                <c:pt idx="3">
                  <c:v>5.910257820342272</c:v>
                </c:pt>
                <c:pt idx="4">
                  <c:v>4.1563083746924692</c:v>
                </c:pt>
                <c:pt idx="5">
                  <c:v>5.4751468151636988</c:v>
                </c:pt>
                <c:pt idx="6">
                  <c:v>3.497372663872397</c:v>
                </c:pt>
                <c:pt idx="7">
                  <c:v>3.2138019073422024</c:v>
                </c:pt>
                <c:pt idx="8">
                  <c:v>4.309897224784347</c:v>
                </c:pt>
                <c:pt idx="9">
                  <c:v>7.3515630249962927</c:v>
                </c:pt>
                <c:pt idx="10">
                  <c:v>6.0056564818823714</c:v>
                </c:pt>
                <c:pt idx="11">
                  <c:v>4.6666069262410454</c:v>
                </c:pt>
                <c:pt idx="12">
                  <c:v>3.7211055755375804</c:v>
                </c:pt>
                <c:pt idx="13">
                  <c:v>11.257835766775811</c:v>
                </c:pt>
                <c:pt idx="14">
                  <c:v>6.208309096301055</c:v>
                </c:pt>
                <c:pt idx="15">
                  <c:v>2.6013834642084257</c:v>
                </c:pt>
                <c:pt idx="16">
                  <c:v>5.7516235997042511</c:v>
                </c:pt>
                <c:pt idx="17">
                  <c:v>6.0500842386891502</c:v>
                </c:pt>
                <c:pt idx="18">
                  <c:v>3.7916735730540285</c:v>
                </c:pt>
                <c:pt idx="19">
                  <c:v>5.2077348432310355</c:v>
                </c:pt>
                <c:pt idx="20">
                  <c:v>2.7487458666326838</c:v>
                </c:pt>
                <c:pt idx="21">
                  <c:v>5.3192243627502984</c:v>
                </c:pt>
                <c:pt idx="22">
                  <c:v>5.1397487486718836</c:v>
                </c:pt>
                <c:pt idx="23">
                  <c:v>4.7454294002288018</c:v>
                </c:pt>
                <c:pt idx="24">
                  <c:v>4.9001026728417578</c:v>
                </c:pt>
                <c:pt idx="25">
                  <c:v>2.7184983192694627</c:v>
                </c:pt>
                <c:pt idx="26">
                  <c:v>2.6968470775738727</c:v>
                </c:pt>
                <c:pt idx="27">
                  <c:v>2.8533211234287514</c:v>
                </c:pt>
                <c:pt idx="28">
                  <c:v>5.7999672068975752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排出量比較シート!$BJ$21:$BJ$50</c:f>
              <c:numCache>
                <c:formatCode>#,##0_);[Red]\(#,##0\)</c:formatCode>
                <c:ptCount val="30"/>
                <c:pt idx="0">
                  <c:v>10.272643667440409</c:v>
                </c:pt>
                <c:pt idx="1">
                  <c:v>7.5374151766352959</c:v>
                </c:pt>
                <c:pt idx="2">
                  <c:v>6.2961654715127624</c:v>
                </c:pt>
                <c:pt idx="3">
                  <c:v>8.9331155278212027</c:v>
                </c:pt>
                <c:pt idx="4">
                  <c:v>7.0576884190173681</c:v>
                </c:pt>
                <c:pt idx="5">
                  <c:v>8.9331155278212027</c:v>
                </c:pt>
                <c:pt idx="6">
                  <c:v>6.9316576611305498</c:v>
                </c:pt>
                <c:pt idx="7">
                  <c:v>5.8643660013869381</c:v>
                </c:pt>
                <c:pt idx="8">
                  <c:v>7.6680682403350326</c:v>
                </c:pt>
                <c:pt idx="9">
                  <c:v>9.2844671710000117</c:v>
                </c:pt>
                <c:pt idx="10">
                  <c:v>7.5606378490274091</c:v>
                </c:pt>
                <c:pt idx="11">
                  <c:v>5.4680974958522226</c:v>
                </c:pt>
                <c:pt idx="12">
                  <c:v>10.549333086443722</c:v>
                </c:pt>
                <c:pt idx="13">
                  <c:v>8.2365230905706124</c:v>
                </c:pt>
                <c:pt idx="14">
                  <c:v>7.4557399456641518</c:v>
                </c:pt>
                <c:pt idx="15">
                  <c:v>3.4798894086438263</c:v>
                </c:pt>
                <c:pt idx="16">
                  <c:v>9.7236567249735213</c:v>
                </c:pt>
                <c:pt idx="17">
                  <c:v>5.320077842033446</c:v>
                </c:pt>
                <c:pt idx="18">
                  <c:v>9.6836851369933221</c:v>
                </c:pt>
                <c:pt idx="19">
                  <c:v>9.23176442452319</c:v>
                </c:pt>
                <c:pt idx="20">
                  <c:v>6.652402137254982</c:v>
                </c:pt>
                <c:pt idx="21">
                  <c:v>7.7830410603096949</c:v>
                </c:pt>
                <c:pt idx="22">
                  <c:v>9.7807513669900796</c:v>
                </c:pt>
                <c:pt idx="23">
                  <c:v>9.5743322766225294</c:v>
                </c:pt>
                <c:pt idx="24">
                  <c:v>7.6317091798871113</c:v>
                </c:pt>
                <c:pt idx="25">
                  <c:v>6.8857526435071685</c:v>
                </c:pt>
                <c:pt idx="26">
                  <c:v>2.9127150045010368</c:v>
                </c:pt>
                <c:pt idx="27">
                  <c:v>4.4054365935683482</c:v>
                </c:pt>
                <c:pt idx="28">
                  <c:v>7.6929158700516211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排出量比較シート!$BK$21:$BK$50</c:f>
              <c:numCache>
                <c:formatCode>#,##0_);[Red]\(#,##0\)</c:formatCode>
                <c:ptCount val="30"/>
                <c:pt idx="0">
                  <c:v>11.526598126142868</c:v>
                </c:pt>
                <c:pt idx="1">
                  <c:v>11.085714608030754</c:v>
                </c:pt>
                <c:pt idx="2">
                  <c:v>11.282526638815662</c:v>
                </c:pt>
                <c:pt idx="3">
                  <c:v>14.574703896204378</c:v>
                </c:pt>
                <c:pt idx="4">
                  <c:v>10.59649220434204</c:v>
                </c:pt>
                <c:pt idx="5">
                  <c:v>11.320687399628067</c:v>
                </c:pt>
                <c:pt idx="6">
                  <c:v>11.640312494183158</c:v>
                </c:pt>
                <c:pt idx="7">
                  <c:v>11.841003704023196</c:v>
                </c:pt>
                <c:pt idx="8">
                  <c:v>8.9092427419481819</c:v>
                </c:pt>
                <c:pt idx="9">
                  <c:v>219.26570908030959</c:v>
                </c:pt>
                <c:pt idx="10">
                  <c:v>24.002389092513006</c:v>
                </c:pt>
                <c:pt idx="11">
                  <c:v>10.025494206764419</c:v>
                </c:pt>
                <c:pt idx="12">
                  <c:v>8.3749521443312336</c:v>
                </c:pt>
                <c:pt idx="13">
                  <c:v>16.834995210099947</c:v>
                </c:pt>
                <c:pt idx="14">
                  <c:v>14.365660309893187</c:v>
                </c:pt>
                <c:pt idx="15">
                  <c:v>10.165482864926553</c:v>
                </c:pt>
                <c:pt idx="16">
                  <c:v>13.576307051659374</c:v>
                </c:pt>
                <c:pt idx="17">
                  <c:v>13.129789296981681</c:v>
                </c:pt>
                <c:pt idx="18">
                  <c:v>9.3921192740433987</c:v>
                </c:pt>
                <c:pt idx="19">
                  <c:v>12.670565860797684</c:v>
                </c:pt>
                <c:pt idx="20">
                  <c:v>10.727351081589514</c:v>
                </c:pt>
                <c:pt idx="21">
                  <c:v>9.803494514328694</c:v>
                </c:pt>
                <c:pt idx="22">
                  <c:v>10.753452839688</c:v>
                </c:pt>
                <c:pt idx="23">
                  <c:v>10.781798896057298</c:v>
                </c:pt>
                <c:pt idx="24">
                  <c:v>10.519329646399505</c:v>
                </c:pt>
                <c:pt idx="25">
                  <c:v>11.069020430516909</c:v>
                </c:pt>
                <c:pt idx="26">
                  <c:v>10.710587416589215</c:v>
                </c:pt>
                <c:pt idx="27">
                  <c:v>6.9476787966082414</c:v>
                </c:pt>
                <c:pt idx="28">
                  <c:v>9.0752192291582752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排出量比較シート!$BQ$21:$BQ$50</c:f>
              <c:numCache>
                <c:formatCode>#,##0_);[Red]\(#,##0\)</c:formatCode>
                <c:ptCount val="30"/>
                <c:pt idx="0">
                  <c:v>0</c:v>
                </c:pt>
                <c:pt idx="1">
                  <c:v>0</c:v>
                </c:pt>
                <c:pt idx="2">
                  <c:v>0.53879708941992122</c:v>
                </c:pt>
                <c:pt idx="3">
                  <c:v>0</c:v>
                </c:pt>
                <c:pt idx="4">
                  <c:v>0.68608481629505891</c:v>
                </c:pt>
                <c:pt idx="5">
                  <c:v>0.67024214611677813</c:v>
                </c:pt>
                <c:pt idx="6">
                  <c:v>0.39375731839950712</c:v>
                </c:pt>
                <c:pt idx="7">
                  <c:v>0.89472487511376064</c:v>
                </c:pt>
                <c:pt idx="8">
                  <c:v>0.51781884151329838</c:v>
                </c:pt>
                <c:pt idx="9">
                  <c:v>0</c:v>
                </c:pt>
                <c:pt idx="10">
                  <c:v>0.57482967944000007</c:v>
                </c:pt>
                <c:pt idx="11">
                  <c:v>0</c:v>
                </c:pt>
                <c:pt idx="12">
                  <c:v>0.33733669053978182</c:v>
                </c:pt>
                <c:pt idx="13">
                  <c:v>0</c:v>
                </c:pt>
                <c:pt idx="14">
                  <c:v>0</c:v>
                </c:pt>
                <c:pt idx="15">
                  <c:v>0.27291267801949409</c:v>
                </c:pt>
                <c:pt idx="16">
                  <c:v>0.1674480329715812</c:v>
                </c:pt>
                <c:pt idx="17">
                  <c:v>0</c:v>
                </c:pt>
                <c:pt idx="18">
                  <c:v>0.60458659298126716</c:v>
                </c:pt>
                <c:pt idx="19">
                  <c:v>0.51821103508999999</c:v>
                </c:pt>
                <c:pt idx="20">
                  <c:v>0.12563216806613639</c:v>
                </c:pt>
                <c:pt idx="21">
                  <c:v>0.28020459669063991</c:v>
                </c:pt>
                <c:pt idx="22">
                  <c:v>0</c:v>
                </c:pt>
                <c:pt idx="23">
                  <c:v>7.2388052275743093E-3</c:v>
                </c:pt>
                <c:pt idx="24">
                  <c:v>0.34736696977279768</c:v>
                </c:pt>
                <c:pt idx="25">
                  <c:v>0.64925596175377676</c:v>
                </c:pt>
                <c:pt idx="26">
                  <c:v>0.46911594247772331</c:v>
                </c:pt>
                <c:pt idx="27">
                  <c:v>0</c:v>
                </c:pt>
                <c:pt idx="28">
                  <c:v>0.43740314123475083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排出量比較シート!$BR$21:$BR$50</c:f>
              <c:numCache>
                <c:formatCode>#,##0_);[Red]\(#,##0\)</c:formatCode>
                <c:ptCount val="30"/>
                <c:pt idx="0">
                  <c:v>34.250719975739059</c:v>
                </c:pt>
                <c:pt idx="1">
                  <c:v>46.358564060577876</c:v>
                </c:pt>
                <c:pt idx="2">
                  <c:v>37.446791721746322</c:v>
                </c:pt>
                <c:pt idx="3">
                  <c:v>54.39222676850823</c:v>
                </c:pt>
                <c:pt idx="4">
                  <c:v>63.602004134571636</c:v>
                </c:pt>
                <c:pt idx="5">
                  <c:v>87.853670526198741</c:v>
                </c:pt>
                <c:pt idx="6">
                  <c:v>26.404702072829437</c:v>
                </c:pt>
                <c:pt idx="7">
                  <c:v>26.830903054983409</c:v>
                </c:pt>
                <c:pt idx="8">
                  <c:v>37.481691230973873</c:v>
                </c:pt>
                <c:pt idx="9">
                  <c:v>282.20817106680312</c:v>
                </c:pt>
                <c:pt idx="10">
                  <c:v>43.307285240366447</c:v>
                </c:pt>
                <c:pt idx="11">
                  <c:v>27.840438218993818</c:v>
                </c:pt>
                <c:pt idx="12">
                  <c:v>35.352795516561024</c:v>
                </c:pt>
                <c:pt idx="13">
                  <c:v>41.558766619791648</c:v>
                </c:pt>
                <c:pt idx="14">
                  <c:v>31.820876996115274</c:v>
                </c:pt>
                <c:pt idx="15">
                  <c:v>19.414565832149762</c:v>
                </c:pt>
                <c:pt idx="16">
                  <c:v>85.478615159863736</c:v>
                </c:pt>
                <c:pt idx="17">
                  <c:v>34.621299872530315</c:v>
                </c:pt>
                <c:pt idx="18">
                  <c:v>78.692500676915955</c:v>
                </c:pt>
                <c:pt idx="19">
                  <c:v>50.44374454688424</c:v>
                </c:pt>
                <c:pt idx="20">
                  <c:v>24.731445520517656</c:v>
                </c:pt>
                <c:pt idx="21">
                  <c:v>30.342610624464207</c:v>
                </c:pt>
                <c:pt idx="22">
                  <c:v>84.832674064640756</c:v>
                </c:pt>
                <c:pt idx="23">
                  <c:v>69.609683049647145</c:v>
                </c:pt>
                <c:pt idx="24">
                  <c:v>27.495196344935046</c:v>
                </c:pt>
                <c:pt idx="25">
                  <c:v>24.038286685361033</c:v>
                </c:pt>
                <c:pt idx="26">
                  <c:v>27.140713538475847</c:v>
                </c:pt>
                <c:pt idx="27">
                  <c:v>16.767201023348417</c:v>
                </c:pt>
                <c:pt idx="28">
                  <c:v>34.329570821419367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排出量比較シート!$BF$21:$BF$68</c15:sqref>
                        </c15:formulaRef>
                      </c:ext>
                    </c:extLst>
                    <c:numCache>
                      <c:formatCode>#,##0_);[Red]\(#,##0\)</c:formatCode>
                      <c:ptCount val="48"/>
                      <c:pt idx="0">
                        <c:v>0</c:v>
                      </c:pt>
                      <c:pt idx="1">
                        <c:v>9.519463679357699</c:v>
                      </c:pt>
                      <c:pt idx="2">
                        <c:v>0.91719523887638599</c:v>
                      </c:pt>
                      <c:pt idx="3">
                        <c:v>7.528387802217166</c:v>
                      </c:pt>
                      <c:pt idx="4">
                        <c:v>38.972465288656423</c:v>
                      </c:pt>
                      <c:pt idx="5">
                        <c:v>33.246926019739306</c:v>
                      </c:pt>
                      <c:pt idx="6">
                        <c:v>1.0034208968419409</c:v>
                      </c:pt>
                      <c:pt idx="7">
                        <c:v>3.8952140410264628</c:v>
                      </c:pt>
                      <c:pt idx="8">
                        <c:v>10.716654459423999</c:v>
                      </c:pt>
                      <c:pt idx="9">
                        <c:v>34.023584127359072</c:v>
                      </c:pt>
                      <c:pt idx="10">
                        <c:v>1.8052279144919545</c:v>
                      </c:pt>
                      <c:pt idx="11">
                        <c:v>4.5580518181058487</c:v>
                      </c:pt>
                      <c:pt idx="12">
                        <c:v>5.4030062800863572</c:v>
                      </c:pt>
                      <c:pt idx="13">
                        <c:v>1.8861549228967267</c:v>
                      </c:pt>
                      <c:pt idx="14">
                        <c:v>0.65242492272255859</c:v>
                      </c:pt>
                      <c:pt idx="15">
                        <c:v>1.724133882859014</c:v>
                      </c:pt>
                      <c:pt idx="16">
                        <c:v>36.45561439915609</c:v>
                      </c:pt>
                      <c:pt idx="17">
                        <c:v>2.300077517220771</c:v>
                      </c:pt>
                      <c:pt idx="18">
                        <c:v>48.932731610983005</c:v>
                      </c:pt>
                      <c:pt idx="19">
                        <c:v>6.3395959495632628</c:v>
                      </c:pt>
                      <c:pt idx="20">
                        <c:v>3.1324419317781937</c:v>
                      </c:pt>
                      <c:pt idx="21">
                        <c:v>1.1883194238432147</c:v>
                      </c:pt>
                      <c:pt idx="22">
                        <c:v>46.769077893742626</c:v>
                      </c:pt>
                      <c:pt idx="23">
                        <c:v>36.710952905287535</c:v>
                      </c:pt>
                      <c:pt idx="24">
                        <c:v>2.2634258412920505</c:v>
                      </c:pt>
                      <c:pt idx="25">
                        <c:v>0.70300437784889191</c:v>
                      </c:pt>
                      <c:pt idx="26">
                        <c:v>6.4593676649848621</c:v>
                      </c:pt>
                      <c:pt idx="27">
                        <c:v>1.9554541878331457</c:v>
                      </c:pt>
                      <c:pt idx="28">
                        <c:v>6.9790860949421996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0.86894533892182102</c:v>
                      </c:pt>
                      <c:pt idx="1">
                        <c:v>0.56135307868831374</c:v>
                      </c:pt>
                      <c:pt idx="2">
                        <c:v>0.61323692351432635</c:v>
                      </c:pt>
                      <c:pt idx="3">
                        <c:v>0.28591104700008302</c:v>
                      </c:pt>
                      <c:pt idx="4">
                        <c:v>0.17545730265810708</c:v>
                      </c:pt>
                      <c:pt idx="5">
                        <c:v>0.36159338297069321</c:v>
                      </c:pt>
                      <c:pt idx="6">
                        <c:v>0.28304097157015545</c:v>
                      </c:pt>
                      <c:pt idx="7">
                        <c:v>0.10058480807865029</c:v>
                      </c:pt>
                      <c:pt idx="8">
                        <c:v>0.53277781796052126</c:v>
                      </c:pt>
                      <c:pt idx="9">
                        <c:v>1.0203100108630414</c:v>
                      </c:pt>
                      <c:pt idx="10">
                        <c:v>0.53466022401717861</c:v>
                      </c:pt>
                      <c:pt idx="11">
                        <c:v>1.5457819610774062</c:v>
                      </c:pt>
                      <c:pt idx="12">
                        <c:v>0.98106731813753967</c:v>
                      </c:pt>
                      <c:pt idx="13">
                        <c:v>0.13429853968204011</c:v>
                      </c:pt>
                      <c:pt idx="14">
                        <c:v>0.74619892504859175</c:v>
                      </c:pt>
                      <c:pt idx="15">
                        <c:v>0.28346694050300497</c:v>
                      </c:pt>
                      <c:pt idx="16">
                        <c:v>0.51576110439230671</c:v>
                      </c:pt>
                      <c:pt idx="17">
                        <c:v>0.56591625214792995</c:v>
                      </c:pt>
                      <c:pt idx="18">
                        <c:v>0.69683189930554523</c:v>
                      </c:pt>
                      <c:pt idx="19">
                        <c:v>0.29151714596086897</c:v>
                      </c:pt>
                      <c:pt idx="20">
                        <c:v>0.17777780032505633</c:v>
                      </c:pt>
                      <c:pt idx="21">
                        <c:v>0.56657496779239114</c:v>
                      </c:pt>
                      <c:pt idx="22">
                        <c:v>0.41765437257855265</c:v>
                      </c:pt>
                      <c:pt idx="23">
                        <c:v>0.47371536218641208</c:v>
                      </c:pt>
                      <c:pt idx="24">
                        <c:v>0.43274859289651874</c:v>
                      </c:pt>
                      <c:pt idx="25">
                        <c:v>0.32046787690174627</c:v>
                      </c:pt>
                      <c:pt idx="26">
                        <c:v>0.53699019010780524</c:v>
                      </c:pt>
                      <c:pt idx="27">
                        <c:v>0.14844226599578475</c:v>
                      </c:pt>
                      <c:pt idx="28">
                        <c:v>0.49356731406035376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6.0303351209032199</c:v>
                      </c:pt>
                      <c:pt idx="1">
                        <c:v>10.128284435154887</c:v>
                      </c:pt>
                      <c:pt idx="2">
                        <c:v>13.842515556883425</c:v>
                      </c:pt>
                      <c:pt idx="3">
                        <c:v>17.159850674923135</c:v>
                      </c:pt>
                      <c:pt idx="4">
                        <c:v>1.9575077289101621</c:v>
                      </c:pt>
                      <c:pt idx="5">
                        <c:v>27.845959234758986</c:v>
                      </c:pt>
                      <c:pt idx="6">
                        <c:v>2.6551400668317262</c:v>
                      </c:pt>
                      <c:pt idx="7">
                        <c:v>1.0212077180122023</c:v>
                      </c:pt>
                      <c:pt idx="8">
                        <c:v>4.827231905008496</c:v>
                      </c:pt>
                      <c:pt idx="9">
                        <c:v>11.262537652275132</c:v>
                      </c:pt>
                      <c:pt idx="10">
                        <c:v>2.8238839989945288</c:v>
                      </c:pt>
                      <c:pt idx="11">
                        <c:v>1.5764058109528754</c:v>
                      </c:pt>
                      <c:pt idx="12">
                        <c:v>5.9859944214848149</c:v>
                      </c:pt>
                      <c:pt idx="13">
                        <c:v>3.2089590897665099</c:v>
                      </c:pt>
                      <c:pt idx="14">
                        <c:v>2.392543796485731</c:v>
                      </c:pt>
                      <c:pt idx="15">
                        <c:v>0.88729659298944341</c:v>
                      </c:pt>
                      <c:pt idx="16">
                        <c:v>19.288204247006622</c:v>
                      </c:pt>
                      <c:pt idx="17">
                        <c:v>7.2553547254573356</c:v>
                      </c:pt>
                      <c:pt idx="18">
                        <c:v>5.5908725895553957</c:v>
                      </c:pt>
                      <c:pt idx="19">
                        <c:v>16.184355287718201</c:v>
                      </c:pt>
                      <c:pt idx="20">
                        <c:v>1.1670945348710884</c:v>
                      </c:pt>
                      <c:pt idx="21">
                        <c:v>5.4017516987492726</c:v>
                      </c:pt>
                      <c:pt idx="22">
                        <c:v>11.97198884296963</c:v>
                      </c:pt>
                      <c:pt idx="23">
                        <c:v>7.3162154040369956</c:v>
                      </c:pt>
                      <c:pt idx="24">
                        <c:v>1.4005134418453062</c:v>
                      </c:pt>
                      <c:pt idx="25">
                        <c:v>1.6922870755630781</c:v>
                      </c:pt>
                      <c:pt idx="26">
                        <c:v>3.3550902422413329</c:v>
                      </c:pt>
                      <c:pt idx="27">
                        <c:v>0.45686805591414381</c:v>
                      </c:pt>
                      <c:pt idx="28">
                        <c:v>3.8514119650745919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11.261111948806727</c:v>
                      </c:pt>
                      <c:pt idx="1">
                        <c:v>10.813864235988293</c:v>
                      </c:pt>
                      <c:pt idx="2">
                        <c:v>10.796439675959336</c:v>
                      </c:pt>
                      <c:pt idx="3">
                        <c:v>14.307349331431519</c:v>
                      </c:pt>
                      <c:pt idx="4">
                        <c:v>10.327619574776847</c:v>
                      </c:pt>
                      <c:pt idx="5">
                        <c:v>11.052398641136849</c:v>
                      </c:pt>
                      <c:pt idx="6">
                        <c:v>11.377103414035517</c:v>
                      </c:pt>
                      <c:pt idx="7">
                        <c:v>11.583808495937491</c:v>
                      </c:pt>
                      <c:pt idx="8">
                        <c:v>8.6462672102301301</c:v>
                      </c:pt>
                      <c:pt idx="9">
                        <c:v>14.521905885042962</c:v>
                      </c:pt>
                      <c:pt idx="10">
                        <c:v>15.422441812711089</c:v>
                      </c:pt>
                      <c:pt idx="11">
                        <c:v>9.7701089990080341</c:v>
                      </c:pt>
                      <c:pt idx="12">
                        <c:v>8.1141369355868882</c:v>
                      </c:pt>
                      <c:pt idx="13">
                        <c:v>11.920720199246425</c:v>
                      </c:pt>
                      <c:pt idx="14">
                        <c:v>14.107939617840906</c:v>
                      </c:pt>
                      <c:pt idx="15">
                        <c:v>9.9081124955186546</c:v>
                      </c:pt>
                      <c:pt idx="16">
                        <c:v>13.318469585392297</c:v>
                      </c:pt>
                      <c:pt idx="17">
                        <c:v>12.865412474686091</c:v>
                      </c:pt>
                      <c:pt idx="18">
                        <c:v>9.1399453571938736</c:v>
                      </c:pt>
                      <c:pt idx="19">
                        <c:v>11.894258814152662</c:v>
                      </c:pt>
                      <c:pt idx="20">
                        <c:v>10.476695229532321</c:v>
                      </c:pt>
                      <c:pt idx="21">
                        <c:v>9.5493354358276559</c:v>
                      </c:pt>
                      <c:pt idx="22">
                        <c:v>10.500578277549705</c:v>
                      </c:pt>
                      <c:pt idx="23">
                        <c:v>10.535230141517927</c:v>
                      </c:pt>
                      <c:pt idx="24">
                        <c:v>10.267038955335185</c:v>
                      </c:pt>
                      <c:pt idx="25">
                        <c:v>10.819707481929857</c:v>
                      </c:pt>
                      <c:pt idx="26">
                        <c:v>10.466587694775329</c:v>
                      </c:pt>
                      <c:pt idx="27">
                        <c:v>6.7065400430568314</c:v>
                      </c:pt>
                      <c:pt idx="28">
                        <c:v>8.8323288623849407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6.8949497994645261</c:v>
                </c:pt>
                <c:pt idx="2">
                  <c:v>0.54927203045477313</c:v>
                </c:pt>
                <c:pt idx="3">
                  <c:v>2.9994670102653944</c:v>
                </c:pt>
                <c:pt idx="4">
                  <c:v>2.9226358088771365</c:v>
                </c:pt>
                <c:pt idx="5">
                  <c:v>3.9386294707894263</c:v>
                </c:pt>
                <c:pt idx="7">
                  <c:v>10.66895964236768</c:v>
                </c:pt>
                <c:pt idx="8">
                  <c:v>0.24107200506651005</c:v>
                </c:pt>
                <c:pt idx="9">
                  <c:v>0</c:v>
                </c:pt>
                <c:pt idx="10">
                  <c:v>0.45618299752741659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10.443688840184693</c:v>
                </c:pt>
                <c:pt idx="4">
                  <c:v>2.9226358088771365</c:v>
                </c:pt>
                <c:pt idx="5">
                  <c:v>3.9386294707894263</c:v>
                </c:pt>
                <c:pt idx="6">
                  <c:v>10.91003164743419</c:v>
                </c:pt>
                <c:pt idx="10">
                  <c:v>0.45618299752741659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再エネ比較シート!$BM$72:$BM$161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再エネ比較シート!$BK$72:$BK$161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再エネ比較シート!$BE$72:$BE$161</c:f>
              <c:numCache>
                <c:formatCode>#,##0_);[Red]\(#,##0\)</c:formatCode>
                <c:ptCount val="90"/>
                <c:pt idx="0">
                  <c:v>1071013.4849999999</c:v>
                </c:pt>
                <c:pt idx="1">
                  <c:v>396466.94700000004</c:v>
                </c:pt>
                <c:pt idx="2">
                  <c:v>2542130.0669999998</c:v>
                </c:pt>
                <c:pt idx="3">
                  <c:v>1910935.0060000001</c:v>
                </c:pt>
                <c:pt idx="4">
                  <c:v>667288.46299999999</c:v>
                </c:pt>
                <c:pt idx="5">
                  <c:v>31280.577000000001</c:v>
                </c:pt>
                <c:pt idx="6">
                  <c:v>2150180.398</c:v>
                </c:pt>
                <c:pt idx="7">
                  <c:v>531421.20299999998</c:v>
                </c:pt>
                <c:pt idx="8">
                  <c:v>308539.88699999999</c:v>
                </c:pt>
                <c:pt idx="9">
                  <c:v>1047763.9199999998</c:v>
                </c:pt>
                <c:pt idx="10">
                  <c:v>287954.587</c:v>
                </c:pt>
                <c:pt idx="11">
                  <c:v>163538.867</c:v>
                </c:pt>
                <c:pt idx="12">
                  <c:v>443134.74300000002</c:v>
                </c:pt>
                <c:pt idx="13">
                  <c:v>2630532.3489999999</c:v>
                </c:pt>
                <c:pt idx="14">
                  <c:v>726335.86399999994</c:v>
                </c:pt>
                <c:pt idx="15">
                  <c:v>239667.807</c:v>
                </c:pt>
                <c:pt idx="16">
                  <c:v>155841.51999999999</c:v>
                </c:pt>
                <c:pt idx="17">
                  <c:v>5117009.72</c:v>
                </c:pt>
                <c:pt idx="18">
                  <c:v>305679.33900000004</c:v>
                </c:pt>
                <c:pt idx="19">
                  <c:v>1156511.5559999999</c:v>
                </c:pt>
                <c:pt idx="20">
                  <c:v>358510.45499999996</c:v>
                </c:pt>
                <c:pt idx="21">
                  <c:v>901303.30700000003</c:v>
                </c:pt>
                <c:pt idx="22">
                  <c:v>2554569.56</c:v>
                </c:pt>
                <c:pt idx="23">
                  <c:v>567167.554</c:v>
                </c:pt>
                <c:pt idx="24">
                  <c:v>101591.946</c:v>
                </c:pt>
                <c:pt idx="25">
                  <c:v>326844.26500000001</c:v>
                </c:pt>
                <c:pt idx="26">
                  <c:v>613618.11800000002</c:v>
                </c:pt>
                <c:pt idx="27">
                  <c:v>464180.63799999998</c:v>
                </c:pt>
                <c:pt idx="28">
                  <c:v>564291.44299999997</c:v>
                </c:pt>
                <c:pt idx="29">
                  <c:v>347872.35600000009</c:v>
                </c:pt>
                <c:pt idx="30">
                  <c:v>663720</c:v>
                </c:pt>
                <c:pt idx="31">
                  <c:v>571371.73100000003</c:v>
                </c:pt>
                <c:pt idx="32">
                  <c:v>771498.67400000012</c:v>
                </c:pt>
                <c:pt idx="33">
                  <c:v>351788.85499999998</c:v>
                </c:pt>
                <c:pt idx="34">
                  <c:v>94992.641999999993</c:v>
                </c:pt>
                <c:pt idx="35">
                  <c:v>390342.12699999998</c:v>
                </c:pt>
                <c:pt idx="36">
                  <c:v>789370.38299999991</c:v>
                </c:pt>
                <c:pt idx="37">
                  <c:v>276137.505</c:v>
                </c:pt>
                <c:pt idx="38">
                  <c:v>399542.74000000005</c:v>
                </c:pt>
                <c:pt idx="39">
                  <c:v>1643838.3540000003</c:v>
                </c:pt>
                <c:pt idx="40">
                  <c:v>130844.23800000001</c:v>
                </c:pt>
                <c:pt idx="41">
                  <c:v>2445891.645</c:v>
                </c:pt>
                <c:pt idx="42">
                  <c:v>1558945.4429999997</c:v>
                </c:pt>
                <c:pt idx="43">
                  <c:v>217767.519</c:v>
                </c:pt>
                <c:pt idx="44">
                  <c:v>208183.86099999998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再エネ比較シート!$BF$72:$BF$161</c:f>
              <c:numCache>
                <c:formatCode>#,##0_);[Red]\(#,##0\)</c:formatCode>
                <c:ptCount val="90"/>
                <c:pt idx="0">
                  <c:v>297242.78499999992</c:v>
                </c:pt>
                <c:pt idx="1">
                  <c:v>335465.33</c:v>
                </c:pt>
                <c:pt idx="2">
                  <c:v>1664680.99</c:v>
                </c:pt>
                <c:pt idx="3">
                  <c:v>785058.97900000005</c:v>
                </c:pt>
                <c:pt idx="4">
                  <c:v>2426.4720000000007</c:v>
                </c:pt>
                <c:pt idx="5">
                  <c:v>524460.91</c:v>
                </c:pt>
                <c:pt idx="6">
                  <c:v>22065.248</c:v>
                </c:pt>
                <c:pt idx="7">
                  <c:v>8979.9339999999993</c:v>
                </c:pt>
                <c:pt idx="8">
                  <c:v>238407.989</c:v>
                </c:pt>
                <c:pt idx="9">
                  <c:v>295812.46999999991</c:v>
                </c:pt>
                <c:pt idx="10">
                  <c:v>303145.02000000008</c:v>
                </c:pt>
                <c:pt idx="11">
                  <c:v>0</c:v>
                </c:pt>
                <c:pt idx="12">
                  <c:v>28930.397000000001</c:v>
                </c:pt>
                <c:pt idx="13">
                  <c:v>592478.83499999996</c:v>
                </c:pt>
                <c:pt idx="14">
                  <c:v>0</c:v>
                </c:pt>
                <c:pt idx="15">
                  <c:v>0</c:v>
                </c:pt>
                <c:pt idx="16">
                  <c:v>616743.91700000002</c:v>
                </c:pt>
                <c:pt idx="17">
                  <c:v>733.37599999999998</c:v>
                </c:pt>
                <c:pt idx="18">
                  <c:v>161.79599999999999</c:v>
                </c:pt>
                <c:pt idx="19">
                  <c:v>0</c:v>
                </c:pt>
                <c:pt idx="20">
                  <c:v>159887.14000000004</c:v>
                </c:pt>
                <c:pt idx="21">
                  <c:v>630823.69999999984</c:v>
                </c:pt>
                <c:pt idx="22">
                  <c:v>5205.634</c:v>
                </c:pt>
                <c:pt idx="23">
                  <c:v>348642.81199999998</c:v>
                </c:pt>
                <c:pt idx="24">
                  <c:v>10821.38</c:v>
                </c:pt>
                <c:pt idx="25">
                  <c:v>0</c:v>
                </c:pt>
                <c:pt idx="26">
                  <c:v>8889.2790000000005</c:v>
                </c:pt>
                <c:pt idx="27">
                  <c:v>3979.1509999999998</c:v>
                </c:pt>
                <c:pt idx="28">
                  <c:v>156476.62400000004</c:v>
                </c:pt>
                <c:pt idx="29">
                  <c:v>283809.29599999991</c:v>
                </c:pt>
                <c:pt idx="30">
                  <c:v>0</c:v>
                </c:pt>
                <c:pt idx="31">
                  <c:v>601903.72900000005</c:v>
                </c:pt>
                <c:pt idx="32">
                  <c:v>0</c:v>
                </c:pt>
                <c:pt idx="33">
                  <c:v>7020.2849999999989</c:v>
                </c:pt>
                <c:pt idx="34">
                  <c:v>373862.67499999993</c:v>
                </c:pt>
                <c:pt idx="35">
                  <c:v>297774.103</c:v>
                </c:pt>
                <c:pt idx="36">
                  <c:v>336173.71600000001</c:v>
                </c:pt>
                <c:pt idx="37">
                  <c:v>201256.19699999999</c:v>
                </c:pt>
                <c:pt idx="38">
                  <c:v>37795.69400000001</c:v>
                </c:pt>
                <c:pt idx="39">
                  <c:v>447347.033</c:v>
                </c:pt>
                <c:pt idx="40">
                  <c:v>273564.44799999997</c:v>
                </c:pt>
                <c:pt idx="41">
                  <c:v>239229.734</c:v>
                </c:pt>
                <c:pt idx="42">
                  <c:v>1529226.037</c:v>
                </c:pt>
                <c:pt idx="43">
                  <c:v>53339.24500000001</c:v>
                </c:pt>
                <c:pt idx="44">
                  <c:v>21979.279999999999</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再エネ比較シート!$BG$72:$BG$161</c:f>
              <c:numCache>
                <c:formatCode>#,##0_);[Red]\(#,##0\)</c:formatCode>
                <c:ptCount val="90"/>
                <c:pt idx="0">
                  <c:v>57380.953999999991</c:v>
                </c:pt>
                <c:pt idx="1">
                  <c:v>29781.361000000001</c:v>
                </c:pt>
                <c:pt idx="2">
                  <c:v>3245.279</c:v>
                </c:pt>
                <c:pt idx="3">
                  <c:v>1556.249</c:v>
                </c:pt>
                <c:pt idx="4">
                  <c:v>0</c:v>
                </c:pt>
                <c:pt idx="5">
                  <c:v>111870.94400000002</c:v>
                </c:pt>
                <c:pt idx="6">
                  <c:v>56.101999999999997</c:v>
                </c:pt>
                <c:pt idx="7">
                  <c:v>0</c:v>
                </c:pt>
                <c:pt idx="8">
                  <c:v>2071.5780000000004</c:v>
                </c:pt>
                <c:pt idx="9">
                  <c:v>25771.956999999995</c:v>
                </c:pt>
                <c:pt idx="10">
                  <c:v>49482.042000000001</c:v>
                </c:pt>
                <c:pt idx="11">
                  <c:v>0</c:v>
                </c:pt>
                <c:pt idx="12">
                  <c:v>0</c:v>
                </c:pt>
                <c:pt idx="13">
                  <c:v>109432.05499999998</c:v>
                </c:pt>
                <c:pt idx="14">
                  <c:v>0</c:v>
                </c:pt>
                <c:pt idx="15">
                  <c:v>0</c:v>
                </c:pt>
                <c:pt idx="16">
                  <c:v>96021.006999999998</c:v>
                </c:pt>
                <c:pt idx="17">
                  <c:v>500.40300000000008</c:v>
                </c:pt>
                <c:pt idx="18">
                  <c:v>1062.1469999999999</c:v>
                </c:pt>
                <c:pt idx="19">
                  <c:v>0</c:v>
                </c:pt>
                <c:pt idx="20">
                  <c:v>33158.330999999998</c:v>
                </c:pt>
                <c:pt idx="21">
                  <c:v>21721.873</c:v>
                </c:pt>
                <c:pt idx="22">
                  <c:v>44.44</c:v>
                </c:pt>
                <c:pt idx="23">
                  <c:v>28167.22</c:v>
                </c:pt>
                <c:pt idx="24">
                  <c:v>287.14299999999997</c:v>
                </c:pt>
                <c:pt idx="25">
                  <c:v>0</c:v>
                </c:pt>
                <c:pt idx="26">
                  <c:v>0</c:v>
                </c:pt>
                <c:pt idx="27">
                  <c:v>0</c:v>
                </c:pt>
                <c:pt idx="28">
                  <c:v>10380.164999999997</c:v>
                </c:pt>
                <c:pt idx="29">
                  <c:v>7051.2330000000002</c:v>
                </c:pt>
                <c:pt idx="30">
                  <c:v>0</c:v>
                </c:pt>
                <c:pt idx="31">
                  <c:v>77362.691999999995</c:v>
                </c:pt>
                <c:pt idx="32">
                  <c:v>6336.0569999999989</c:v>
                </c:pt>
                <c:pt idx="33">
                  <c:v>9696.1810000000023</c:v>
                </c:pt>
                <c:pt idx="34">
                  <c:v>72717.876000000004</c:v>
                </c:pt>
                <c:pt idx="35">
                  <c:v>44479.923000000003</c:v>
                </c:pt>
                <c:pt idx="36">
                  <c:v>1920.25</c:v>
                </c:pt>
                <c:pt idx="37">
                  <c:v>35144.673999999999</c:v>
                </c:pt>
                <c:pt idx="38">
                  <c:v>12130.448</c:v>
                </c:pt>
                <c:pt idx="39">
                  <c:v>210473.788</c:v>
                </c:pt>
                <c:pt idx="40">
                  <c:v>50567.817999999999</c:v>
                </c:pt>
                <c:pt idx="41">
                  <c:v>39123.85500000001</c:v>
                </c:pt>
                <c:pt idx="42">
                  <c:v>58210.911</c:v>
                </c:pt>
                <c:pt idx="43">
                  <c:v>9007.3340000000007</c:v>
                </c:pt>
                <c:pt idx="44">
                  <c:v>1477.66</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再エネ比較シート!$BH$72:$BH$161</c:f>
              <c:numCache>
                <c:formatCode>#,##0_);[Red]\(#,##0\)</c:formatCode>
                <c:ptCount val="90"/>
                <c:pt idx="0">
                  <c:v>0</c:v>
                </c:pt>
                <c:pt idx="1">
                  <c:v>0</c:v>
                </c:pt>
                <c:pt idx="2">
                  <c:v>113345.292</c:v>
                </c:pt>
                <c:pt idx="3">
                  <c:v>0</c:v>
                </c:pt>
                <c:pt idx="4">
                  <c:v>0</c:v>
                </c:pt>
                <c:pt idx="5">
                  <c:v>0</c:v>
                </c:pt>
                <c:pt idx="6">
                  <c:v>0</c:v>
                </c:pt>
                <c:pt idx="7">
                  <c:v>0</c:v>
                </c:pt>
                <c:pt idx="8">
                  <c:v>36126.46</c:v>
                </c:pt>
                <c:pt idx="9">
                  <c:v>10.055999999999997</c:v>
                </c:pt>
                <c:pt idx="10">
                  <c:v>1426356.727</c:v>
                </c:pt>
                <c:pt idx="11">
                  <c:v>0</c:v>
                </c:pt>
                <c:pt idx="12">
                  <c:v>0</c:v>
                </c:pt>
                <c:pt idx="13">
                  <c:v>0</c:v>
                </c:pt>
                <c:pt idx="14">
                  <c:v>0</c:v>
                </c:pt>
                <c:pt idx="15">
                  <c:v>0</c:v>
                </c:pt>
                <c:pt idx="16">
                  <c:v>0</c:v>
                </c:pt>
                <c:pt idx="17">
                  <c:v>0</c:v>
                </c:pt>
                <c:pt idx="18">
                  <c:v>0</c:v>
                </c:pt>
                <c:pt idx="19">
                  <c:v>0</c:v>
                </c:pt>
                <c:pt idx="20">
                  <c:v>0</c:v>
                </c:pt>
                <c:pt idx="21">
                  <c:v>15959.634</c:v>
                </c:pt>
                <c:pt idx="22">
                  <c:v>4.9059999999999997</c:v>
                </c:pt>
                <c:pt idx="23">
                  <c:v>0</c:v>
                </c:pt>
                <c:pt idx="24">
                  <c:v>0</c:v>
                </c:pt>
                <c:pt idx="25">
                  <c:v>0</c:v>
                </c:pt>
                <c:pt idx="26">
                  <c:v>0</c:v>
                </c:pt>
                <c:pt idx="27">
                  <c:v>0</c:v>
                </c:pt>
                <c:pt idx="28">
                  <c:v>0</c:v>
                </c:pt>
                <c:pt idx="29">
                  <c:v>64.018000000000001</c:v>
                </c:pt>
                <c:pt idx="30">
                  <c:v>0</c:v>
                </c:pt>
                <c:pt idx="31">
                  <c:v>2162.3879999999999</c:v>
                </c:pt>
                <c:pt idx="32">
                  <c:v>0</c:v>
                </c:pt>
                <c:pt idx="33">
                  <c:v>0</c:v>
                </c:pt>
                <c:pt idx="34">
                  <c:v>0</c:v>
                </c:pt>
                <c:pt idx="35">
                  <c:v>0</c:v>
                </c:pt>
                <c:pt idx="36">
                  <c:v>105943.352</c:v>
                </c:pt>
                <c:pt idx="37">
                  <c:v>140714.21400000004</c:v>
                </c:pt>
                <c:pt idx="38">
                  <c:v>0</c:v>
                </c:pt>
                <c:pt idx="39">
                  <c:v>0</c:v>
                </c:pt>
                <c:pt idx="40">
                  <c:v>0</c:v>
                </c:pt>
                <c:pt idx="41">
                  <c:v>0</c:v>
                </c:pt>
                <c:pt idx="42">
                  <c:v>593.33199999999999</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再エネ比較シート!$BI$72:$BI$161</c:f>
              <c:numCache>
                <c:formatCode>#,##0_);[Red]\(#,##0\)</c:formatCode>
                <c:ptCount val="90"/>
                <c:pt idx="0">
                  <c:v>1425637.2239999997</c:v>
                </c:pt>
                <c:pt idx="1">
                  <c:v>761713.63800000004</c:v>
                </c:pt>
                <c:pt idx="2">
                  <c:v>4323401.6280000005</c:v>
                </c:pt>
                <c:pt idx="3">
                  <c:v>2697550.2340000002</c:v>
                </c:pt>
                <c:pt idx="4">
                  <c:v>669714.93499999994</c:v>
                </c:pt>
                <c:pt idx="5">
                  <c:v>667612.4310000001</c:v>
                </c:pt>
                <c:pt idx="6">
                  <c:v>2172301.7480000001</c:v>
                </c:pt>
                <c:pt idx="7">
                  <c:v>540401.13699999999</c:v>
                </c:pt>
                <c:pt idx="8">
                  <c:v>585145.91399999987</c:v>
                </c:pt>
                <c:pt idx="9">
                  <c:v>1369358.4029999997</c:v>
                </c:pt>
                <c:pt idx="10">
                  <c:v>2066938.3760000002</c:v>
                </c:pt>
                <c:pt idx="11">
                  <c:v>163538.867</c:v>
                </c:pt>
                <c:pt idx="12">
                  <c:v>472065.14</c:v>
                </c:pt>
                <c:pt idx="13">
                  <c:v>3332443.2390000001</c:v>
                </c:pt>
                <c:pt idx="14">
                  <c:v>726335.86399999994</c:v>
                </c:pt>
                <c:pt idx="15">
                  <c:v>239667.807</c:v>
                </c:pt>
                <c:pt idx="16">
                  <c:v>868606.44400000002</c:v>
                </c:pt>
                <c:pt idx="17">
                  <c:v>5118243.4989999998</c:v>
                </c:pt>
                <c:pt idx="18">
                  <c:v>306903.28200000001</c:v>
                </c:pt>
                <c:pt idx="19">
                  <c:v>1156511.5559999999</c:v>
                </c:pt>
                <c:pt idx="20">
                  <c:v>551555.92599999998</c:v>
                </c:pt>
                <c:pt idx="21">
                  <c:v>1569808.5139999997</c:v>
                </c:pt>
                <c:pt idx="22">
                  <c:v>2559824.54</c:v>
                </c:pt>
                <c:pt idx="23">
                  <c:v>943977.58599999989</c:v>
                </c:pt>
                <c:pt idx="24">
                  <c:v>112700.469</c:v>
                </c:pt>
                <c:pt idx="25">
                  <c:v>326844.26500000001</c:v>
                </c:pt>
                <c:pt idx="26">
                  <c:v>622507.397</c:v>
                </c:pt>
                <c:pt idx="27">
                  <c:v>468159.78899999999</c:v>
                </c:pt>
                <c:pt idx="28">
                  <c:v>731148.23200000008</c:v>
                </c:pt>
                <c:pt idx="29">
                  <c:v>638796.90300000005</c:v>
                </c:pt>
                <c:pt idx="30">
                  <c:v>663720</c:v>
                </c:pt>
                <c:pt idx="31">
                  <c:v>1252800.54</c:v>
                </c:pt>
                <c:pt idx="32">
                  <c:v>777834.73100000015</c:v>
                </c:pt>
                <c:pt idx="33">
                  <c:v>368505.32099999994</c:v>
                </c:pt>
                <c:pt idx="34">
                  <c:v>541573.19299999997</c:v>
                </c:pt>
                <c:pt idx="35">
                  <c:v>732596.15299999993</c:v>
                </c:pt>
                <c:pt idx="36">
                  <c:v>1233407.7009999999</c:v>
                </c:pt>
                <c:pt idx="37">
                  <c:v>653252.59000000008</c:v>
                </c:pt>
                <c:pt idx="38">
                  <c:v>449468.88200000004</c:v>
                </c:pt>
                <c:pt idx="39">
                  <c:v>2301659.1750000003</c:v>
                </c:pt>
                <c:pt idx="40">
                  <c:v>454976.50399999996</c:v>
                </c:pt>
                <c:pt idx="41">
                  <c:v>2724245.2340000002</c:v>
                </c:pt>
                <c:pt idx="42">
                  <c:v>3146975.7229999993</c:v>
                </c:pt>
                <c:pt idx="43">
                  <c:v>280114.098</c:v>
                </c:pt>
                <c:pt idx="44">
                  <c:v>231640.80099999998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再エネ比較シート!$CO$13:$CO$42</c:f>
              <c:numCache>
                <c:formatCode>0.0%</c:formatCode>
                <c:ptCount val="30"/>
                <c:pt idx="0">
                  <c:v>1.1513859275053304E-2</c:v>
                </c:pt>
                <c:pt idx="1">
                  <c:v>2.2354694485842028E-2</c:v>
                </c:pt>
                <c:pt idx="2">
                  <c:v>4.1963578780680917E-2</c:v>
                </c:pt>
                <c:pt idx="3">
                  <c:v>8.7814504193389251E-2</c:v>
                </c:pt>
                <c:pt idx="4">
                  <c:v>5.3230209281164696E-2</c:v>
                </c:pt>
                <c:pt idx="5">
                  <c:v>9.3919920909540291E-3</c:v>
                </c:pt>
                <c:pt idx="6">
                  <c:v>1.3966480446927373E-2</c:v>
                </c:pt>
                <c:pt idx="7">
                  <c:v>0.18523316062176165</c:v>
                </c:pt>
                <c:pt idx="8">
                  <c:v>3.0831878999418267E-2</c:v>
                </c:pt>
                <c:pt idx="9">
                  <c:v>5.1667449506810709E-2</c:v>
                </c:pt>
                <c:pt idx="10">
                  <c:v>6.2169312169312166E-2</c:v>
                </c:pt>
                <c:pt idx="11">
                  <c:v>3.5109717868338559E-2</c:v>
                </c:pt>
                <c:pt idx="12">
                  <c:v>3.7531276063386154E-3</c:v>
                </c:pt>
                <c:pt idx="13">
                  <c:v>7.4656188605108052E-3</c:v>
                </c:pt>
                <c:pt idx="14">
                  <c:v>0.10189452124935997</c:v>
                </c:pt>
                <c:pt idx="15">
                  <c:v>9.1869060190073917E-2</c:v>
                </c:pt>
                <c:pt idx="16">
                  <c:v>4.1382446566621191E-2</c:v>
                </c:pt>
                <c:pt idx="17">
                  <c:v>6.5044687189672296E-2</c:v>
                </c:pt>
                <c:pt idx="18">
                  <c:v>2.0512820512820513E-2</c:v>
                </c:pt>
                <c:pt idx="19">
                  <c:v>1.4882381180988958E-2</c:v>
                </c:pt>
                <c:pt idx="20">
                  <c:v>0.13662131519274376</c:v>
                </c:pt>
                <c:pt idx="21">
                  <c:v>3.7054860442733401E-2</c:v>
                </c:pt>
                <c:pt idx="22">
                  <c:v>3.3348560986751943E-2</c:v>
                </c:pt>
                <c:pt idx="23">
                  <c:v>2.2099447513812154E-2</c:v>
                </c:pt>
                <c:pt idx="24">
                  <c:v>0.12404677173360447</c:v>
                </c:pt>
                <c:pt idx="25">
                  <c:v>8.5236768802228413E-2</c:v>
                </c:pt>
                <c:pt idx="26">
                  <c:v>0.13797468354430381</c:v>
                </c:pt>
                <c:pt idx="27">
                  <c:v>5.2564102564102565E-2</c:v>
                </c:pt>
                <c:pt idx="28">
                  <c:v>3.7999999999999999E-2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再エネ比較シート!$CC$13:$CC$42</c:f>
              <c:numCache>
                <c:formatCode>0.0%</c:formatCode>
                <c:ptCount val="30"/>
                <c:pt idx="0">
                  <c:v>1.0332276920652668E-2</c:v>
                </c:pt>
                <c:pt idx="1">
                  <c:v>8.5891736498558725E-3</c:v>
                </c:pt>
                <c:pt idx="2">
                  <c:v>3.3421027986562768E-2</c:v>
                </c:pt>
                <c:pt idx="3">
                  <c:v>7.5418021299902951E-2</c:v>
                </c:pt>
                <c:pt idx="4">
                  <c:v>2.801372677743634E-2</c:v>
                </c:pt>
                <c:pt idx="5">
                  <c:v>4.1980453314748199E-3</c:v>
                </c:pt>
                <c:pt idx="6">
                  <c:v>8.9280825502945568E-3</c:v>
                </c:pt>
                <c:pt idx="7">
                  <c:v>8.203936089776584E-2</c:v>
                </c:pt>
                <c:pt idx="8">
                  <c:v>1.0689848386821313E-2</c:v>
                </c:pt>
                <c:pt idx="9">
                  <c:v>3.1020542486459229E-2</c:v>
                </c:pt>
                <c:pt idx="10">
                  <c:v>6.8758650579806374E-2</c:v>
                </c:pt>
                <c:pt idx="11">
                  <c:v>1.540687243284578E-2</c:v>
                </c:pt>
                <c:pt idx="12">
                  <c:v>2.6588278395010658E-3</c:v>
                </c:pt>
                <c:pt idx="13">
                  <c:v>6.1948356560480242E-3</c:v>
                </c:pt>
                <c:pt idx="14">
                  <c:v>5.422716702130876E-2</c:v>
                </c:pt>
                <c:pt idx="15">
                  <c:v>5.5012008777293717E-2</c:v>
                </c:pt>
                <c:pt idx="16">
                  <c:v>2.5657201778849031E-2</c:v>
                </c:pt>
                <c:pt idx="17">
                  <c:v>3.7374753949607424E-2</c:v>
                </c:pt>
                <c:pt idx="18">
                  <c:v>7.986616842618947E-3</c:v>
                </c:pt>
                <c:pt idx="19">
                  <c:v>1.0017243474473999E-2</c:v>
                </c:pt>
                <c:pt idx="20">
                  <c:v>7.235780320768348E-2</c:v>
                </c:pt>
                <c:pt idx="21">
                  <c:v>2.0531887539965859E-2</c:v>
                </c:pt>
                <c:pt idx="22">
                  <c:v>1.7774889816537097E-2</c:v>
                </c:pt>
                <c:pt idx="23">
                  <c:v>1.2149740359906453E-2</c:v>
                </c:pt>
                <c:pt idx="24">
                  <c:v>6.5289451693886405E-2</c:v>
                </c:pt>
                <c:pt idx="25">
                  <c:v>5.8285684359454047E-2</c:v>
                </c:pt>
                <c:pt idx="26">
                  <c:v>5.925205342950457E-2</c:v>
                </c:pt>
                <c:pt idx="27">
                  <c:v>3.1418120411088185E-2</c:v>
                </c:pt>
                <c:pt idx="28">
                  <c:v>1.4003894073771927E-2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再エネ比較シート!$CD$13:$CD$42</c:f>
              <c:numCache>
                <c:formatCode>0.0%</c:formatCode>
                <c:ptCount val="30"/>
                <c:pt idx="0">
                  <c:v>2.7239914883539988E-2</c:v>
                </c:pt>
                <c:pt idx="1">
                  <c:v>9.2517579710908737E-2</c:v>
                </c:pt>
                <c:pt idx="2">
                  <c:v>0.49057139104717368</c:v>
                </c:pt>
                <c:pt idx="3">
                  <c:v>0.58194341646924919</c:v>
                </c:pt>
                <c:pt idx="4">
                  <c:v>1.695230112908652</c:v>
                </c:pt>
                <c:pt idx="5">
                  <c:v>7.6332189853219946E-4</c:v>
                </c:pt>
                <c:pt idx="6">
                  <c:v>3.491820341703275E-2</c:v>
                </c:pt>
                <c:pt idx="7">
                  <c:v>0.44536025716525013</c:v>
                </c:pt>
                <c:pt idx="8">
                  <c:v>0.12909005210596611</c:v>
                </c:pt>
                <c:pt idx="9">
                  <c:v>1.053610015059822</c:v>
                </c:pt>
                <c:pt idx="10">
                  <c:v>0.29201812527783683</c:v>
                </c:pt>
                <c:pt idx="11">
                  <c:v>5.9120798521093164E-2</c:v>
                </c:pt>
                <c:pt idx="12">
                  <c:v>6.4289876323620071E-2</c:v>
                </c:pt>
                <c:pt idx="13">
                  <c:v>4.1366710048951318E-3</c:v>
                </c:pt>
                <c:pt idx="14">
                  <c:v>0.85923976150376702</c:v>
                </c:pt>
                <c:pt idx="15">
                  <c:v>0.25858755495004332</c:v>
                </c:pt>
                <c:pt idx="16">
                  <c:v>0.39651404949432406</c:v>
                </c:pt>
                <c:pt idx="17">
                  <c:v>0.41444471875188577</c:v>
                </c:pt>
                <c:pt idx="18">
                  <c:v>0.19142729594247626</c:v>
                </c:pt>
                <c:pt idx="19">
                  <c:v>0.12380907249710252</c:v>
                </c:pt>
                <c:pt idx="20">
                  <c:v>0.50358351464326245</c:v>
                </c:pt>
                <c:pt idx="21">
                  <c:v>0.10647351986830338</c:v>
                </c:pt>
                <c:pt idx="22">
                  <c:v>0.16539668501587018</c:v>
                </c:pt>
                <c:pt idx="23">
                  <c:v>0.14363543522848368</c:v>
                </c:pt>
                <c:pt idx="24">
                  <c:v>0.24863827953160025</c:v>
                </c:pt>
                <c:pt idx="25">
                  <c:v>0.61796780458928258</c:v>
                </c:pt>
                <c:pt idx="26">
                  <c:v>0.51879863913920965</c:v>
                </c:pt>
                <c:pt idx="27">
                  <c:v>0.12143519539152953</c:v>
                </c:pt>
                <c:pt idx="28">
                  <c:v>1.2234133359291249E-2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再エネ比較シート!$CE$13:$CE$42</c:f>
              <c:numCache>
                <c:formatCode>0.0%</c:formatCode>
                <c:ptCount val="30"/>
                <c:pt idx="0">
                  <c:v>2.8725871966384409</c:v>
                </c:pt>
                <c:pt idx="1">
                  <c:v>0</c:v>
                </c:pt>
                <c:pt idx="2">
                  <c:v>4.8018021728811586</c:v>
                </c:pt>
                <c:pt idx="3">
                  <c:v>0</c:v>
                </c:pt>
                <c:pt idx="4">
                  <c:v>0</c:v>
                </c:pt>
                <c:pt idx="5">
                  <c:v>0</c:v>
                </c:pt>
                <c:pt idx="6">
                  <c:v>0</c:v>
                </c:pt>
                <c:pt idx="7">
                  <c:v>0</c:v>
                </c:pt>
                <c:pt idx="8">
                  <c:v>0</c:v>
                </c:pt>
                <c:pt idx="9">
                  <c:v>0</c:v>
                </c:pt>
                <c:pt idx="10">
                  <c:v>0.29601228553304465</c:v>
                </c:pt>
                <c:pt idx="11">
                  <c:v>0</c:v>
                </c:pt>
                <c:pt idx="12">
                  <c:v>3.5828584033122968</c:v>
                </c:pt>
                <c:pt idx="13">
                  <c:v>0</c:v>
                </c:pt>
                <c:pt idx="14">
                  <c:v>0</c:v>
                </c:pt>
                <c:pt idx="15">
                  <c:v>0</c:v>
                </c:pt>
                <c:pt idx="16">
                  <c:v>0</c:v>
                </c:pt>
                <c:pt idx="17">
                  <c:v>0</c:v>
                </c:pt>
                <c:pt idx="18">
                  <c:v>4.7665336270487701</c:v>
                </c:pt>
                <c:pt idx="19">
                  <c:v>0.12022932758750321</c:v>
                </c:pt>
                <c:pt idx="20">
                  <c:v>0</c:v>
                </c:pt>
                <c:pt idx="21">
                  <c:v>0</c:v>
                </c:pt>
                <c:pt idx="22">
                  <c:v>0</c:v>
                </c:pt>
                <c:pt idx="23">
                  <c:v>6.4467775530981021E-4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再エネ比較シート!$CF$13:$CF$42</c:f>
              <c:numCache>
                <c:formatCode>0.0%</c:formatCode>
                <c:ptCount val="30"/>
                <c:pt idx="0">
                  <c:v>0</c:v>
                </c:pt>
                <c:pt idx="1">
                  <c:v>0.22814338971677864</c:v>
                </c:pt>
                <c:pt idx="2">
                  <c:v>0</c:v>
                </c:pt>
                <c:pt idx="3">
                  <c:v>0</c:v>
                </c:pt>
                <c:pt idx="4">
                  <c:v>0</c:v>
                </c:pt>
                <c:pt idx="5">
                  <c:v>0</c:v>
                </c:pt>
                <c:pt idx="6">
                  <c:v>3.5939193752917015E-2</c:v>
                </c:pt>
                <c:pt idx="7">
                  <c:v>0</c:v>
                </c:pt>
                <c:pt idx="8">
                  <c:v>0</c:v>
                </c:pt>
                <c:pt idx="9">
                  <c:v>0</c:v>
                </c:pt>
                <c:pt idx="10">
                  <c:v>0</c:v>
                </c:pt>
                <c:pt idx="11">
                  <c:v>0</c:v>
                </c:pt>
                <c:pt idx="12">
                  <c:v>3.3349407599616181E-2</c:v>
                </c:pt>
                <c:pt idx="13">
                  <c:v>0</c:v>
                </c:pt>
                <c:pt idx="14">
                  <c:v>0</c:v>
                </c:pt>
                <c:pt idx="15">
                  <c:v>0</c:v>
                </c:pt>
                <c:pt idx="16">
                  <c:v>0</c:v>
                </c:pt>
                <c:pt idx="17">
                  <c:v>0</c:v>
                </c:pt>
                <c:pt idx="18">
                  <c:v>0</c:v>
                </c:pt>
                <c:pt idx="19">
                  <c:v>0</c:v>
                </c:pt>
                <c:pt idx="20">
                  <c:v>0</c:v>
                </c:pt>
                <c:pt idx="21">
                  <c:v>0.12754705724470175</c:v>
                </c:pt>
                <c:pt idx="22">
                  <c:v>0.1395560723098975</c:v>
                </c:pt>
                <c:pt idx="23">
                  <c:v>0</c:v>
                </c:pt>
                <c:pt idx="24">
                  <c:v>0.79395162821262666</c:v>
                </c:pt>
                <c:pt idx="25">
                  <c:v>0</c:v>
                </c:pt>
                <c:pt idx="26">
                  <c:v>1.9957999368045378</c:v>
                </c:pt>
                <c:pt idx="27">
                  <c:v>0</c:v>
                </c:pt>
                <c:pt idx="28">
                  <c:v>3.3836577951800291E-2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9.9322342739467072E-3</c:v>
                </c:pt>
                <c:pt idx="10">
                  <c:v>0</c:v>
                </c:pt>
                <c:pt idx="11">
                  <c:v>0</c:v>
                </c:pt>
                <c:pt idx="12">
                  <c:v>0</c:v>
                </c:pt>
                <c:pt idx="13">
                  <c:v>0</c:v>
                </c:pt>
                <c:pt idx="14">
                  <c:v>0</c:v>
                </c:pt>
                <c:pt idx="15">
                  <c:v>0</c:v>
                </c:pt>
                <c:pt idx="16">
                  <c:v>0</c:v>
                </c:pt>
                <c:pt idx="17">
                  <c:v>0</c:v>
                </c:pt>
                <c:pt idx="18">
                  <c:v>0</c:v>
                </c:pt>
                <c:pt idx="19">
                  <c:v>0</c:v>
                </c:pt>
                <c:pt idx="20">
                  <c:v>0</c:v>
                </c:pt>
                <c:pt idx="21">
                  <c:v>0</c:v>
                </c:pt>
                <c:pt idx="22">
                  <c:v>0.85757147134277079</c:v>
                </c:pt>
                <c:pt idx="23">
                  <c:v>3.283587887825859E-2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再エネ比較シート!$CI$13:$CI$42</c:f>
              <c:numCache>
                <c:formatCode>0.0%</c:formatCode>
                <c:ptCount val="30"/>
                <c:pt idx="0">
                  <c:v>2.9101593884426338</c:v>
                </c:pt>
                <c:pt idx="1">
                  <c:v>0.32925014307754324</c:v>
                </c:pt>
                <c:pt idx="2">
                  <c:v>5.325794591914895</c:v>
                </c:pt>
                <c:pt idx="3">
                  <c:v>0.65736143776915212</c:v>
                </c:pt>
                <c:pt idx="4">
                  <c:v>1.7232438396860883</c:v>
                </c:pt>
                <c:pt idx="5">
                  <c:v>4.961367230007019E-3</c:v>
                </c:pt>
                <c:pt idx="6">
                  <c:v>7.9785479720244329E-2</c:v>
                </c:pt>
                <c:pt idx="7">
                  <c:v>0.52739961806301594</c:v>
                </c:pt>
                <c:pt idx="8">
                  <c:v>0.13977990049278743</c:v>
                </c:pt>
                <c:pt idx="9">
                  <c:v>1.0945627918202279</c:v>
                </c:pt>
                <c:pt idx="10">
                  <c:v>0.65678906139068782</c:v>
                </c:pt>
                <c:pt idx="11">
                  <c:v>7.4527670953938946E-2</c:v>
                </c:pt>
                <c:pt idx="12">
                  <c:v>3.6831565150750345</c:v>
                </c:pt>
                <c:pt idx="13">
                  <c:v>1.0331506660943155E-2</c:v>
                </c:pt>
                <c:pt idx="14">
                  <c:v>0.91346692852507572</c:v>
                </c:pt>
                <c:pt idx="15">
                  <c:v>0.31359956372733705</c:v>
                </c:pt>
                <c:pt idx="16">
                  <c:v>0.42217125127317306</c:v>
                </c:pt>
                <c:pt idx="17">
                  <c:v>0.4518194727014932</c:v>
                </c:pt>
                <c:pt idx="18">
                  <c:v>4.9659475398338655</c:v>
                </c:pt>
                <c:pt idx="19">
                  <c:v>0.25405564355907972</c:v>
                </c:pt>
                <c:pt idx="20">
                  <c:v>0.57594131785094593</c:v>
                </c:pt>
                <c:pt idx="21">
                  <c:v>0.25455246465297099</c:v>
                </c:pt>
                <c:pt idx="22">
                  <c:v>1.1802991184850755</c:v>
                </c:pt>
                <c:pt idx="23">
                  <c:v>0.18926573222195853</c:v>
                </c:pt>
                <c:pt idx="24">
                  <c:v>1.1078793594381133</c:v>
                </c:pt>
                <c:pt idx="25">
                  <c:v>0.6762534889487366</c:v>
                </c:pt>
                <c:pt idx="26">
                  <c:v>2.5738506293732519</c:v>
                </c:pt>
                <c:pt idx="27">
                  <c:v>0.15285331580261771</c:v>
                </c:pt>
                <c:pt idx="28">
                  <c:v>6.0074605384863471E-2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再エネ比較シート!$BE$13:$BE$42</c:f>
              <c:numCache>
                <c:formatCode>#,##0_);[Red]\(#,##0\)</c:formatCode>
                <c:ptCount val="30"/>
                <c:pt idx="0">
                  <c:v>166.60000000000002</c:v>
                </c:pt>
                <c:pt idx="1">
                  <c:v>280.30000000000007</c:v>
                </c:pt>
                <c:pt idx="2">
                  <c:v>572.95600000000002</c:v>
                </c:pt>
                <c:pt idx="3">
                  <c:v>1394.507000000001</c:v>
                </c:pt>
                <c:pt idx="4">
                  <c:v>672.69999999999982</c:v>
                </c:pt>
                <c:pt idx="5">
                  <c:v>116.38500000000001</c:v>
                </c:pt>
                <c:pt idx="6">
                  <c:v>124.9</c:v>
                </c:pt>
                <c:pt idx="7">
                  <c:v>1352.0999999999992</c:v>
                </c:pt>
                <c:pt idx="8">
                  <c:v>263.3</c:v>
                </c:pt>
                <c:pt idx="9">
                  <c:v>729.51099999999974</c:v>
                </c:pt>
                <c:pt idx="10">
                  <c:v>1131.099999999999</c:v>
                </c:pt>
                <c:pt idx="11">
                  <c:v>259.8</c:v>
                </c:pt>
                <c:pt idx="12">
                  <c:v>41.9</c:v>
                </c:pt>
                <c:pt idx="13">
                  <c:v>143.6</c:v>
                </c:pt>
                <c:pt idx="14">
                  <c:v>989.09999999999991</c:v>
                </c:pt>
                <c:pt idx="15">
                  <c:v>824.31999999999994</c:v>
                </c:pt>
                <c:pt idx="16">
                  <c:v>708.54999999999973</c:v>
                </c:pt>
                <c:pt idx="17">
                  <c:v>692.6</c:v>
                </c:pt>
                <c:pt idx="18">
                  <c:v>260.90000000000003</c:v>
                </c:pt>
                <c:pt idx="19">
                  <c:v>175.82999999999998</c:v>
                </c:pt>
                <c:pt idx="20">
                  <c:v>1138.8000000000002</c:v>
                </c:pt>
                <c:pt idx="21">
                  <c:v>423</c:v>
                </c:pt>
                <c:pt idx="22">
                  <c:v>568.85799999999972</c:v>
                </c:pt>
                <c:pt idx="23">
                  <c:v>324.10000000000002</c:v>
                </c:pt>
                <c:pt idx="24">
                  <c:v>1147.5</c:v>
                </c:pt>
                <c:pt idx="25">
                  <c:v>735.4</c:v>
                </c:pt>
                <c:pt idx="26">
                  <c:v>1154.5699999999997</c:v>
                </c:pt>
                <c:pt idx="27">
                  <c:v>391.09999999999985</c:v>
                </c:pt>
                <c:pt idx="28">
                  <c:v>360.70000000000005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再エネ比較シート!$BF$13:$BF$42</c:f>
              <c:numCache>
                <c:formatCode>#,##0_);[Red]\(#,##0\)</c:formatCode>
                <c:ptCount val="30"/>
                <c:pt idx="0">
                  <c:v>398.5</c:v>
                </c:pt>
                <c:pt idx="1">
                  <c:v>2739.3</c:v>
                </c:pt>
                <c:pt idx="2">
                  <c:v>7630.4</c:v>
                </c:pt>
                <c:pt idx="3">
                  <c:v>9762.6999999999971</c:v>
                </c:pt>
                <c:pt idx="4">
                  <c:v>36933.700000000033</c:v>
                </c:pt>
                <c:pt idx="5">
                  <c:v>19.2</c:v>
                </c:pt>
                <c:pt idx="6">
                  <c:v>443.2</c:v>
                </c:pt>
                <c:pt idx="7">
                  <c:v>6659.5000000000009</c:v>
                </c:pt>
                <c:pt idx="8">
                  <c:v>2884.8</c:v>
                </c:pt>
                <c:pt idx="9">
                  <c:v>22480.5</c:v>
                </c:pt>
                <c:pt idx="10">
                  <c:v>4358.4000000000005</c:v>
                </c:pt>
                <c:pt idx="11">
                  <c:v>904.5</c:v>
                </c:pt>
                <c:pt idx="12">
                  <c:v>919.19999999999993</c:v>
                </c:pt>
                <c:pt idx="13">
                  <c:v>87</c:v>
                </c:pt>
                <c:pt idx="14">
                  <c:v>14219.400000000005</c:v>
                </c:pt>
                <c:pt idx="15">
                  <c:v>3515.52</c:v>
                </c:pt>
                <c:pt idx="16">
                  <c:v>9934.898000000001</c:v>
                </c:pt>
                <c:pt idx="17">
                  <c:v>6968.0999999999995</c:v>
                </c:pt>
                <c:pt idx="18">
                  <c:v>5673.6</c:v>
                </c:pt>
                <c:pt idx="19">
                  <c:v>1971.7000000000003</c:v>
                </c:pt>
                <c:pt idx="20">
                  <c:v>7190.8</c:v>
                </c:pt>
                <c:pt idx="21">
                  <c:v>1990.2</c:v>
                </c:pt>
                <c:pt idx="22">
                  <c:v>4802.4999999999982</c:v>
                </c:pt>
                <c:pt idx="23">
                  <c:v>3476.3</c:v>
                </c:pt>
                <c:pt idx="24">
                  <c:v>3964.8</c:v>
                </c:pt>
                <c:pt idx="25">
                  <c:v>7074.0999999999995</c:v>
                </c:pt>
                <c:pt idx="26">
                  <c:v>9171.9000000000142</c:v>
                </c:pt>
                <c:pt idx="27">
                  <c:v>1371.4999999999998</c:v>
                </c:pt>
                <c:pt idx="28">
                  <c:v>285.89999999999998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再エネ比較シート!$BG$13:$BG$42</c:f>
              <c:numCache>
                <c:formatCode>#,##0_);[Red]\(#,##0\)</c:formatCode>
                <c:ptCount val="30"/>
                <c:pt idx="0">
                  <c:v>25587.1</c:v>
                </c:pt>
                <c:pt idx="1">
                  <c:v>0</c:v>
                </c:pt>
                <c:pt idx="2">
                  <c:v>45475.199999999997</c:v>
                </c:pt>
                <c:pt idx="3">
                  <c:v>0</c:v>
                </c:pt>
                <c:pt idx="4">
                  <c:v>0</c:v>
                </c:pt>
                <c:pt idx="5">
                  <c:v>0</c:v>
                </c:pt>
                <c:pt idx="6">
                  <c:v>0</c:v>
                </c:pt>
                <c:pt idx="7">
                  <c:v>0</c:v>
                </c:pt>
                <c:pt idx="8">
                  <c:v>0</c:v>
                </c:pt>
                <c:pt idx="9">
                  <c:v>0</c:v>
                </c:pt>
                <c:pt idx="10">
                  <c:v>2690</c:v>
                </c:pt>
                <c:pt idx="11">
                  <c:v>0</c:v>
                </c:pt>
                <c:pt idx="12">
                  <c:v>31190.499999999996</c:v>
                </c:pt>
                <c:pt idx="13">
                  <c:v>0</c:v>
                </c:pt>
                <c:pt idx="14">
                  <c:v>0</c:v>
                </c:pt>
                <c:pt idx="15">
                  <c:v>0</c:v>
                </c:pt>
                <c:pt idx="16">
                  <c:v>0</c:v>
                </c:pt>
                <c:pt idx="17">
                  <c:v>0</c:v>
                </c:pt>
                <c:pt idx="18">
                  <c:v>86016.7</c:v>
                </c:pt>
                <c:pt idx="19">
                  <c:v>1165.8000000000002</c:v>
                </c:pt>
                <c:pt idx="20">
                  <c:v>0</c:v>
                </c:pt>
                <c:pt idx="21">
                  <c:v>0</c:v>
                </c:pt>
                <c:pt idx="22">
                  <c:v>0</c:v>
                </c:pt>
                <c:pt idx="23">
                  <c:v>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再エネ比較シート!$BH$13:$BH$42</c:f>
              <c:numCache>
                <c:formatCode>#,##0_);[Red]\(#,##0\)</c:formatCode>
                <c:ptCount val="30"/>
                <c:pt idx="0">
                  <c:v>0</c:v>
                </c:pt>
                <c:pt idx="1">
                  <c:v>1700</c:v>
                </c:pt>
                <c:pt idx="2">
                  <c:v>0</c:v>
                </c:pt>
                <c:pt idx="3">
                  <c:v>0</c:v>
                </c:pt>
                <c:pt idx="4">
                  <c:v>0</c:v>
                </c:pt>
                <c:pt idx="5">
                  <c:v>0</c:v>
                </c:pt>
                <c:pt idx="6">
                  <c:v>114.8</c:v>
                </c:pt>
                <c:pt idx="7">
                  <c:v>0</c:v>
                </c:pt>
                <c:pt idx="8">
                  <c:v>0</c:v>
                </c:pt>
                <c:pt idx="9">
                  <c:v>0</c:v>
                </c:pt>
                <c:pt idx="10">
                  <c:v>0</c:v>
                </c:pt>
                <c:pt idx="11">
                  <c:v>0</c:v>
                </c:pt>
                <c:pt idx="12">
                  <c:v>120</c:v>
                </c:pt>
                <c:pt idx="13">
                  <c:v>0</c:v>
                </c:pt>
                <c:pt idx="14">
                  <c:v>0</c:v>
                </c:pt>
                <c:pt idx="15">
                  <c:v>0</c:v>
                </c:pt>
                <c:pt idx="16">
                  <c:v>0</c:v>
                </c:pt>
                <c:pt idx="17">
                  <c:v>0</c:v>
                </c:pt>
                <c:pt idx="18">
                  <c:v>0</c:v>
                </c:pt>
                <c:pt idx="19">
                  <c:v>0</c:v>
                </c:pt>
                <c:pt idx="20">
                  <c:v>0</c:v>
                </c:pt>
                <c:pt idx="21">
                  <c:v>600</c:v>
                </c:pt>
                <c:pt idx="22">
                  <c:v>1019.8</c:v>
                </c:pt>
                <c:pt idx="23">
                  <c:v>0</c:v>
                </c:pt>
                <c:pt idx="24">
                  <c:v>3186.2</c:v>
                </c:pt>
                <c:pt idx="25">
                  <c:v>0</c:v>
                </c:pt>
                <c:pt idx="26">
                  <c:v>8879.7999999999993</c:v>
                </c:pt>
                <c:pt idx="27">
                  <c:v>0</c:v>
                </c:pt>
                <c:pt idx="28">
                  <c:v>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40</c:v>
                </c:pt>
                <c:pt idx="10">
                  <c:v>0</c:v>
                </c:pt>
                <c:pt idx="11">
                  <c:v>0</c:v>
                </c:pt>
                <c:pt idx="12">
                  <c:v>0</c:v>
                </c:pt>
                <c:pt idx="13">
                  <c:v>0</c:v>
                </c:pt>
                <c:pt idx="14">
                  <c:v>0</c:v>
                </c:pt>
                <c:pt idx="15">
                  <c:v>0</c:v>
                </c:pt>
                <c:pt idx="16">
                  <c:v>0</c:v>
                </c:pt>
                <c:pt idx="17">
                  <c:v>0</c:v>
                </c:pt>
                <c:pt idx="18">
                  <c:v>0</c:v>
                </c:pt>
                <c:pt idx="19">
                  <c:v>0</c:v>
                </c:pt>
                <c:pt idx="20">
                  <c:v>0</c:v>
                </c:pt>
                <c:pt idx="21">
                  <c:v>0</c:v>
                </c:pt>
                <c:pt idx="22">
                  <c:v>4700</c:v>
                </c:pt>
                <c:pt idx="23">
                  <c:v>150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再エネ比較シート!$BK$13:$BK$42</c:f>
              <c:numCache>
                <c:formatCode>#,##0_);[Red]\(#,##0\)</c:formatCode>
                <c:ptCount val="30"/>
                <c:pt idx="0">
                  <c:v>26152.199999999997</c:v>
                </c:pt>
                <c:pt idx="1">
                  <c:v>4719.6000000000004</c:v>
                </c:pt>
                <c:pt idx="2">
                  <c:v>53678.555999999997</c:v>
                </c:pt>
                <c:pt idx="3">
                  <c:v>11157.206999999999</c:v>
                </c:pt>
                <c:pt idx="4">
                  <c:v>37606.400000000031</c:v>
                </c:pt>
                <c:pt idx="5">
                  <c:v>135.58500000000001</c:v>
                </c:pt>
                <c:pt idx="6">
                  <c:v>682.9</c:v>
                </c:pt>
                <c:pt idx="7">
                  <c:v>8011.6</c:v>
                </c:pt>
                <c:pt idx="8">
                  <c:v>3148.1000000000004</c:v>
                </c:pt>
                <c:pt idx="9">
                  <c:v>23250.010999999999</c:v>
                </c:pt>
                <c:pt idx="10">
                  <c:v>8179.5</c:v>
                </c:pt>
                <c:pt idx="11">
                  <c:v>1164.3</c:v>
                </c:pt>
                <c:pt idx="12">
                  <c:v>32271.599999999995</c:v>
                </c:pt>
                <c:pt idx="13">
                  <c:v>230.6</c:v>
                </c:pt>
                <c:pt idx="14">
                  <c:v>15208.500000000005</c:v>
                </c:pt>
                <c:pt idx="15">
                  <c:v>4339.84</c:v>
                </c:pt>
                <c:pt idx="16">
                  <c:v>10643.448</c:v>
                </c:pt>
                <c:pt idx="17">
                  <c:v>7660.7</c:v>
                </c:pt>
                <c:pt idx="18">
                  <c:v>91951.2</c:v>
                </c:pt>
                <c:pt idx="19">
                  <c:v>3313.3300000000004</c:v>
                </c:pt>
                <c:pt idx="20">
                  <c:v>8329.6</c:v>
                </c:pt>
                <c:pt idx="21">
                  <c:v>3013.2</c:v>
                </c:pt>
                <c:pt idx="22">
                  <c:v>11091.157999999999</c:v>
                </c:pt>
                <c:pt idx="23">
                  <c:v>3959.9</c:v>
                </c:pt>
                <c:pt idx="24">
                  <c:v>8298.5</c:v>
                </c:pt>
                <c:pt idx="25">
                  <c:v>7809.4999999999991</c:v>
                </c:pt>
                <c:pt idx="26">
                  <c:v>19206.270000000011</c:v>
                </c:pt>
                <c:pt idx="27">
                  <c:v>1762.5999999999997</c:v>
                </c:pt>
                <c:pt idx="28">
                  <c:v>845.6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再エネ比較シート!$BO$13:$BO$42</c:f>
              <c:numCache>
                <c:formatCode>#,##0_);[Red]\(#,##0\)</c:formatCode>
                <c:ptCount val="30"/>
                <c:pt idx="0">
                  <c:v>199.93999199999999</c:v>
                </c:pt>
                <c:pt idx="1">
                  <c:v>336.39363600000007</c:v>
                </c:pt>
                <c:pt idx="2">
                  <c:v>687.61595471999999</c:v>
                </c:pt>
                <c:pt idx="3">
                  <c:v>1673.5757408400011</c:v>
                </c:pt>
                <c:pt idx="4">
                  <c:v>807.3207239999997</c:v>
                </c:pt>
                <c:pt idx="5">
                  <c:v>139.6759662</c:v>
                </c:pt>
                <c:pt idx="6">
                  <c:v>149.89498800000001</c:v>
                </c:pt>
                <c:pt idx="7">
                  <c:v>1622.6822519999992</c:v>
                </c:pt>
                <c:pt idx="8">
                  <c:v>315.99159600000002</c:v>
                </c:pt>
                <c:pt idx="9">
                  <c:v>875.50074131999963</c:v>
                </c:pt>
                <c:pt idx="10">
                  <c:v>1357.4557319999988</c:v>
                </c:pt>
                <c:pt idx="11">
                  <c:v>311.79117599999995</c:v>
                </c:pt>
                <c:pt idx="12">
                  <c:v>50.285027999999997</c:v>
                </c:pt>
                <c:pt idx="13">
                  <c:v>172.337232</c:v>
                </c:pt>
                <c:pt idx="14">
                  <c:v>1187.0386920000001</c:v>
                </c:pt>
                <c:pt idx="15">
                  <c:v>989.28291839999997</c:v>
                </c:pt>
                <c:pt idx="16">
                  <c:v>850.34502599999973</c:v>
                </c:pt>
                <c:pt idx="17">
                  <c:v>831.20311199999981</c:v>
                </c:pt>
                <c:pt idx="18">
                  <c:v>313.11130800000001</c:v>
                </c:pt>
                <c:pt idx="19">
                  <c:v>211.01709959999997</c:v>
                </c:pt>
                <c:pt idx="20">
                  <c:v>1366.6966559999998</c:v>
                </c:pt>
                <c:pt idx="21">
                  <c:v>507.65075999999993</c:v>
                </c:pt>
                <c:pt idx="22">
                  <c:v>682.69786295999972</c:v>
                </c:pt>
                <c:pt idx="23">
                  <c:v>388.95889199999999</c:v>
                </c:pt>
                <c:pt idx="24">
                  <c:v>1377.1377000000002</c:v>
                </c:pt>
                <c:pt idx="25">
                  <c:v>882.56824799999993</c:v>
                </c:pt>
                <c:pt idx="26">
                  <c:v>1385.6225483999997</c:v>
                </c:pt>
                <c:pt idx="27">
                  <c:v>469.36693199999979</c:v>
                </c:pt>
                <c:pt idx="28">
                  <c:v>432.883284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再エネ比較シート!$BP$13:$BP$42</c:f>
              <c:numCache>
                <c:formatCode>#,##0_);[Red]\(#,##0\)</c:formatCode>
                <c:ptCount val="30"/>
                <c:pt idx="0">
                  <c:v>527.11986000000002</c:v>
                </c:pt>
                <c:pt idx="1">
                  <c:v>3623.4364679999999</c:v>
                </c:pt>
                <c:pt idx="2">
                  <c:v>10093.187903999999</c:v>
                </c:pt>
                <c:pt idx="3">
                  <c:v>12913.709051999995</c:v>
                </c:pt>
                <c:pt idx="4">
                  <c:v>48854.421012000043</c:v>
                </c:pt>
                <c:pt idx="5">
                  <c:v>25.396991999999994</c:v>
                </c:pt>
                <c:pt idx="6">
                  <c:v>586.24723199999994</c:v>
                </c:pt>
                <c:pt idx="7">
                  <c:v>8808.92022</c:v>
                </c:pt>
                <c:pt idx="8">
                  <c:v>3815.898048</c:v>
                </c:pt>
                <c:pt idx="9">
                  <c:v>29736.30618</c:v>
                </c:pt>
                <c:pt idx="10">
                  <c:v>5765.1171840000006</c:v>
                </c:pt>
                <c:pt idx="11">
                  <c:v>1196.43642</c:v>
                </c:pt>
                <c:pt idx="12">
                  <c:v>1215.8809919999999</c:v>
                </c:pt>
                <c:pt idx="13">
                  <c:v>115.08012000000001</c:v>
                </c:pt>
                <c:pt idx="14">
                  <c:v>18808.853544000009</c:v>
                </c:pt>
                <c:pt idx="15">
                  <c:v>4650.1892352000004</c:v>
                </c:pt>
                <c:pt idx="16">
                  <c:v>13141.485678480001</c:v>
                </c:pt>
                <c:pt idx="17">
                  <c:v>9217.1239559999976</c:v>
                </c:pt>
                <c:pt idx="18">
                  <c:v>7504.8111360000003</c:v>
                </c:pt>
                <c:pt idx="19">
                  <c:v>2608.0858920000001</c:v>
                </c:pt>
                <c:pt idx="20">
                  <c:v>9511.7026079999996</c:v>
                </c:pt>
                <c:pt idx="21">
                  <c:v>2632.5569519999999</c:v>
                </c:pt>
                <c:pt idx="22">
                  <c:v>6352.5548999999965</c:v>
                </c:pt>
                <c:pt idx="23">
                  <c:v>4598.3105880000003</c:v>
                </c:pt>
                <c:pt idx="24">
                  <c:v>5244.4788480000007</c:v>
                </c:pt>
                <c:pt idx="25">
                  <c:v>9357.3365159999994</c:v>
                </c:pt>
                <c:pt idx="26">
                  <c:v>12132.222444000017</c:v>
                </c:pt>
                <c:pt idx="27">
                  <c:v>1814.1653399999998</c:v>
                </c:pt>
                <c:pt idx="28">
                  <c:v>378.17708399999992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再エネ比較シート!$BQ$13:$BQ$42</c:f>
              <c:numCache>
                <c:formatCode>#,##0_);[Red]\(#,##0\)</c:formatCode>
                <c:ptCount val="30"/>
                <c:pt idx="0">
                  <c:v>55587.463007999992</c:v>
                </c:pt>
                <c:pt idx="1">
                  <c:v>0</c:v>
                </c:pt>
                <c:pt idx="2">
                  <c:v>98793.962495999993</c:v>
                </c:pt>
                <c:pt idx="3">
                  <c:v>0</c:v>
                </c:pt>
                <c:pt idx="4">
                  <c:v>0</c:v>
                </c:pt>
                <c:pt idx="5">
                  <c:v>0</c:v>
                </c:pt>
                <c:pt idx="6">
                  <c:v>0</c:v>
                </c:pt>
                <c:pt idx="7">
                  <c:v>0</c:v>
                </c:pt>
                <c:pt idx="8">
                  <c:v>0</c:v>
                </c:pt>
                <c:pt idx="9">
                  <c:v>0</c:v>
                </c:pt>
                <c:pt idx="10">
                  <c:v>5843.9712</c:v>
                </c:pt>
                <c:pt idx="11">
                  <c:v>0</c:v>
                </c:pt>
                <c:pt idx="12">
                  <c:v>67760.737439999983</c:v>
                </c:pt>
                <c:pt idx="13">
                  <c:v>0</c:v>
                </c:pt>
                <c:pt idx="14">
                  <c:v>0</c:v>
                </c:pt>
                <c:pt idx="15">
                  <c:v>0</c:v>
                </c:pt>
                <c:pt idx="16">
                  <c:v>0</c:v>
                </c:pt>
                <c:pt idx="17">
                  <c:v>0</c:v>
                </c:pt>
                <c:pt idx="18">
                  <c:v>186869.56041600002</c:v>
                </c:pt>
                <c:pt idx="19">
                  <c:v>2532.6771840000006</c:v>
                </c:pt>
                <c:pt idx="20">
                  <c:v>0</c:v>
                </c:pt>
                <c:pt idx="21">
                  <c:v>0</c:v>
                </c:pt>
                <c:pt idx="22">
                  <c:v>0</c:v>
                </c:pt>
                <c:pt idx="23">
                  <c:v>20.638559999999998</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再エネ比較シート!$BR$13:$BR$42</c:f>
              <c:numCache>
                <c:formatCode>#,##0_);[Red]\(#,##0\)</c:formatCode>
                <c:ptCount val="30"/>
                <c:pt idx="0">
                  <c:v>0</c:v>
                </c:pt>
                <c:pt idx="1">
                  <c:v>8935.2000000000007</c:v>
                </c:pt>
                <c:pt idx="2">
                  <c:v>0</c:v>
                </c:pt>
                <c:pt idx="3">
                  <c:v>0</c:v>
                </c:pt>
                <c:pt idx="4">
                  <c:v>0</c:v>
                </c:pt>
                <c:pt idx="5">
                  <c:v>0</c:v>
                </c:pt>
                <c:pt idx="6">
                  <c:v>603.38879999999995</c:v>
                </c:pt>
                <c:pt idx="7">
                  <c:v>0</c:v>
                </c:pt>
                <c:pt idx="8">
                  <c:v>0</c:v>
                </c:pt>
                <c:pt idx="9">
                  <c:v>0</c:v>
                </c:pt>
                <c:pt idx="10">
                  <c:v>0</c:v>
                </c:pt>
                <c:pt idx="11">
                  <c:v>0</c:v>
                </c:pt>
                <c:pt idx="12">
                  <c:v>630.72</c:v>
                </c:pt>
                <c:pt idx="13">
                  <c:v>0</c:v>
                </c:pt>
                <c:pt idx="14">
                  <c:v>0</c:v>
                </c:pt>
                <c:pt idx="15">
                  <c:v>0</c:v>
                </c:pt>
                <c:pt idx="16">
                  <c:v>0</c:v>
                </c:pt>
                <c:pt idx="17">
                  <c:v>0</c:v>
                </c:pt>
                <c:pt idx="18">
                  <c:v>0</c:v>
                </c:pt>
                <c:pt idx="19">
                  <c:v>0</c:v>
                </c:pt>
                <c:pt idx="20">
                  <c:v>0</c:v>
                </c:pt>
                <c:pt idx="21">
                  <c:v>3153.6</c:v>
                </c:pt>
                <c:pt idx="22">
                  <c:v>5360.0688</c:v>
                </c:pt>
                <c:pt idx="23">
                  <c:v>0</c:v>
                </c:pt>
                <c:pt idx="24">
                  <c:v>16746.6672</c:v>
                </c:pt>
                <c:pt idx="25">
                  <c:v>0</c:v>
                </c:pt>
                <c:pt idx="26">
                  <c:v>46672.228800000004</c:v>
                </c:pt>
                <c:pt idx="27">
                  <c:v>0</c:v>
                </c:pt>
                <c:pt idx="28">
                  <c:v>1045.944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280.32</c:v>
                </c:pt>
                <c:pt idx="10">
                  <c:v>0</c:v>
                </c:pt>
                <c:pt idx="11">
                  <c:v>0</c:v>
                </c:pt>
                <c:pt idx="12">
                  <c:v>0</c:v>
                </c:pt>
                <c:pt idx="13">
                  <c:v>0</c:v>
                </c:pt>
                <c:pt idx="14">
                  <c:v>0</c:v>
                </c:pt>
                <c:pt idx="15">
                  <c:v>0</c:v>
                </c:pt>
                <c:pt idx="16">
                  <c:v>0</c:v>
                </c:pt>
                <c:pt idx="17">
                  <c:v>0</c:v>
                </c:pt>
                <c:pt idx="18">
                  <c:v>0</c:v>
                </c:pt>
                <c:pt idx="19">
                  <c:v>0</c:v>
                </c:pt>
                <c:pt idx="20">
                  <c:v>0</c:v>
                </c:pt>
                <c:pt idx="21">
                  <c:v>0</c:v>
                </c:pt>
                <c:pt idx="22">
                  <c:v>32937.599999999999</c:v>
                </c:pt>
                <c:pt idx="23">
                  <c:v>1051.2</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再エネ比較シート!$BU$13:$BU$42</c:f>
              <c:numCache>
                <c:formatCode>#,##0_);[Red]\(#,##0\)</c:formatCode>
                <c:ptCount val="30"/>
                <c:pt idx="0">
                  <c:v>56314.52285999999</c:v>
                </c:pt>
                <c:pt idx="1">
                  <c:v>12895.030104000001</c:v>
                </c:pt>
                <c:pt idx="2">
                  <c:v>109574.76635471999</c:v>
                </c:pt>
                <c:pt idx="3">
                  <c:v>14587.284792839995</c:v>
                </c:pt>
                <c:pt idx="4">
                  <c:v>49661.74173600004</c:v>
                </c:pt>
                <c:pt idx="5">
                  <c:v>165.07295819999999</c:v>
                </c:pt>
                <c:pt idx="6">
                  <c:v>1339.5310199999999</c:v>
                </c:pt>
                <c:pt idx="7">
                  <c:v>10431.602471999999</c:v>
                </c:pt>
                <c:pt idx="8">
                  <c:v>4131.8896439999999</c:v>
                </c:pt>
                <c:pt idx="9">
                  <c:v>30892.126921319999</c:v>
                </c:pt>
                <c:pt idx="10">
                  <c:v>12966.544115999999</c:v>
                </c:pt>
                <c:pt idx="11">
                  <c:v>1508.2275959999999</c:v>
                </c:pt>
                <c:pt idx="12">
                  <c:v>69657.623459999988</c:v>
                </c:pt>
                <c:pt idx="13">
                  <c:v>287.41735199999999</c:v>
                </c:pt>
                <c:pt idx="14">
                  <c:v>19995.892236000007</c:v>
                </c:pt>
                <c:pt idx="15">
                  <c:v>5639.4721536000006</c:v>
                </c:pt>
                <c:pt idx="16">
                  <c:v>13991.83070448</c:v>
                </c:pt>
                <c:pt idx="17">
                  <c:v>10048.327067999997</c:v>
                </c:pt>
                <c:pt idx="18">
                  <c:v>194687.48286000002</c:v>
                </c:pt>
                <c:pt idx="19">
                  <c:v>5351.7801756000008</c:v>
                </c:pt>
                <c:pt idx="20">
                  <c:v>10878.399264</c:v>
                </c:pt>
                <c:pt idx="21">
                  <c:v>6293.8077119999998</c:v>
                </c:pt>
                <c:pt idx="22">
                  <c:v>45332.921562959993</c:v>
                </c:pt>
                <c:pt idx="23">
                  <c:v>6059.1080400000001</c:v>
                </c:pt>
                <c:pt idx="24">
                  <c:v>23368.283748000002</c:v>
                </c:pt>
                <c:pt idx="25">
                  <c:v>10239.904763999999</c:v>
                </c:pt>
                <c:pt idx="26">
                  <c:v>60190.07379240002</c:v>
                </c:pt>
                <c:pt idx="27">
                  <c:v>2283.5322719999995</c:v>
                </c:pt>
                <c:pt idx="28">
                  <c:v>1857.0043679999999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相良村</c:v>
                </c:pt>
              </c:strCache>
            </c:strRef>
          </c:cat>
          <c:val>
            <c:numRef>
              <c:f>①CO2排出量の現状把握!$AX$43:$AX$45</c:f>
              <c:numCache>
                <c:formatCode>0%</c:formatCode>
                <c:ptCount val="3"/>
                <c:pt idx="0">
                  <c:v>0.42072759503743129</c:v>
                </c:pt>
                <c:pt idx="1">
                  <c:v>0.26860124718463452</c:v>
                </c:pt>
                <c:pt idx="2">
                  <c:v>0.36425752036316955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相良村</c:v>
                </c:pt>
              </c:strCache>
            </c:strRef>
          </c:cat>
          <c:val>
            <c:numRef>
              <c:f>①CO2排出量の現状把握!$AY$43:$AY$45</c:f>
              <c:numCache>
                <c:formatCode>0%</c:formatCode>
                <c:ptCount val="3"/>
                <c:pt idx="0">
                  <c:v>0.19118662390594171</c:v>
                </c:pt>
                <c:pt idx="1">
                  <c:v>0.19958470586418348</c:v>
                </c:pt>
                <c:pt idx="2">
                  <c:v>0.10193640283210172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相良村</c:v>
                </c:pt>
              </c:strCache>
            </c:strRef>
          </c:cat>
          <c:val>
            <c:numRef>
              <c:f>①CO2排出量の現状把握!$AZ$43:$AZ$45</c:f>
              <c:numCache>
                <c:formatCode>0%</c:formatCode>
                <c:ptCount val="3"/>
                <c:pt idx="0">
                  <c:v>0.18034974026133399</c:v>
                </c:pt>
                <c:pt idx="1">
                  <c:v>0.19782500897346852</c:v>
                </c:pt>
                <c:pt idx="2">
                  <c:v>0.1373724769679836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相良村</c:v>
                </c:pt>
              </c:strCache>
            </c:strRef>
          </c:cat>
          <c:val>
            <c:numRef>
              <c:f>①CO2排出量の現状把握!$BA$43:$BA$45</c:f>
              <c:numCache>
                <c:formatCode>0%</c:formatCode>
                <c:ptCount val="3"/>
                <c:pt idx="0">
                  <c:v>0.19226168778726088</c:v>
                </c:pt>
                <c:pt idx="1">
                  <c:v>0.31415762277826342</c:v>
                </c:pt>
                <c:pt idx="2">
                  <c:v>0.38052273825766375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相良村</c:v>
                </c:pt>
              </c:strCache>
            </c:strRef>
          </c:cat>
          <c:val>
            <c:numRef>
              <c:f>①CO2排出量の現状把握!$BB$43:$BB$45</c:f>
              <c:numCache>
                <c:formatCode>0%</c:formatCode>
                <c:ptCount val="3"/>
                <c:pt idx="0">
                  <c:v>1.5474353008032191E-2</c:v>
                </c:pt>
                <c:pt idx="1">
                  <c:v>1.983141519945009E-2</c:v>
                </c:pt>
                <c:pt idx="2">
                  <c:v>1.5910861579081292E-2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1179</c:v>
                </c:pt>
                <c:pt idx="1">
                  <c:v>1179</c:v>
                </c:pt>
                <c:pt idx="2">
                  <c:v>1179</c:v>
                </c:pt>
                <c:pt idx="3">
                  <c:v>1179</c:v>
                </c:pt>
                <c:pt idx="4">
                  <c:v>1179</c:v>
                </c:pt>
                <c:pt idx="5">
                  <c:v>982</c:v>
                </c:pt>
                <c:pt idx="6">
                  <c:v>982</c:v>
                </c:pt>
                <c:pt idx="7">
                  <c:v>982</c:v>
                </c:pt>
                <c:pt idx="8">
                  <c:v>982</c:v>
                </c:pt>
                <c:pt idx="9">
                  <c:v>982</c:v>
                </c:pt>
                <c:pt idx="10">
                  <c:v>982</c:v>
                </c:pt>
                <c:pt idx="11">
                  <c:v>904</c:v>
                </c:pt>
                <c:pt idx="12">
                  <c:v>904</c:v>
                </c:pt>
                <c:pt idx="13">
                  <c:v>904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0.39207757099948037</c:v>
                </c:pt>
                <c:pt idx="1">
                  <c:v>0.33042881170070681</c:v>
                </c:pt>
                <c:pt idx="2">
                  <c:v>0.4200963385824496</c:v>
                </c:pt>
                <c:pt idx="3">
                  <c:v>0.30197360897620762</c:v>
                </c:pt>
                <c:pt idx="4">
                  <c:v>0.39149286253743959</c:v>
                </c:pt>
                <c:pt idx="5">
                  <c:v>0</c:v>
                </c:pt>
                <c:pt idx="6">
                  <c:v>0.6055638162815179</c:v>
                </c:pt>
                <c:pt idx="7">
                  <c:v>0.46261585584218601</c:v>
                </c:pt>
                <c:pt idx="8">
                  <c:v>0.42895815459052561</c:v>
                </c:pt>
                <c:pt idx="9">
                  <c:v>0.516735216843207</c:v>
                </c:pt>
                <c:pt idx="10">
                  <c:v>0.4546522355093251</c:v>
                </c:pt>
                <c:pt idx="11">
                  <c:v>0.5017843294825689</c:v>
                </c:pt>
                <c:pt idx="12">
                  <c:v>0.46911594247772331</c:v>
                </c:pt>
                <c:pt idx="13">
                  <c:v>0.45618299752741659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5181</c:v>
                </c:pt>
                <c:pt idx="1">
                  <c:v>5118</c:v>
                </c:pt>
                <c:pt idx="2">
                  <c:v>5028</c:v>
                </c:pt>
                <c:pt idx="3">
                  <c:v>4942</c:v>
                </c:pt>
                <c:pt idx="4">
                  <c:v>4859</c:v>
                </c:pt>
                <c:pt idx="5">
                  <c:v>4818</c:v>
                </c:pt>
                <c:pt idx="6">
                  <c:v>4705</c:v>
                </c:pt>
                <c:pt idx="7">
                  <c:v>4643</c:v>
                </c:pt>
                <c:pt idx="8">
                  <c:v>4554</c:v>
                </c:pt>
                <c:pt idx="9">
                  <c:v>4485</c:v>
                </c:pt>
                <c:pt idx="10">
                  <c:v>4398</c:v>
                </c:pt>
                <c:pt idx="11">
                  <c:v>4260</c:v>
                </c:pt>
                <c:pt idx="12">
                  <c:v>4179</c:v>
                </c:pt>
                <c:pt idx="13">
                  <c:v>4095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相良村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1754</v>
      </c>
      <c r="B9" s="70">
        <v>188</v>
      </c>
      <c r="C9" s="70">
        <v>1</v>
      </c>
      <c r="D9" s="70">
        <v>12</v>
      </c>
      <c r="E9" s="70">
        <v>1990</v>
      </c>
      <c r="F9" s="70" t="s">
        <v>787</v>
      </c>
      <c r="G9" s="70" t="s">
        <v>1574</v>
      </c>
      <c r="H9" s="70" t="s">
        <v>1575</v>
      </c>
      <c r="I9" s="148"/>
      <c r="J9" s="71">
        <v>1.8773739797418489</v>
      </c>
      <c r="K9" s="71">
        <v>3.486908511997191</v>
      </c>
      <c r="L9" s="71">
        <v>5.5572100824123281</v>
      </c>
      <c r="M9" s="71">
        <v>5.3142350332225368</v>
      </c>
      <c r="N9" s="71">
        <v>10.699949387497909</v>
      </c>
      <c r="O9" s="71">
        <v>5.3365854494213103</v>
      </c>
      <c r="P9" s="71">
        <v>8.1256583965852407</v>
      </c>
      <c r="Q9" s="71">
        <v>0.43026228086988799</v>
      </c>
      <c r="R9" s="71">
        <v>0</v>
      </c>
      <c r="S9" s="71">
        <v>0.35036793209780842</v>
      </c>
      <c r="T9" s="72"/>
      <c r="U9" s="71">
        <v>52710</v>
      </c>
      <c r="V9" s="71">
        <v>638</v>
      </c>
      <c r="W9" s="71">
        <v>65</v>
      </c>
      <c r="X9" s="71">
        <v>1782</v>
      </c>
      <c r="Y9" s="71">
        <v>2289</v>
      </c>
      <c r="Z9" s="71">
        <v>2195</v>
      </c>
      <c r="AA9" s="71">
        <v>1973</v>
      </c>
      <c r="AB9" s="71">
        <v>6986</v>
      </c>
      <c r="AC9" s="71">
        <v>0</v>
      </c>
      <c r="AD9" s="71">
        <v>0.35036793209780842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1755</v>
      </c>
      <c r="B10" s="70">
        <v>189</v>
      </c>
      <c r="C10" s="70">
        <v>2</v>
      </c>
      <c r="D10" s="70">
        <v>12</v>
      </c>
      <c r="E10" s="70">
        <v>2005</v>
      </c>
      <c r="F10" s="70" t="s">
        <v>789</v>
      </c>
      <c r="G10" s="70" t="s">
        <v>1574</v>
      </c>
      <c r="H10" s="70" t="s">
        <v>1575</v>
      </c>
      <c r="I10" s="148"/>
      <c r="J10" s="71">
        <v>1.584957228862673</v>
      </c>
      <c r="K10" s="71">
        <v>1.2359163335169709</v>
      </c>
      <c r="L10" s="71">
        <v>8.5586688976149432</v>
      </c>
      <c r="M10" s="71">
        <v>6.6934685756482626</v>
      </c>
      <c r="N10" s="71">
        <v>11.928681309266899</v>
      </c>
      <c r="O10" s="71">
        <v>6.0949724718994762</v>
      </c>
      <c r="P10" s="71">
        <v>8.2822087977323626</v>
      </c>
      <c r="Q10" s="71">
        <v>0.34671075519470601</v>
      </c>
      <c r="R10" s="71">
        <v>0</v>
      </c>
      <c r="S10" s="71">
        <v>0</v>
      </c>
      <c r="T10" s="72"/>
      <c r="U10" s="71">
        <v>48952</v>
      </c>
      <c r="V10" s="71">
        <v>377</v>
      </c>
      <c r="W10" s="71">
        <v>76</v>
      </c>
      <c r="X10" s="71">
        <v>1087</v>
      </c>
      <c r="Y10" s="71">
        <v>2432</v>
      </c>
      <c r="Z10" s="71">
        <v>2901</v>
      </c>
      <c r="AA10" s="71">
        <v>1647</v>
      </c>
      <c r="AB10" s="71">
        <v>5885</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1756</v>
      </c>
      <c r="B11" s="70">
        <v>190</v>
      </c>
      <c r="C11" s="70">
        <v>3</v>
      </c>
      <c r="D11" s="70">
        <v>12</v>
      </c>
      <c r="E11" s="70">
        <v>2006</v>
      </c>
      <c r="F11" s="70" t="s">
        <v>790</v>
      </c>
      <c r="G11" s="70" t="s">
        <v>1574</v>
      </c>
      <c r="H11" s="70" t="s">
        <v>1575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1757</v>
      </c>
      <c r="B12" s="70">
        <v>191</v>
      </c>
      <c r="C12" s="70">
        <v>4</v>
      </c>
      <c r="D12" s="70">
        <v>12</v>
      </c>
      <c r="E12" s="70">
        <v>2007</v>
      </c>
      <c r="F12" s="70" t="s">
        <v>791</v>
      </c>
      <c r="G12" s="70" t="s">
        <v>1574</v>
      </c>
      <c r="H12" s="70" t="s">
        <v>1575</v>
      </c>
      <c r="I12" s="148"/>
      <c r="J12" s="71">
        <v>0</v>
      </c>
      <c r="K12" s="71">
        <v>1.1902045345566621</v>
      </c>
      <c r="L12" s="71">
        <v>11.07929023763606</v>
      </c>
      <c r="M12" s="71">
        <v>7.6790513275551682</v>
      </c>
      <c r="N12" s="71">
        <v>11.80442479699235</v>
      </c>
      <c r="O12" s="71">
        <v>5.741815014272591</v>
      </c>
      <c r="P12" s="71">
        <v>7.9814617044361063</v>
      </c>
      <c r="Q12" s="71">
        <v>0.34977098695442099</v>
      </c>
      <c r="R12" s="71">
        <v>0</v>
      </c>
      <c r="S12" s="71">
        <v>0</v>
      </c>
      <c r="T12" s="72"/>
      <c r="U12" s="71">
        <v>0</v>
      </c>
      <c r="V12" s="71">
        <v>396</v>
      </c>
      <c r="W12" s="71">
        <v>135</v>
      </c>
      <c r="X12" s="71">
        <v>1562</v>
      </c>
      <c r="Y12" s="71">
        <v>2413</v>
      </c>
      <c r="Z12" s="71">
        <v>2841</v>
      </c>
      <c r="AA12" s="71">
        <v>1563</v>
      </c>
      <c r="AB12" s="71">
        <v>5623</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1758</v>
      </c>
      <c r="B13" s="70">
        <v>192</v>
      </c>
      <c r="C13" s="70">
        <v>5</v>
      </c>
      <c r="D13" s="70">
        <v>12</v>
      </c>
      <c r="E13" s="70">
        <v>2008</v>
      </c>
      <c r="F13" s="70" t="s">
        <v>792</v>
      </c>
      <c r="G13" s="70" t="s">
        <v>1574</v>
      </c>
      <c r="H13" s="70" t="s">
        <v>1575</v>
      </c>
      <c r="I13" s="148"/>
      <c r="J13" s="71">
        <v>0.82875242479656086</v>
      </c>
      <c r="K13" s="71">
        <v>1.0445919058539079</v>
      </c>
      <c r="L13" s="71">
        <v>9.5665489664069927</v>
      </c>
      <c r="M13" s="71">
        <v>8.9852336578237058</v>
      </c>
      <c r="N13" s="71">
        <v>11.898859643363391</v>
      </c>
      <c r="O13" s="71">
        <v>5.488545074401646</v>
      </c>
      <c r="P13" s="71">
        <v>7.9417615566236028</v>
      </c>
      <c r="Q13" s="71">
        <v>0.33841976631104898</v>
      </c>
      <c r="R13" s="71">
        <v>0</v>
      </c>
      <c r="S13" s="71">
        <v>0</v>
      </c>
      <c r="T13" s="72"/>
      <c r="U13" s="71">
        <v>28596</v>
      </c>
      <c r="V13" s="71">
        <v>396</v>
      </c>
      <c r="W13" s="71">
        <v>135</v>
      </c>
      <c r="X13" s="71">
        <v>1562</v>
      </c>
      <c r="Y13" s="71">
        <v>2400</v>
      </c>
      <c r="Z13" s="71">
        <v>2811</v>
      </c>
      <c r="AA13" s="71">
        <v>1557</v>
      </c>
      <c r="AB13" s="71">
        <v>5530</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1759</v>
      </c>
      <c r="B14" s="70">
        <v>193</v>
      </c>
      <c r="C14" s="70">
        <v>6</v>
      </c>
      <c r="D14" s="70">
        <v>12</v>
      </c>
      <c r="E14" s="70">
        <v>2009</v>
      </c>
      <c r="F14" s="70" t="s">
        <v>176</v>
      </c>
      <c r="G14" s="70" t="s">
        <v>1574</v>
      </c>
      <c r="H14" s="70" t="s">
        <v>1575</v>
      </c>
      <c r="I14" s="148"/>
      <c r="J14" s="71">
        <v>0.61253980771147298</v>
      </c>
      <c r="K14" s="71">
        <v>0.97135169406471367</v>
      </c>
      <c r="L14" s="71">
        <v>10.76007229718064</v>
      </c>
      <c r="M14" s="71">
        <v>7.0509622646894394</v>
      </c>
      <c r="N14" s="71">
        <v>10.21176129725105</v>
      </c>
      <c r="O14" s="71">
        <v>5.58825620561647</v>
      </c>
      <c r="P14" s="71">
        <v>7.7656981009063344</v>
      </c>
      <c r="Q14" s="71">
        <v>0.318012089835223</v>
      </c>
      <c r="R14" s="71">
        <v>0</v>
      </c>
      <c r="S14" s="71">
        <v>0</v>
      </c>
      <c r="T14" s="72"/>
      <c r="U14" s="71">
        <v>21344</v>
      </c>
      <c r="V14" s="71">
        <v>451</v>
      </c>
      <c r="W14" s="71">
        <v>174</v>
      </c>
      <c r="X14" s="71">
        <v>1548</v>
      </c>
      <c r="Y14" s="71">
        <v>2398</v>
      </c>
      <c r="Z14" s="71">
        <v>2825</v>
      </c>
      <c r="AA14" s="71">
        <v>1563</v>
      </c>
      <c r="AB14" s="71">
        <v>5455</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1760</v>
      </c>
      <c r="B15" s="70">
        <v>194</v>
      </c>
      <c r="C15" s="70">
        <v>7</v>
      </c>
      <c r="D15" s="70">
        <v>12</v>
      </c>
      <c r="E15" s="70">
        <v>2010</v>
      </c>
      <c r="F15" s="70" t="s">
        <v>177</v>
      </c>
      <c r="G15" s="70" t="s">
        <v>1574</v>
      </c>
      <c r="H15" s="70" t="s">
        <v>1575</v>
      </c>
      <c r="I15" s="148"/>
      <c r="J15" s="71">
        <v>0.17733091039906751</v>
      </c>
      <c r="K15" s="71">
        <v>1.013028728029717</v>
      </c>
      <c r="L15" s="71">
        <v>9.7959940630243025</v>
      </c>
      <c r="M15" s="71">
        <v>6.3115946093840796</v>
      </c>
      <c r="N15" s="71">
        <v>9.952820664815258</v>
      </c>
      <c r="O15" s="71">
        <v>5.5190909330751534</v>
      </c>
      <c r="P15" s="71">
        <v>7.9544122078290336</v>
      </c>
      <c r="Q15" s="71">
        <v>0.32646189263477399</v>
      </c>
      <c r="R15" s="71">
        <v>0</v>
      </c>
      <c r="S15" s="71">
        <v>0</v>
      </c>
      <c r="T15" s="72"/>
      <c r="U15" s="71">
        <v>6917</v>
      </c>
      <c r="V15" s="71">
        <v>451</v>
      </c>
      <c r="W15" s="71">
        <v>174</v>
      </c>
      <c r="X15" s="71">
        <v>1548</v>
      </c>
      <c r="Y15" s="71">
        <v>2377</v>
      </c>
      <c r="Z15" s="71">
        <v>2803</v>
      </c>
      <c r="AA15" s="71">
        <v>1561</v>
      </c>
      <c r="AB15" s="71">
        <v>5366</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1761</v>
      </c>
      <c r="B16" s="70">
        <v>195</v>
      </c>
      <c r="C16" s="70">
        <v>8</v>
      </c>
      <c r="D16" s="70">
        <v>12</v>
      </c>
      <c r="E16" s="70">
        <v>2011</v>
      </c>
      <c r="F16" s="70" t="s">
        <v>178</v>
      </c>
      <c r="G16" s="70" t="s">
        <v>1574</v>
      </c>
      <c r="H16" s="70" t="s">
        <v>1575</v>
      </c>
      <c r="I16" s="148"/>
      <c r="J16" s="71">
        <v>0.1770748861565489</v>
      </c>
      <c r="K16" s="71">
        <v>1.419441677970543</v>
      </c>
      <c r="L16" s="71">
        <v>9.1403762443525771</v>
      </c>
      <c r="M16" s="71">
        <v>7.973318461540992</v>
      </c>
      <c r="N16" s="71">
        <v>11.914479398417759</v>
      </c>
      <c r="O16" s="71">
        <v>5.3863211600109189</v>
      </c>
      <c r="P16" s="71">
        <v>7.7344394447959539</v>
      </c>
      <c r="Q16" s="71">
        <v>0.369973364388818</v>
      </c>
      <c r="R16" s="71">
        <v>0</v>
      </c>
      <c r="S16" s="71">
        <v>0</v>
      </c>
      <c r="T16" s="72"/>
      <c r="U16" s="71">
        <v>6505</v>
      </c>
      <c r="V16" s="71">
        <v>451</v>
      </c>
      <c r="W16" s="71">
        <v>174</v>
      </c>
      <c r="X16" s="71">
        <v>1548</v>
      </c>
      <c r="Y16" s="71">
        <v>2364</v>
      </c>
      <c r="Z16" s="71">
        <v>2795</v>
      </c>
      <c r="AA16" s="71">
        <v>1563</v>
      </c>
      <c r="AB16" s="71">
        <v>5272</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1762</v>
      </c>
      <c r="B17" s="70">
        <v>196</v>
      </c>
      <c r="C17" s="70">
        <v>9</v>
      </c>
      <c r="D17" s="70">
        <v>12</v>
      </c>
      <c r="E17" s="70">
        <v>2012</v>
      </c>
      <c r="F17" s="70" t="s">
        <v>179</v>
      </c>
      <c r="G17" s="70" t="s">
        <v>1574</v>
      </c>
      <c r="H17" s="70" t="s">
        <v>1575</v>
      </c>
      <c r="I17" s="148"/>
      <c r="J17" s="71">
        <v>0.19029501291216641</v>
      </c>
      <c r="K17" s="71">
        <v>1.5990559485957361</v>
      </c>
      <c r="L17" s="71">
        <v>9.2223678342081055</v>
      </c>
      <c r="M17" s="71">
        <v>9.9028361953147339</v>
      </c>
      <c r="N17" s="71">
        <v>13.099244486108001</v>
      </c>
      <c r="O17" s="71">
        <v>5.3898224752506589</v>
      </c>
      <c r="P17" s="71">
        <v>7.7734679592205582</v>
      </c>
      <c r="Q17" s="71">
        <v>0.39808006241456201</v>
      </c>
      <c r="R17" s="71">
        <v>0</v>
      </c>
      <c r="S17" s="71">
        <v>0</v>
      </c>
      <c r="T17" s="72"/>
      <c r="U17" s="71">
        <v>6698</v>
      </c>
      <c r="V17" s="71">
        <v>451</v>
      </c>
      <c r="W17" s="71">
        <v>174</v>
      </c>
      <c r="X17" s="71">
        <v>1548</v>
      </c>
      <c r="Y17" s="71">
        <v>2366</v>
      </c>
      <c r="Z17" s="71">
        <v>2819</v>
      </c>
      <c r="AA17" s="71">
        <v>1562</v>
      </c>
      <c r="AB17" s="71">
        <v>5221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1763</v>
      </c>
      <c r="B18" s="70">
        <v>197</v>
      </c>
      <c r="C18" s="70">
        <v>10</v>
      </c>
      <c r="D18" s="70">
        <v>12</v>
      </c>
      <c r="E18" s="70">
        <v>2013</v>
      </c>
      <c r="F18" s="70" t="s">
        <v>180</v>
      </c>
      <c r="G18" s="70" t="s">
        <v>1574</v>
      </c>
      <c r="H18" s="70" t="s">
        <v>1575</v>
      </c>
      <c r="I18" s="148"/>
      <c r="J18" s="71">
        <v>0.1244462193861738</v>
      </c>
      <c r="K18" s="71">
        <v>1.321625195840797</v>
      </c>
      <c r="L18" s="71">
        <v>8.1440779962664251</v>
      </c>
      <c r="M18" s="71">
        <v>9.2098744206424232</v>
      </c>
      <c r="N18" s="71">
        <v>12.55004016790471</v>
      </c>
      <c r="O18" s="71">
        <v>5.1704434785981475</v>
      </c>
      <c r="P18" s="71">
        <v>7.8127491707037855</v>
      </c>
      <c r="Q18" s="71">
        <v>0.39706266986514099</v>
      </c>
      <c r="R18" s="71">
        <v>0</v>
      </c>
      <c r="S18" s="71">
        <v>0</v>
      </c>
      <c r="T18" s="72"/>
      <c r="U18" s="71">
        <v>4460</v>
      </c>
      <c r="V18" s="71">
        <v>451</v>
      </c>
      <c r="W18" s="71">
        <v>174</v>
      </c>
      <c r="X18" s="71">
        <v>1548</v>
      </c>
      <c r="Y18" s="71">
        <v>2339</v>
      </c>
      <c r="Z18" s="71">
        <v>2825</v>
      </c>
      <c r="AA18" s="71">
        <v>1564</v>
      </c>
      <c r="AB18" s="71">
        <v>5133</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1764</v>
      </c>
      <c r="B19" s="70">
        <v>198</v>
      </c>
      <c r="C19" s="70">
        <v>11</v>
      </c>
      <c r="D19" s="70">
        <v>12</v>
      </c>
      <c r="E19" s="70">
        <v>2014</v>
      </c>
      <c r="F19" s="70" t="s">
        <v>181</v>
      </c>
      <c r="G19" s="70" t="s">
        <v>1574</v>
      </c>
      <c r="H19" s="70" t="s">
        <v>1575</v>
      </c>
      <c r="I19" s="148"/>
      <c r="J19" s="71">
        <v>0.10092172862235201</v>
      </c>
      <c r="K19" s="71">
        <v>1.1838077761250601</v>
      </c>
      <c r="L19" s="71">
        <v>5.8233388654406388</v>
      </c>
      <c r="M19" s="71">
        <v>8.2668768216179025</v>
      </c>
      <c r="N19" s="71">
        <v>13.51612983705669</v>
      </c>
      <c r="O19" s="71">
        <v>4.9022141697325248</v>
      </c>
      <c r="P19" s="71">
        <v>7.8382946604835153</v>
      </c>
      <c r="Q19" s="71">
        <v>0.37331358782302498</v>
      </c>
      <c r="R19" s="71">
        <v>0</v>
      </c>
      <c r="S19" s="71">
        <v>0</v>
      </c>
      <c r="T19" s="72"/>
      <c r="U19" s="71">
        <v>4017</v>
      </c>
      <c r="V19" s="71">
        <v>351</v>
      </c>
      <c r="W19" s="71">
        <v>127</v>
      </c>
      <c r="X19" s="71">
        <v>1321</v>
      </c>
      <c r="Y19" s="71">
        <v>2379</v>
      </c>
      <c r="Z19" s="71">
        <v>2821</v>
      </c>
      <c r="AA19" s="71">
        <v>1561</v>
      </c>
      <c r="AB19" s="71">
        <v>5030</v>
      </c>
      <c r="AC19" s="71">
        <v>0</v>
      </c>
      <c r="AD19" s="71">
        <v>0</v>
      </c>
      <c r="AE19" s="72"/>
      <c r="AF19" s="71"/>
      <c r="AG19" s="71"/>
      <c r="AH19" s="71"/>
      <c r="AI19" s="71"/>
      <c r="AJ19" s="71"/>
      <c r="AK19" s="71"/>
      <c r="AL19" s="71"/>
      <c r="AM19" s="71"/>
      <c r="AN19" s="71"/>
      <c r="AO19" s="71"/>
      <c r="AP19" s="71"/>
      <c r="AQ19" s="72"/>
      <c r="AR19" s="71">
        <v>10</v>
      </c>
      <c r="AS19" s="71">
        <v>0</v>
      </c>
      <c r="AT19" s="71">
        <v>0</v>
      </c>
      <c r="AU19" s="71">
        <v>0</v>
      </c>
      <c r="AV19" s="71">
        <v>0</v>
      </c>
      <c r="AW19" s="71">
        <v>0</v>
      </c>
      <c r="AX19" s="71"/>
      <c r="AY19" s="72"/>
      <c r="AZ19" s="71">
        <v>58.128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1765</v>
      </c>
      <c r="B20" s="70">
        <v>199</v>
      </c>
      <c r="C20" s="70">
        <v>12</v>
      </c>
      <c r="D20" s="70">
        <v>12</v>
      </c>
      <c r="E20" s="70">
        <v>2015</v>
      </c>
      <c r="F20" s="70" t="s">
        <v>182</v>
      </c>
      <c r="G20" s="70" t="s">
        <v>1574</v>
      </c>
      <c r="H20" s="70" t="s">
        <v>1575</v>
      </c>
      <c r="I20" s="148"/>
      <c r="J20" s="71">
        <v>0</v>
      </c>
      <c r="K20" s="71">
        <v>1.135148597185164</v>
      </c>
      <c r="L20" s="71">
        <v>6.1296716683256944</v>
      </c>
      <c r="M20" s="71">
        <v>7.9988054973624649</v>
      </c>
      <c r="N20" s="71">
        <v>12.38794415016025</v>
      </c>
      <c r="O20" s="71">
        <v>4.8227827175316751</v>
      </c>
      <c r="P20" s="71">
        <v>7.728905558659533</v>
      </c>
      <c r="Q20" s="71">
        <v>0.35956496365743401</v>
      </c>
      <c r="R20" s="71">
        <v>0</v>
      </c>
      <c r="S20" s="71">
        <v>0</v>
      </c>
      <c r="T20" s="72"/>
      <c r="U20" s="71">
        <v>0</v>
      </c>
      <c r="V20" s="71">
        <v>351</v>
      </c>
      <c r="W20" s="71">
        <v>127</v>
      </c>
      <c r="X20" s="71">
        <v>1321</v>
      </c>
      <c r="Y20" s="71">
        <v>2369</v>
      </c>
      <c r="Z20" s="71">
        <v>2802</v>
      </c>
      <c r="AA20" s="71">
        <v>1538</v>
      </c>
      <c r="AB20" s="71">
        <v>4949</v>
      </c>
      <c r="AC20" s="71">
        <v>0</v>
      </c>
      <c r="AD20" s="71">
        <v>0</v>
      </c>
      <c r="AE20" s="72"/>
      <c r="AF20" s="71">
        <v>0</v>
      </c>
      <c r="AG20" s="71">
        <v>756258.54834404553</v>
      </c>
      <c r="AH20" s="71">
        <v>792577.97478504642</v>
      </c>
      <c r="AI20" s="71">
        <v>8401667.2179364581</v>
      </c>
      <c r="AJ20" s="71">
        <v>10492413.816757539</v>
      </c>
      <c r="AK20" s="71">
        <v>0</v>
      </c>
      <c r="AL20" s="71">
        <v>0</v>
      </c>
      <c r="AM20" s="71">
        <v>678239.68972580868</v>
      </c>
      <c r="AN20" s="71">
        <v>0</v>
      </c>
      <c r="AO20" s="71">
        <v>0</v>
      </c>
      <c r="AP20" s="71">
        <v>21121157.247548901</v>
      </c>
      <c r="AQ20" s="72"/>
      <c r="AR20" s="71">
        <v>11</v>
      </c>
      <c r="AS20" s="71">
        <v>0</v>
      </c>
      <c r="AT20" s="71">
        <v>1</v>
      </c>
      <c r="AU20" s="71">
        <v>0</v>
      </c>
      <c r="AV20" s="71">
        <v>0</v>
      </c>
      <c r="AW20" s="71">
        <v>0</v>
      </c>
      <c r="AX20" s="71"/>
      <c r="AY20" s="72"/>
      <c r="AZ20" s="71">
        <v>63.328000000000003</v>
      </c>
      <c r="BA20" s="71">
        <v>0</v>
      </c>
      <c r="BB20" s="71">
        <v>4.9000000000000004</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1766</v>
      </c>
      <c r="B21" s="70">
        <v>200</v>
      </c>
      <c r="C21" s="70">
        <v>13</v>
      </c>
      <c r="D21" s="70">
        <v>12</v>
      </c>
      <c r="E21" s="70">
        <v>2016</v>
      </c>
      <c r="F21" s="70" t="s">
        <v>155</v>
      </c>
      <c r="G21" s="70" t="s">
        <v>1574</v>
      </c>
      <c r="H21" s="70" t="s">
        <v>1575</v>
      </c>
      <c r="I21" s="148"/>
      <c r="J21" s="71">
        <v>0.11027716766013887</v>
      </c>
      <c r="K21" s="71">
        <v>1.0707607643881425</v>
      </c>
      <c r="L21" s="71">
        <v>6.5915312353733091</v>
      </c>
      <c r="M21" s="71">
        <v>6.8580480628772307</v>
      </c>
      <c r="N21" s="71">
        <v>12.544543373821446</v>
      </c>
      <c r="O21" s="71">
        <v>4.7880214303485333</v>
      </c>
      <c r="P21" s="71">
        <v>8.4153063897931641</v>
      </c>
      <c r="Q21" s="71">
        <v>0.34531998416503545</v>
      </c>
      <c r="R21" s="71">
        <v>0</v>
      </c>
      <c r="S21" s="71">
        <v>0</v>
      </c>
      <c r="T21" s="72"/>
      <c r="U21" s="71">
        <v>4189</v>
      </c>
      <c r="V21" s="71">
        <v>351</v>
      </c>
      <c r="W21" s="71">
        <v>127</v>
      </c>
      <c r="X21" s="71">
        <v>1321</v>
      </c>
      <c r="Y21" s="71">
        <v>2359</v>
      </c>
      <c r="Z21" s="71">
        <v>2816</v>
      </c>
      <c r="AA21" s="71">
        <v>1732</v>
      </c>
      <c r="AB21" s="71">
        <v>4889</v>
      </c>
      <c r="AC21" s="71">
        <v>0</v>
      </c>
      <c r="AD21" s="71">
        <v>0</v>
      </c>
      <c r="AE21" s="72"/>
      <c r="AF21" s="71">
        <v>34557.138303347667</v>
      </c>
      <c r="AG21" s="71">
        <v>720869.05957057292</v>
      </c>
      <c r="AH21" s="71">
        <v>671748.88838789531</v>
      </c>
      <c r="AI21" s="71">
        <v>8386538.9872323433</v>
      </c>
      <c r="AJ21" s="71">
        <v>10378020.16276365</v>
      </c>
      <c r="AK21" s="71">
        <v>0</v>
      </c>
      <c r="AL21" s="71">
        <v>0</v>
      </c>
      <c r="AM21" s="71">
        <v>670537.47883835016</v>
      </c>
      <c r="AN21" s="71">
        <v>0</v>
      </c>
      <c r="AO21" s="71">
        <v>0</v>
      </c>
      <c r="AP21" s="71">
        <v>20862271.715096157</v>
      </c>
      <c r="AQ21" s="72"/>
      <c r="AR21" s="71">
        <v>11</v>
      </c>
      <c r="AS21" s="71">
        <v>0</v>
      </c>
      <c r="AT21" s="71">
        <v>1</v>
      </c>
      <c r="AU21" s="71">
        <v>0</v>
      </c>
      <c r="AV21" s="71">
        <v>0</v>
      </c>
      <c r="AW21" s="71">
        <v>0</v>
      </c>
      <c r="AX21" s="71"/>
      <c r="AY21" s="72"/>
      <c r="AZ21" s="71">
        <v>63.328000000000003</v>
      </c>
      <c r="BA21" s="71">
        <v>0</v>
      </c>
      <c r="BB21" s="71">
        <v>4.9000000000000004</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1767</v>
      </c>
      <c r="B22" s="70">
        <v>201</v>
      </c>
      <c r="C22" s="70">
        <v>14</v>
      </c>
      <c r="D22" s="70">
        <v>12</v>
      </c>
      <c r="E22" s="70">
        <v>2017</v>
      </c>
      <c r="F22" s="70" t="s">
        <v>156</v>
      </c>
      <c r="G22" s="70" t="s">
        <v>1574</v>
      </c>
      <c r="H22" s="70" t="s">
        <v>1575</v>
      </c>
      <c r="I22" s="148"/>
      <c r="J22" s="71">
        <v>0</v>
      </c>
      <c r="K22" s="71">
        <v>1.094157178319844</v>
      </c>
      <c r="L22" s="71">
        <v>5.9502415243786411</v>
      </c>
      <c r="M22" s="71">
        <v>6.876496009758986</v>
      </c>
      <c r="N22" s="71">
        <v>12.103837311779337</v>
      </c>
      <c r="O22" s="71">
        <v>4.7466883630558696</v>
      </c>
      <c r="P22" s="71">
        <v>8.4537293584574513</v>
      </c>
      <c r="Q22" s="71">
        <v>0.325599176501777</v>
      </c>
      <c r="R22" s="71">
        <v>0</v>
      </c>
      <c r="S22" s="71">
        <v>0</v>
      </c>
      <c r="T22" s="72"/>
      <c r="U22" s="71">
        <v>0</v>
      </c>
      <c r="V22" s="71">
        <v>351</v>
      </c>
      <c r="W22" s="71">
        <v>127</v>
      </c>
      <c r="X22" s="71">
        <v>1321</v>
      </c>
      <c r="Y22" s="71">
        <v>2326</v>
      </c>
      <c r="Z22" s="71">
        <v>2838</v>
      </c>
      <c r="AA22" s="71">
        <v>1751</v>
      </c>
      <c r="AB22" s="71">
        <v>4767</v>
      </c>
      <c r="AC22" s="71">
        <v>0</v>
      </c>
      <c r="AD22" s="71">
        <v>0</v>
      </c>
      <c r="AE22" s="72"/>
      <c r="AF22" s="71">
        <v>0</v>
      </c>
      <c r="AG22" s="71">
        <v>722963.57934489381</v>
      </c>
      <c r="AH22" s="71">
        <v>820612.34033044614</v>
      </c>
      <c r="AI22" s="71">
        <v>8179050.7336657029</v>
      </c>
      <c r="AJ22" s="71">
        <v>9279143.3410427067</v>
      </c>
      <c r="AK22" s="71">
        <v>0</v>
      </c>
      <c r="AL22" s="71">
        <v>0</v>
      </c>
      <c r="AM22" s="71">
        <v>654827.92733027053</v>
      </c>
      <c r="AN22" s="71">
        <v>0</v>
      </c>
      <c r="AO22" s="71">
        <v>0</v>
      </c>
      <c r="AP22" s="71">
        <v>19656597.921714023</v>
      </c>
      <c r="AQ22" s="72"/>
      <c r="AR22" s="71">
        <v>13</v>
      </c>
      <c r="AS22" s="71">
        <v>0</v>
      </c>
      <c r="AT22" s="71">
        <v>1</v>
      </c>
      <c r="AU22" s="71">
        <v>0</v>
      </c>
      <c r="AV22" s="71">
        <v>0</v>
      </c>
      <c r="AW22" s="71">
        <v>0</v>
      </c>
      <c r="AX22" s="71"/>
      <c r="AY22" s="72"/>
      <c r="AZ22" s="71">
        <v>72.828000000000003</v>
      </c>
      <c r="BA22" s="71">
        <v>0</v>
      </c>
      <c r="BB22" s="71">
        <v>4.9000000000000004</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1768</v>
      </c>
      <c r="B23" s="70">
        <v>202</v>
      </c>
      <c r="C23" s="70">
        <v>15</v>
      </c>
      <c r="D23" s="70">
        <v>12</v>
      </c>
      <c r="E23" s="70">
        <v>2018</v>
      </c>
      <c r="F23" s="70" t="s">
        <v>183</v>
      </c>
      <c r="G23" s="70" t="s">
        <v>1574</v>
      </c>
      <c r="H23" s="70" t="s">
        <v>1575</v>
      </c>
      <c r="I23" s="148"/>
      <c r="J23" s="71">
        <v>0.11732115558244506</v>
      </c>
      <c r="K23" s="71">
        <v>1.0183639760417735</v>
      </c>
      <c r="L23" s="71">
        <v>5.4585801865438972</v>
      </c>
      <c r="M23" s="71">
        <v>6.9104114133065888</v>
      </c>
      <c r="N23" s="71">
        <v>11.162962444805684</v>
      </c>
      <c r="O23" s="71">
        <v>4.6017102496310462</v>
      </c>
      <c r="P23" s="71">
        <v>8.3791387002091984</v>
      </c>
      <c r="Q23" s="71">
        <v>0.29896739105439901</v>
      </c>
      <c r="R23" s="71">
        <v>0</v>
      </c>
      <c r="S23" s="71">
        <v>0</v>
      </c>
      <c r="T23" s="72"/>
      <c r="U23" s="71">
        <v>4582</v>
      </c>
      <c r="V23" s="71">
        <v>351</v>
      </c>
      <c r="W23" s="71">
        <v>127</v>
      </c>
      <c r="X23" s="71">
        <v>1321</v>
      </c>
      <c r="Y23" s="71">
        <v>2330</v>
      </c>
      <c r="Z23" s="71">
        <v>2804</v>
      </c>
      <c r="AA23" s="71">
        <v>1753</v>
      </c>
      <c r="AB23" s="71">
        <v>4717</v>
      </c>
      <c r="AC23" s="71">
        <v>0</v>
      </c>
      <c r="AD23" s="71">
        <v>0</v>
      </c>
      <c r="AE23" s="72"/>
      <c r="AF23" s="71">
        <v>37284.987897150379</v>
      </c>
      <c r="AG23" s="71">
        <v>654109.09060851613</v>
      </c>
      <c r="AH23" s="71">
        <v>773427.23173330608</v>
      </c>
      <c r="AI23" s="71">
        <v>8360660.5396851413</v>
      </c>
      <c r="AJ23" s="71">
        <v>8634574.6576028001</v>
      </c>
      <c r="AK23" s="71">
        <v>0</v>
      </c>
      <c r="AL23" s="71">
        <v>0</v>
      </c>
      <c r="AM23" s="71">
        <v>649300.2892268477</v>
      </c>
      <c r="AN23" s="71">
        <v>0</v>
      </c>
      <c r="AO23" s="71">
        <v>0</v>
      </c>
      <c r="AP23" s="71">
        <v>19109356.79675376</v>
      </c>
      <c r="AQ23" s="72"/>
      <c r="AR23" s="71">
        <v>16</v>
      </c>
      <c r="AS23" s="71">
        <v>0</v>
      </c>
      <c r="AT23" s="71">
        <v>3</v>
      </c>
      <c r="AU23" s="71">
        <v>0</v>
      </c>
      <c r="AV23" s="71">
        <v>0</v>
      </c>
      <c r="AW23" s="71">
        <v>0</v>
      </c>
      <c r="AX23" s="71"/>
      <c r="AY23" s="72"/>
      <c r="AZ23" s="71">
        <v>92.527999999999992</v>
      </c>
      <c r="BA23" s="71">
        <v>0</v>
      </c>
      <c r="BB23" s="71">
        <v>15</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1769</v>
      </c>
      <c r="B24" s="70">
        <v>203</v>
      </c>
      <c r="C24" s="70">
        <v>16</v>
      </c>
      <c r="D24" s="70">
        <v>12</v>
      </c>
      <c r="E24" s="70">
        <v>2019</v>
      </c>
      <c r="F24" s="70" t="s">
        <v>158</v>
      </c>
      <c r="G24" s="70" t="s">
        <v>1574</v>
      </c>
      <c r="H24" s="70" t="s">
        <v>1575</v>
      </c>
      <c r="I24" s="148"/>
      <c r="J24" s="71">
        <v>0.10972615142054866</v>
      </c>
      <c r="K24" s="71">
        <v>0.9449667823156418</v>
      </c>
      <c r="L24" s="71">
        <v>5.4830364883075147</v>
      </c>
      <c r="M24" s="71">
        <v>6.1992665234732049</v>
      </c>
      <c r="N24" s="71">
        <v>11.485131527900272</v>
      </c>
      <c r="O24" s="71">
        <v>4.5138937763795237</v>
      </c>
      <c r="P24" s="71">
        <v>7.570646302882384</v>
      </c>
      <c r="Q24" s="71">
        <v>0.288125015050816</v>
      </c>
      <c r="R24" s="71">
        <v>0</v>
      </c>
      <c r="S24" s="71">
        <v>0</v>
      </c>
      <c r="T24" s="72"/>
      <c r="U24" s="71">
        <v>4508</v>
      </c>
      <c r="V24" s="71">
        <v>351</v>
      </c>
      <c r="W24" s="71">
        <v>127</v>
      </c>
      <c r="X24" s="71">
        <v>1321</v>
      </c>
      <c r="Y24" s="71">
        <v>2368</v>
      </c>
      <c r="Z24" s="71">
        <v>2826</v>
      </c>
      <c r="AA24" s="71">
        <v>1572</v>
      </c>
      <c r="AB24" s="71">
        <v>4669</v>
      </c>
      <c r="AC24" s="71">
        <v>0</v>
      </c>
      <c r="AD24" s="71">
        <v>0</v>
      </c>
      <c r="AE24" s="72"/>
      <c r="AF24" s="71">
        <v>35995.614119478552</v>
      </c>
      <c r="AG24" s="71">
        <v>653915.39054936264</v>
      </c>
      <c r="AH24" s="71">
        <v>835070.38589414</v>
      </c>
      <c r="AI24" s="71">
        <v>8192753.2667301334</v>
      </c>
      <c r="AJ24" s="71">
        <v>9256683.8965594433</v>
      </c>
      <c r="AK24" s="71">
        <v>0</v>
      </c>
      <c r="AL24" s="71">
        <v>0</v>
      </c>
      <c r="AM24" s="71">
        <v>635882.65178681829</v>
      </c>
      <c r="AN24" s="71">
        <v>0</v>
      </c>
      <c r="AO24" s="71">
        <v>0</v>
      </c>
      <c r="AP24" s="71">
        <v>19610301.205639377</v>
      </c>
      <c r="AQ24" s="72"/>
      <c r="AR24" s="71">
        <v>17</v>
      </c>
      <c r="AS24" s="71">
        <v>0</v>
      </c>
      <c r="AT24" s="71">
        <v>15</v>
      </c>
      <c r="AU24" s="71">
        <v>0</v>
      </c>
      <c r="AV24" s="71">
        <v>0</v>
      </c>
      <c r="AW24" s="71">
        <v>0</v>
      </c>
      <c r="AX24" s="71"/>
      <c r="AY24" s="72"/>
      <c r="AZ24" s="71">
        <v>97.328000000000003</v>
      </c>
      <c r="BA24" s="71">
        <v>0</v>
      </c>
      <c r="BB24" s="71">
        <v>248.7</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1770</v>
      </c>
      <c r="B25" s="70">
        <v>204</v>
      </c>
      <c r="C25" s="70">
        <v>17</v>
      </c>
      <c r="D25" s="70">
        <v>12</v>
      </c>
      <c r="E25" s="70">
        <v>2020</v>
      </c>
      <c r="F25" s="70" t="s">
        <v>159</v>
      </c>
      <c r="G25" s="70" t="s">
        <v>1574</v>
      </c>
      <c r="H25" s="70" t="s">
        <v>1575</v>
      </c>
      <c r="I25" s="148"/>
      <c r="J25" s="71">
        <v>0</v>
      </c>
      <c r="K25" s="71">
        <v>0.90207158800028631</v>
      </c>
      <c r="L25" s="71">
        <v>6.6079423405005793</v>
      </c>
      <c r="M25" s="71">
        <v>5.46682508242165</v>
      </c>
      <c r="N25" s="71">
        <v>10.468980911177701</v>
      </c>
      <c r="O25" s="71">
        <v>3.9506108247055836</v>
      </c>
      <c r="P25" s="71">
        <v>7.1725089841654874</v>
      </c>
      <c r="Q25" s="71">
        <v>0.271514131252026</v>
      </c>
      <c r="R25" s="71">
        <v>0</v>
      </c>
      <c r="S25" s="71">
        <v>0</v>
      </c>
      <c r="T25" s="72"/>
      <c r="U25" s="71">
        <v>0</v>
      </c>
      <c r="V25" s="71">
        <v>310</v>
      </c>
      <c r="W25" s="71">
        <v>136</v>
      </c>
      <c r="X25" s="71">
        <v>1225</v>
      </c>
      <c r="Y25" s="71">
        <v>2355</v>
      </c>
      <c r="Z25" s="71">
        <v>2823</v>
      </c>
      <c r="AA25" s="71">
        <v>1583</v>
      </c>
      <c r="AB25" s="71">
        <v>4605</v>
      </c>
      <c r="AC25" s="71">
        <v>0</v>
      </c>
      <c r="AD25" s="71">
        <v>0</v>
      </c>
      <c r="AE25" s="72"/>
      <c r="AF25" s="71"/>
      <c r="AG25" s="71">
        <v>577957.80401110125</v>
      </c>
      <c r="AH25" s="71">
        <v>969043.43196753343</v>
      </c>
      <c r="AI25" s="71">
        <v>7033560.0311288051</v>
      </c>
      <c r="AJ25" s="71">
        <v>9670778.81740853</v>
      </c>
      <c r="AK25" s="71"/>
      <c r="AL25" s="71"/>
      <c r="AM25" s="71">
        <v>601003.66261710098</v>
      </c>
      <c r="AN25" s="71"/>
      <c r="AO25" s="71"/>
      <c r="AP25" s="71">
        <v>18852343.747133072</v>
      </c>
      <c r="AQ25" s="72"/>
      <c r="AR25" s="71">
        <v>19</v>
      </c>
      <c r="AS25" s="71">
        <v>0</v>
      </c>
      <c r="AT25" s="71">
        <v>15</v>
      </c>
      <c r="AU25" s="71">
        <v>0</v>
      </c>
      <c r="AV25" s="71">
        <v>0</v>
      </c>
      <c r="AW25" s="71">
        <v>0</v>
      </c>
      <c r="AX25" s="71"/>
      <c r="AY25" s="72"/>
      <c r="AZ25" s="71">
        <v>110.828</v>
      </c>
      <c r="BA25" s="71">
        <v>0</v>
      </c>
      <c r="BB25" s="71">
        <v>248.7</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1771</v>
      </c>
      <c r="B26" s="70">
        <v>204</v>
      </c>
      <c r="C26" s="70">
        <v>18</v>
      </c>
      <c r="D26" s="70">
        <v>12</v>
      </c>
      <c r="E26" s="70">
        <v>2021</v>
      </c>
      <c r="F26" s="70" t="s">
        <v>160</v>
      </c>
      <c r="G26" s="1064" t="s">
        <v>1574</v>
      </c>
      <c r="H26" s="70" t="s">
        <v>1575</v>
      </c>
      <c r="I26" s="148"/>
      <c r="J26" s="71">
        <v>0</v>
      </c>
      <c r="K26" s="71">
        <v>0.86894533892182102</v>
      </c>
      <c r="L26" s="71">
        <v>6.0303351209032199</v>
      </c>
      <c r="M26" s="71">
        <v>5.5521977223307379</v>
      </c>
      <c r="N26" s="71">
        <v>10.272643667440409</v>
      </c>
      <c r="O26" s="71">
        <v>3.8218894963003853</v>
      </c>
      <c r="P26" s="71">
        <v>7.4392224525063417</v>
      </c>
      <c r="Q26" s="71">
        <v>0.26548617733614099</v>
      </c>
      <c r="R26" s="71">
        <v>0</v>
      </c>
      <c r="S26" s="71">
        <v>0</v>
      </c>
      <c r="T26" s="72"/>
      <c r="U26" s="71">
        <v>0</v>
      </c>
      <c r="V26" s="71">
        <v>310</v>
      </c>
      <c r="W26" s="71">
        <v>136</v>
      </c>
      <c r="X26" s="71">
        <v>1225</v>
      </c>
      <c r="Y26" s="71">
        <v>2339</v>
      </c>
      <c r="Z26" s="71">
        <v>2812</v>
      </c>
      <c r="AA26" s="71">
        <v>1601</v>
      </c>
      <c r="AB26" s="71">
        <v>4547</v>
      </c>
      <c r="AC26" s="71">
        <v>0</v>
      </c>
      <c r="AD26" s="71">
        <v>0</v>
      </c>
      <c r="AE26" s="72"/>
      <c r="AF26" s="71">
        <v>0</v>
      </c>
      <c r="AG26" s="71">
        <v>587938.2280865534</v>
      </c>
      <c r="AH26" s="71">
        <v>868803.83157957252</v>
      </c>
      <c r="AI26" s="71">
        <v>7717900.3189829132</v>
      </c>
      <c r="AJ26" s="71">
        <v>9356476.8236832079</v>
      </c>
      <c r="AK26" s="71">
        <v>0</v>
      </c>
      <c r="AL26" s="71">
        <v>0</v>
      </c>
      <c r="AM26" s="71">
        <v>596856.8978620799</v>
      </c>
      <c r="AN26" s="71">
        <v>0</v>
      </c>
      <c r="AO26" s="71">
        <v>0</v>
      </c>
      <c r="AP26" s="71">
        <v>19127976.100194328</v>
      </c>
      <c r="AQ26" s="72"/>
      <c r="AR26" s="71">
        <v>23</v>
      </c>
      <c r="AS26" s="71">
        <v>1</v>
      </c>
      <c r="AT26" s="71">
        <v>16</v>
      </c>
      <c r="AU26" s="71">
        <v>0</v>
      </c>
      <c r="AV26" s="71">
        <v>0</v>
      </c>
      <c r="AW26" s="71">
        <v>0</v>
      </c>
      <c r="AX26" s="71"/>
      <c r="AY26" s="72"/>
      <c r="AZ26" s="71">
        <v>135.22800000000001</v>
      </c>
      <c r="BA26" s="71">
        <v>49.5</v>
      </c>
      <c r="BB26" s="71">
        <v>25548.7</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1578</v>
      </c>
      <c r="B27" s="70">
        <v>204</v>
      </c>
      <c r="C27" s="70">
        <v>19</v>
      </c>
      <c r="D27" s="70">
        <v>12</v>
      </c>
      <c r="E27" s="70">
        <v>2022</v>
      </c>
      <c r="F27" s="70" t="s">
        <v>161</v>
      </c>
      <c r="G27" s="1064" t="s">
        <v>1574</v>
      </c>
      <c r="H27" s="70" t="s">
        <v>1575</v>
      </c>
      <c r="I27" s="148"/>
      <c r="J27" s="71">
        <v>0</v>
      </c>
      <c r="K27" s="71">
        <v>0.83119320676959174</v>
      </c>
      <c r="L27" s="71">
        <v>5.4069916308929979</v>
      </c>
      <c r="M27" s="71">
        <v>5.660756688937286</v>
      </c>
      <c r="N27" s="71">
        <v>10.142830317643158</v>
      </c>
      <c r="O27" s="71">
        <v>4.0683610711072413</v>
      </c>
      <c r="P27" s="71">
        <v>7.2954808007468168</v>
      </c>
      <c r="Q27" s="71">
        <v>0.26450220238432959</v>
      </c>
      <c r="R27" s="71">
        <v>0</v>
      </c>
      <c r="S27" s="71">
        <v>0</v>
      </c>
      <c r="T27" s="72"/>
      <c r="U27" s="71">
        <v>0</v>
      </c>
      <c r="V27" s="71">
        <v>310</v>
      </c>
      <c r="W27" s="71">
        <v>136</v>
      </c>
      <c r="X27" s="71">
        <v>1225</v>
      </c>
      <c r="Y27" s="71">
        <v>2345</v>
      </c>
      <c r="Z27" s="71">
        <v>2844</v>
      </c>
      <c r="AA27" s="71">
        <v>1594</v>
      </c>
      <c r="AB27" s="71">
        <v>4493</v>
      </c>
      <c r="AC27" s="71">
        <v>0</v>
      </c>
      <c r="AD27" s="71">
        <v>0</v>
      </c>
      <c r="AE27" s="72"/>
      <c r="AF27" s="71">
        <v>0</v>
      </c>
      <c r="AG27" s="71">
        <v>593103.01363117492</v>
      </c>
      <c r="AH27" s="71">
        <v>964380.24012357229</v>
      </c>
      <c r="AI27" s="71">
        <v>7664834.9339998011</v>
      </c>
      <c r="AJ27" s="71">
        <v>9548522.68352025</v>
      </c>
      <c r="AK27" s="71">
        <v>0</v>
      </c>
      <c r="AL27" s="71">
        <v>0</v>
      </c>
      <c r="AM27" s="71">
        <v>580168.93377117021</v>
      </c>
      <c r="AN27" s="71">
        <v>0</v>
      </c>
      <c r="AO27" s="71">
        <v>0</v>
      </c>
      <c r="AP27" s="71">
        <v>19351009.80504597</v>
      </c>
      <c r="AQ27" s="72"/>
      <c r="AR27" s="71">
        <v>25</v>
      </c>
      <c r="AS27" s="71">
        <v>2</v>
      </c>
      <c r="AT27" s="71">
        <v>18</v>
      </c>
      <c r="AU27" s="71">
        <v>0</v>
      </c>
      <c r="AV27" s="71">
        <v>0</v>
      </c>
      <c r="AW27" s="71">
        <v>0</v>
      </c>
      <c r="AX27" s="71"/>
      <c r="AY27" s="72"/>
      <c r="AZ27" s="71">
        <v>148.70000000000002</v>
      </c>
      <c r="BA27" s="71">
        <v>299.5</v>
      </c>
      <c r="BB27" s="71">
        <v>25587.1</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1772</v>
      </c>
      <c r="B28" s="70">
        <v>204</v>
      </c>
      <c r="C28" s="70">
        <v>20</v>
      </c>
      <c r="D28" s="70">
        <v>12</v>
      </c>
      <c r="E28" s="70">
        <v>2023</v>
      </c>
      <c r="F28" s="70" t="s">
        <v>1539</v>
      </c>
      <c r="G28" s="70" t="s">
        <v>1574</v>
      </c>
      <c r="H28" s="70" t="s">
        <v>1575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27</v>
      </c>
      <c r="AS28" s="71">
        <v>4</v>
      </c>
      <c r="AT28" s="71">
        <v>18</v>
      </c>
      <c r="AU28" s="71">
        <v>0</v>
      </c>
      <c r="AV28" s="71">
        <v>0</v>
      </c>
      <c r="AW28" s="71">
        <v>0</v>
      </c>
      <c r="AX28" s="71"/>
      <c r="AY28" s="72"/>
      <c r="AZ28" s="71">
        <v>166.60000000000002</v>
      </c>
      <c r="BA28" s="71">
        <v>398.5</v>
      </c>
      <c r="BB28" s="71">
        <v>25587.1</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1573</v>
      </c>
      <c r="B29" s="70">
        <v>204</v>
      </c>
      <c r="C29" s="70">
        <v>21</v>
      </c>
      <c r="D29" s="70">
        <v>12</v>
      </c>
      <c r="E29" s="70">
        <v>2024</v>
      </c>
      <c r="F29" s="70" t="s">
        <v>1554</v>
      </c>
      <c r="G29" s="70" t="s">
        <v>1574</v>
      </c>
      <c r="H29" s="70" t="s">
        <v>1575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1773</v>
      </c>
      <c r="B30" s="70">
        <v>477</v>
      </c>
      <c r="C30" s="70">
        <v>1</v>
      </c>
      <c r="D30" s="70">
        <v>29</v>
      </c>
      <c r="E30" s="70">
        <v>1990</v>
      </c>
      <c r="F30" s="70" t="s">
        <v>787</v>
      </c>
      <c r="G30" s="70" t="s">
        <v>1774</v>
      </c>
      <c r="H30" s="70" t="s">
        <v>1775</v>
      </c>
      <c r="I30" s="148"/>
      <c r="J30" s="71">
        <v>9.5606777710448974</v>
      </c>
      <c r="K30" s="71">
        <v>2.1629451991578739</v>
      </c>
      <c r="L30" s="71">
        <v>8.1777286712551298</v>
      </c>
      <c r="M30" s="71">
        <v>4.8355461797781238</v>
      </c>
      <c r="N30" s="71">
        <v>8.3984385626638627</v>
      </c>
      <c r="O30" s="71">
        <v>3.962931336016736</v>
      </c>
      <c r="P30" s="71">
        <v>9.5547529042462038</v>
      </c>
      <c r="Q30" s="71">
        <v>0.45151056127356798</v>
      </c>
      <c r="R30" s="71">
        <v>0</v>
      </c>
      <c r="S30" s="71">
        <v>0.33063385294377501</v>
      </c>
      <c r="T30" s="72"/>
      <c r="U30" s="71">
        <v>395359</v>
      </c>
      <c r="V30" s="71">
        <v>488</v>
      </c>
      <c r="W30" s="71">
        <v>73</v>
      </c>
      <c r="X30" s="71">
        <v>1540</v>
      </c>
      <c r="Y30" s="71">
        <v>2178</v>
      </c>
      <c r="Z30" s="71">
        <v>1630</v>
      </c>
      <c r="AA30" s="71">
        <v>2320</v>
      </c>
      <c r="AB30" s="71">
        <v>7331</v>
      </c>
      <c r="AC30" s="71">
        <v>0</v>
      </c>
      <c r="AD30" s="71">
        <v>0.33063385294377501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1776</v>
      </c>
      <c r="B31" s="70">
        <v>478</v>
      </c>
      <c r="C31" s="70">
        <v>2</v>
      </c>
      <c r="D31" s="70">
        <v>29</v>
      </c>
      <c r="E31" s="70">
        <v>2005</v>
      </c>
      <c r="F31" s="70" t="s">
        <v>789</v>
      </c>
      <c r="G31" s="70" t="s">
        <v>1774</v>
      </c>
      <c r="H31" s="70" t="s">
        <v>1775</v>
      </c>
      <c r="I31" s="148"/>
      <c r="J31" s="71">
        <v>12.611213496882151</v>
      </c>
      <c r="K31" s="71">
        <v>1.469659356711966</v>
      </c>
      <c r="L31" s="71">
        <v>9.7040056082770789</v>
      </c>
      <c r="M31" s="71">
        <v>6.5175300190299348</v>
      </c>
      <c r="N31" s="71">
        <v>10.55587175294059</v>
      </c>
      <c r="O31" s="71">
        <v>6.187416039208534</v>
      </c>
      <c r="P31" s="71">
        <v>8.548727963658175</v>
      </c>
      <c r="Q31" s="71">
        <v>0.35908276175220599</v>
      </c>
      <c r="R31" s="71">
        <v>0</v>
      </c>
      <c r="S31" s="71">
        <v>0</v>
      </c>
      <c r="T31" s="72"/>
      <c r="U31" s="71">
        <v>733585</v>
      </c>
      <c r="V31" s="71">
        <v>419</v>
      </c>
      <c r="W31" s="71">
        <v>79</v>
      </c>
      <c r="X31" s="71">
        <v>904</v>
      </c>
      <c r="Y31" s="71">
        <v>2186</v>
      </c>
      <c r="Z31" s="71">
        <v>2945</v>
      </c>
      <c r="AA31" s="71">
        <v>1700</v>
      </c>
      <c r="AB31" s="71">
        <v>6095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1777</v>
      </c>
      <c r="B32" s="70">
        <v>479</v>
      </c>
      <c r="C32" s="70">
        <v>3</v>
      </c>
      <c r="D32" s="70">
        <v>29</v>
      </c>
      <c r="E32" s="70">
        <v>2006</v>
      </c>
      <c r="F32" s="70" t="s">
        <v>790</v>
      </c>
      <c r="G32" s="70" t="s">
        <v>1774</v>
      </c>
      <c r="H32" s="70" t="s">
        <v>1775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1778</v>
      </c>
      <c r="B33" s="70">
        <v>480</v>
      </c>
      <c r="C33" s="70">
        <v>4</v>
      </c>
      <c r="D33" s="70">
        <v>29</v>
      </c>
      <c r="E33" s="70">
        <v>2007</v>
      </c>
      <c r="F33" s="70" t="s">
        <v>791</v>
      </c>
      <c r="G33" s="70" t="s">
        <v>1774</v>
      </c>
      <c r="H33" s="70" t="s">
        <v>1775</v>
      </c>
      <c r="I33" s="148"/>
      <c r="J33" s="71">
        <v>11.13231227915921</v>
      </c>
      <c r="K33" s="71">
        <v>1.20008566847846</v>
      </c>
      <c r="L33" s="71">
        <v>12.512606128529409</v>
      </c>
      <c r="M33" s="71">
        <v>10.720976694383509</v>
      </c>
      <c r="N33" s="71">
        <v>11.46871896856829</v>
      </c>
      <c r="O33" s="71">
        <v>5.8650993211612317</v>
      </c>
      <c r="P33" s="71">
        <v>8.4767923412437227</v>
      </c>
      <c r="Q33" s="71">
        <v>0.36115425044591298</v>
      </c>
      <c r="R33" s="71">
        <v>0</v>
      </c>
      <c r="S33" s="71">
        <v>0</v>
      </c>
      <c r="T33" s="72"/>
      <c r="U33" s="71">
        <v>747839</v>
      </c>
      <c r="V33" s="71">
        <v>331</v>
      </c>
      <c r="W33" s="71">
        <v>108</v>
      </c>
      <c r="X33" s="71">
        <v>1590</v>
      </c>
      <c r="Y33" s="71">
        <v>2146</v>
      </c>
      <c r="Z33" s="71">
        <v>2902</v>
      </c>
      <c r="AA33" s="71">
        <v>1660</v>
      </c>
      <c r="AB33" s="71">
        <v>5806</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1779</v>
      </c>
      <c r="B34" s="70">
        <v>481</v>
      </c>
      <c r="C34" s="70">
        <v>5</v>
      </c>
      <c r="D34" s="70">
        <v>29</v>
      </c>
      <c r="E34" s="70">
        <v>2008</v>
      </c>
      <c r="F34" s="70" t="s">
        <v>792</v>
      </c>
      <c r="G34" s="70" t="s">
        <v>1774</v>
      </c>
      <c r="H34" s="70" t="s">
        <v>1775</v>
      </c>
      <c r="I34" s="148"/>
      <c r="J34" s="71">
        <v>10.826275622309909</v>
      </c>
      <c r="K34" s="71">
        <v>0.91030769786298726</v>
      </c>
      <c r="L34" s="71">
        <v>10.404052130250889</v>
      </c>
      <c r="M34" s="71">
        <v>10.196002688736581</v>
      </c>
      <c r="N34" s="71">
        <v>11.863497450540519</v>
      </c>
      <c r="O34" s="71">
        <v>5.6115540888759634</v>
      </c>
      <c r="P34" s="71">
        <v>8.247802464393299</v>
      </c>
      <c r="Q34" s="71">
        <v>0.35065917919752498</v>
      </c>
      <c r="R34" s="71">
        <v>0</v>
      </c>
      <c r="S34" s="71">
        <v>0</v>
      </c>
      <c r="T34" s="72"/>
      <c r="U34" s="71">
        <v>721477</v>
      </c>
      <c r="V34" s="71">
        <v>331</v>
      </c>
      <c r="W34" s="71">
        <v>108</v>
      </c>
      <c r="X34" s="71">
        <v>1590</v>
      </c>
      <c r="Y34" s="71">
        <v>2143</v>
      </c>
      <c r="Z34" s="71">
        <v>2874</v>
      </c>
      <c r="AA34" s="71">
        <v>1617</v>
      </c>
      <c r="AB34" s="71">
        <v>5730</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1780</v>
      </c>
      <c r="B35" s="70">
        <v>482</v>
      </c>
      <c r="C35" s="70">
        <v>6</v>
      </c>
      <c r="D35" s="70">
        <v>29</v>
      </c>
      <c r="E35" s="70">
        <v>2009</v>
      </c>
      <c r="F35" s="70" t="s">
        <v>176</v>
      </c>
      <c r="G35" s="70" t="s">
        <v>1774</v>
      </c>
      <c r="H35" s="70" t="s">
        <v>1775</v>
      </c>
      <c r="I35" s="148"/>
      <c r="J35" s="71">
        <v>13.95991770239927</v>
      </c>
      <c r="K35" s="71">
        <v>0.82174254252995771</v>
      </c>
      <c r="L35" s="71">
        <v>8.9836998004267734</v>
      </c>
      <c r="M35" s="71">
        <v>9.2609292734487809</v>
      </c>
      <c r="N35" s="71">
        <v>10.1855184504977</v>
      </c>
      <c r="O35" s="71">
        <v>5.7207918395195856</v>
      </c>
      <c r="P35" s="71">
        <v>7.954499462284736</v>
      </c>
      <c r="Q35" s="71">
        <v>0.32984645358161102</v>
      </c>
      <c r="R35" s="71">
        <v>0</v>
      </c>
      <c r="S35" s="71">
        <v>0</v>
      </c>
      <c r="T35" s="72"/>
      <c r="U35" s="71">
        <v>793939</v>
      </c>
      <c r="V35" s="71">
        <v>291</v>
      </c>
      <c r="W35" s="71">
        <v>143</v>
      </c>
      <c r="X35" s="71">
        <v>1575</v>
      </c>
      <c r="Y35" s="71">
        <v>2132</v>
      </c>
      <c r="Z35" s="71">
        <v>2892</v>
      </c>
      <c r="AA35" s="71">
        <v>1601</v>
      </c>
      <c r="AB35" s="71">
        <v>5658</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v>
      </c>
      <c r="BK35" s="71">
        <v>0</v>
      </c>
      <c r="BL35" s="71">
        <v>0</v>
      </c>
      <c r="BM35" s="71">
        <v>0</v>
      </c>
      <c r="BN35" s="72"/>
      <c r="BO35" s="71">
        <v>0</v>
      </c>
      <c r="BP35" s="71">
        <v>0</v>
      </c>
      <c r="BQ35" s="71">
        <v>1</v>
      </c>
      <c r="BR35" s="71">
        <v>0</v>
      </c>
      <c r="BS35" s="71">
        <v>0</v>
      </c>
      <c r="BT35" s="71">
        <v>0</v>
      </c>
      <c r="BU35"/>
      <c r="BV35" s="70">
        <v>10.7</v>
      </c>
      <c r="BW35" s="70">
        <v>0</v>
      </c>
      <c r="BX35" s="70">
        <v>0</v>
      </c>
      <c r="BY35" s="70">
        <v>0</v>
      </c>
      <c r="BZ35" s="70">
        <v>0</v>
      </c>
      <c r="CA35" s="70">
        <v>0</v>
      </c>
      <c r="CB35" s="70">
        <v>0</v>
      </c>
      <c r="CC35" s="70">
        <v>0</v>
      </c>
      <c r="CD35" s="70">
        <v>0</v>
      </c>
    </row>
    <row r="36" spans="1:82">
      <c r="A36" s="70" t="s">
        <v>1781</v>
      </c>
      <c r="B36" s="70">
        <v>483</v>
      </c>
      <c r="C36" s="70">
        <v>7</v>
      </c>
      <c r="D36" s="70">
        <v>29</v>
      </c>
      <c r="E36" s="70">
        <v>2010</v>
      </c>
      <c r="F36" s="70" t="s">
        <v>177</v>
      </c>
      <c r="G36" s="70" t="s">
        <v>1774</v>
      </c>
      <c r="H36" s="70" t="s">
        <v>1775</v>
      </c>
      <c r="I36" s="148"/>
      <c r="J36" s="71">
        <v>13.91510200437888</v>
      </c>
      <c r="K36" s="71">
        <v>0.93436448057134192</v>
      </c>
      <c r="L36" s="71">
        <v>8.0210967925588523</v>
      </c>
      <c r="M36" s="71">
        <v>10.75441451100272</v>
      </c>
      <c r="N36" s="71">
        <v>12.01032528662304</v>
      </c>
      <c r="O36" s="71">
        <v>5.6746414802435208</v>
      </c>
      <c r="P36" s="71">
        <v>8.1378579730320091</v>
      </c>
      <c r="Q36" s="71">
        <v>0.34002898209760601</v>
      </c>
      <c r="R36" s="71">
        <v>0</v>
      </c>
      <c r="S36" s="71">
        <v>0</v>
      </c>
      <c r="T36" s="72"/>
      <c r="U36" s="71">
        <v>745919</v>
      </c>
      <c r="V36" s="71">
        <v>291</v>
      </c>
      <c r="W36" s="71">
        <v>143</v>
      </c>
      <c r="X36" s="71">
        <v>1575</v>
      </c>
      <c r="Y36" s="71">
        <v>2135</v>
      </c>
      <c r="Z36" s="71">
        <v>2882</v>
      </c>
      <c r="AA36" s="71">
        <v>1597</v>
      </c>
      <c r="AB36" s="71">
        <v>5589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10.1</v>
      </c>
      <c r="BK36" s="71">
        <v>0</v>
      </c>
      <c r="BL36" s="71">
        <v>0</v>
      </c>
      <c r="BM36" s="71">
        <v>0</v>
      </c>
      <c r="BN36" s="72"/>
      <c r="BO36" s="71">
        <v>0</v>
      </c>
      <c r="BP36" s="71">
        <v>0</v>
      </c>
      <c r="BQ36" s="71">
        <v>1</v>
      </c>
      <c r="BR36" s="71">
        <v>0</v>
      </c>
      <c r="BS36" s="71">
        <v>0</v>
      </c>
      <c r="BT36" s="71">
        <v>0</v>
      </c>
      <c r="BU36"/>
      <c r="BV36" s="70">
        <v>10.1</v>
      </c>
      <c r="BW36" s="70">
        <v>0</v>
      </c>
      <c r="BX36" s="70">
        <v>0</v>
      </c>
      <c r="BY36" s="70">
        <v>0</v>
      </c>
      <c r="BZ36" s="70">
        <v>0</v>
      </c>
      <c r="CA36" s="70">
        <v>0</v>
      </c>
      <c r="CB36" s="70">
        <v>0</v>
      </c>
      <c r="CC36" s="70">
        <v>0</v>
      </c>
      <c r="CD36" s="70">
        <v>0</v>
      </c>
    </row>
    <row r="37" spans="1:82">
      <c r="A37" s="70" t="s">
        <v>1782</v>
      </c>
      <c r="B37" s="70">
        <v>484</v>
      </c>
      <c r="C37" s="70">
        <v>8</v>
      </c>
      <c r="D37" s="70">
        <v>29</v>
      </c>
      <c r="E37" s="70">
        <v>2011</v>
      </c>
      <c r="F37" s="70" t="s">
        <v>178</v>
      </c>
      <c r="G37" s="70" t="s">
        <v>1774</v>
      </c>
      <c r="H37" s="70" t="s">
        <v>1775</v>
      </c>
      <c r="I37" s="148"/>
      <c r="J37" s="71">
        <v>12.558394784845889</v>
      </c>
      <c r="K37" s="71">
        <v>0.95001468682104739</v>
      </c>
      <c r="L37" s="71">
        <v>8.3904707246572894</v>
      </c>
      <c r="M37" s="71">
        <v>9.7674148514195558</v>
      </c>
      <c r="N37" s="71">
        <v>11.062519605271939</v>
      </c>
      <c r="O37" s="71">
        <v>5.5520541187804859</v>
      </c>
      <c r="P37" s="71">
        <v>8.0263984513493511</v>
      </c>
      <c r="Q37" s="71">
        <v>0.38583337583644201</v>
      </c>
      <c r="R37" s="71">
        <v>0</v>
      </c>
      <c r="S37" s="71">
        <v>0</v>
      </c>
      <c r="T37" s="72"/>
      <c r="U37" s="71">
        <v>743618</v>
      </c>
      <c r="V37" s="71">
        <v>291</v>
      </c>
      <c r="W37" s="71">
        <v>143</v>
      </c>
      <c r="X37" s="71">
        <v>1575</v>
      </c>
      <c r="Y37" s="71">
        <v>2129</v>
      </c>
      <c r="Z37" s="71">
        <v>2881</v>
      </c>
      <c r="AA37" s="71">
        <v>1622</v>
      </c>
      <c r="AB37" s="71">
        <v>5498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v>
      </c>
      <c r="BK37" s="71">
        <v>0</v>
      </c>
      <c r="BL37" s="71">
        <v>0</v>
      </c>
      <c r="BM37" s="71">
        <v>0</v>
      </c>
      <c r="BN37" s="72"/>
      <c r="BO37" s="71">
        <v>0</v>
      </c>
      <c r="BP37" s="71">
        <v>0</v>
      </c>
      <c r="BQ37" s="71">
        <v>1</v>
      </c>
      <c r="BR37" s="71">
        <v>0</v>
      </c>
      <c r="BS37" s="71">
        <v>0</v>
      </c>
      <c r="BT37" s="71">
        <v>0</v>
      </c>
      <c r="BU37"/>
      <c r="BV37" s="70">
        <v>10.4</v>
      </c>
      <c r="BW37" s="70">
        <v>0</v>
      </c>
      <c r="BX37" s="70">
        <v>0</v>
      </c>
      <c r="BY37" s="70">
        <v>0</v>
      </c>
      <c r="BZ37" s="70">
        <v>0</v>
      </c>
      <c r="CA37" s="70">
        <v>0</v>
      </c>
      <c r="CB37" s="70">
        <v>0</v>
      </c>
      <c r="CC37" s="70">
        <v>0</v>
      </c>
      <c r="CD37" s="70">
        <v>0</v>
      </c>
    </row>
    <row r="38" spans="1:82">
      <c r="A38" s="70" t="s">
        <v>1783</v>
      </c>
      <c r="B38" s="70">
        <v>485</v>
      </c>
      <c r="C38" s="70">
        <v>9</v>
      </c>
      <c r="D38" s="70">
        <v>29</v>
      </c>
      <c r="E38" s="70">
        <v>2012</v>
      </c>
      <c r="F38" s="70" t="s">
        <v>179</v>
      </c>
      <c r="G38" s="70" t="s">
        <v>1774</v>
      </c>
      <c r="H38" s="70" t="s">
        <v>1775</v>
      </c>
      <c r="I38" s="148"/>
      <c r="J38" s="71">
        <v>13.160838492295181</v>
      </c>
      <c r="K38" s="71">
        <v>0.89226269367670674</v>
      </c>
      <c r="L38" s="71">
        <v>8.1446952108571402</v>
      </c>
      <c r="M38" s="71">
        <v>10.080945158910049</v>
      </c>
      <c r="N38" s="71">
        <v>12.4416761669533</v>
      </c>
      <c r="O38" s="71">
        <v>5.6116101329764758</v>
      </c>
      <c r="P38" s="71">
        <v>7.8929066474544198</v>
      </c>
      <c r="Q38" s="71">
        <v>0.41615035063372502</v>
      </c>
      <c r="R38" s="71">
        <v>0</v>
      </c>
      <c r="S38" s="71">
        <v>0</v>
      </c>
      <c r="T38" s="72"/>
      <c r="U38" s="71">
        <v>722480</v>
      </c>
      <c r="V38" s="71">
        <v>291</v>
      </c>
      <c r="W38" s="71">
        <v>143</v>
      </c>
      <c r="X38" s="71">
        <v>1575</v>
      </c>
      <c r="Y38" s="71">
        <v>2144</v>
      </c>
      <c r="Z38" s="71">
        <v>2935</v>
      </c>
      <c r="AA38" s="71">
        <v>1586</v>
      </c>
      <c r="AB38" s="71">
        <v>5458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8.4700000000000006</v>
      </c>
      <c r="BK38" s="71">
        <v>0</v>
      </c>
      <c r="BL38" s="71">
        <v>0</v>
      </c>
      <c r="BM38" s="71">
        <v>0</v>
      </c>
      <c r="BN38" s="72"/>
      <c r="BO38" s="71">
        <v>0</v>
      </c>
      <c r="BP38" s="71">
        <v>0</v>
      </c>
      <c r="BQ38" s="71">
        <v>1</v>
      </c>
      <c r="BR38" s="71">
        <v>0</v>
      </c>
      <c r="BS38" s="71">
        <v>0</v>
      </c>
      <c r="BT38" s="71">
        <v>0</v>
      </c>
      <c r="BU38"/>
      <c r="BV38" s="70">
        <v>8.4700000000000006</v>
      </c>
      <c r="BW38" s="70">
        <v>0</v>
      </c>
      <c r="BX38" s="70">
        <v>0</v>
      </c>
      <c r="BY38" s="70">
        <v>0</v>
      </c>
      <c r="BZ38" s="70">
        <v>0</v>
      </c>
      <c r="CA38" s="70">
        <v>0</v>
      </c>
      <c r="CB38" s="70">
        <v>0</v>
      </c>
      <c r="CC38" s="70">
        <v>0</v>
      </c>
      <c r="CD38" s="70">
        <v>0</v>
      </c>
    </row>
    <row r="39" spans="1:82">
      <c r="A39" s="70" t="s">
        <v>1784</v>
      </c>
      <c r="B39" s="70">
        <v>486</v>
      </c>
      <c r="C39" s="70">
        <v>10</v>
      </c>
      <c r="D39" s="70">
        <v>29</v>
      </c>
      <c r="E39" s="70">
        <v>2013</v>
      </c>
      <c r="F39" s="70" t="s">
        <v>180</v>
      </c>
      <c r="G39" s="70" t="s">
        <v>1774</v>
      </c>
      <c r="H39" s="70" t="s">
        <v>1775</v>
      </c>
      <c r="I39" s="148"/>
      <c r="J39" s="71">
        <v>11.414613573551421</v>
      </c>
      <c r="K39" s="71">
        <v>0.74909711432494375</v>
      </c>
      <c r="L39" s="71">
        <v>7.3722840522194089</v>
      </c>
      <c r="M39" s="71">
        <v>9.7790703907238683</v>
      </c>
      <c r="N39" s="71">
        <v>10.860780659531629</v>
      </c>
      <c r="O39" s="71">
        <v>5.3260143443258796</v>
      </c>
      <c r="P39" s="71">
        <v>7.7528048036651365</v>
      </c>
      <c r="Q39" s="71">
        <v>0.41624668352704602</v>
      </c>
      <c r="R39" s="71">
        <v>0</v>
      </c>
      <c r="S39" s="71">
        <v>0</v>
      </c>
      <c r="T39" s="72"/>
      <c r="U39" s="71">
        <v>658841</v>
      </c>
      <c r="V39" s="71">
        <v>291</v>
      </c>
      <c r="W39" s="71">
        <v>143</v>
      </c>
      <c r="X39" s="71">
        <v>1575</v>
      </c>
      <c r="Y39" s="71">
        <v>2147</v>
      </c>
      <c r="Z39" s="71">
        <v>2910</v>
      </c>
      <c r="AA39" s="71">
        <v>1552</v>
      </c>
      <c r="AB39" s="71">
        <v>5381</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10.231999999999999</v>
      </c>
      <c r="BK39" s="71">
        <v>0</v>
      </c>
      <c r="BL39" s="71">
        <v>0</v>
      </c>
      <c r="BM39" s="71">
        <v>0</v>
      </c>
      <c r="BN39" s="72"/>
      <c r="BO39" s="71">
        <v>0</v>
      </c>
      <c r="BP39" s="71">
        <v>0</v>
      </c>
      <c r="BQ39" s="71">
        <v>1</v>
      </c>
      <c r="BR39" s="71">
        <v>0</v>
      </c>
      <c r="BS39" s="71">
        <v>0</v>
      </c>
      <c r="BT39" s="71">
        <v>0</v>
      </c>
      <c r="BU39"/>
      <c r="BV39" s="70">
        <v>10.231999999999999</v>
      </c>
      <c r="BW39" s="70">
        <v>0</v>
      </c>
      <c r="BX39" s="70">
        <v>0</v>
      </c>
      <c r="BY39" s="70">
        <v>0</v>
      </c>
      <c r="BZ39" s="70">
        <v>0</v>
      </c>
      <c r="CA39" s="70">
        <v>0</v>
      </c>
      <c r="CB39" s="70">
        <v>0</v>
      </c>
      <c r="CC39" s="70">
        <v>0</v>
      </c>
      <c r="CD39" s="70">
        <v>0</v>
      </c>
    </row>
    <row r="40" spans="1:82">
      <c r="A40" s="70" t="s">
        <v>1785</v>
      </c>
      <c r="B40" s="70">
        <v>487</v>
      </c>
      <c r="C40" s="70">
        <v>11</v>
      </c>
      <c r="D40" s="70">
        <v>29</v>
      </c>
      <c r="E40" s="70">
        <v>2014</v>
      </c>
      <c r="F40" s="70" t="s">
        <v>181</v>
      </c>
      <c r="G40" s="70" t="s">
        <v>1774</v>
      </c>
      <c r="H40" s="70" t="s">
        <v>1775</v>
      </c>
      <c r="I40" s="148"/>
      <c r="J40" s="71">
        <v>12.406718050033779</v>
      </c>
      <c r="K40" s="71">
        <v>0.6966461527967529</v>
      </c>
      <c r="L40" s="71">
        <v>10.768741775328509</v>
      </c>
      <c r="M40" s="71">
        <v>11.86926840052606</v>
      </c>
      <c r="N40" s="71">
        <v>10.817887033798931</v>
      </c>
      <c r="O40" s="71">
        <v>5.0725144138423408</v>
      </c>
      <c r="P40" s="71">
        <v>7.6826334596667367</v>
      </c>
      <c r="Q40" s="71">
        <v>0.38971563611505</v>
      </c>
      <c r="R40" s="71">
        <v>0</v>
      </c>
      <c r="S40" s="71">
        <v>0</v>
      </c>
      <c r="T40" s="72"/>
      <c r="U40" s="71">
        <v>739614</v>
      </c>
      <c r="V40" s="71">
        <v>235</v>
      </c>
      <c r="W40" s="71">
        <v>194</v>
      </c>
      <c r="X40" s="71">
        <v>1744</v>
      </c>
      <c r="Y40" s="71">
        <v>2125</v>
      </c>
      <c r="Z40" s="71">
        <v>2919</v>
      </c>
      <c r="AA40" s="71">
        <v>1530</v>
      </c>
      <c r="AB40" s="71">
        <v>5251</v>
      </c>
      <c r="AC40" s="71">
        <v>0</v>
      </c>
      <c r="AD40" s="71">
        <v>0</v>
      </c>
      <c r="AE40" s="72"/>
      <c r="AF40" s="71"/>
      <c r="AG40" s="71"/>
      <c r="AH40" s="71"/>
      <c r="AI40" s="71"/>
      <c r="AJ40" s="71"/>
      <c r="AK40" s="71"/>
      <c r="AL40" s="71"/>
      <c r="AM40" s="71"/>
      <c r="AN40" s="71"/>
      <c r="AO40" s="71"/>
      <c r="AP40" s="71"/>
      <c r="AQ40" s="72"/>
      <c r="AR40" s="71">
        <v>19</v>
      </c>
      <c r="AS40" s="71">
        <v>8</v>
      </c>
      <c r="AT40" s="71">
        <v>0</v>
      </c>
      <c r="AU40" s="71">
        <v>1</v>
      </c>
      <c r="AV40" s="71">
        <v>0</v>
      </c>
      <c r="AW40" s="71">
        <v>0</v>
      </c>
      <c r="AX40" s="71"/>
      <c r="AY40" s="72"/>
      <c r="AZ40" s="71">
        <v>120.2</v>
      </c>
      <c r="BA40" s="71">
        <v>162.30000000000001</v>
      </c>
      <c r="BB40" s="71">
        <v>0</v>
      </c>
      <c r="BC40" s="71">
        <v>1700</v>
      </c>
      <c r="BD40" s="71">
        <v>0</v>
      </c>
      <c r="BE40" s="71">
        <v>0</v>
      </c>
      <c r="BF40" s="71"/>
      <c r="BG40" s="72"/>
      <c r="BH40" s="71">
        <v>0</v>
      </c>
      <c r="BI40" s="71">
        <v>0</v>
      </c>
      <c r="BJ40" s="71">
        <v>10.539</v>
      </c>
      <c r="BK40" s="71">
        <v>0</v>
      </c>
      <c r="BL40" s="71">
        <v>0</v>
      </c>
      <c r="BM40" s="71">
        <v>0</v>
      </c>
      <c r="BN40" s="72"/>
      <c r="BO40" s="71">
        <v>0</v>
      </c>
      <c r="BP40" s="71">
        <v>0</v>
      </c>
      <c r="BQ40" s="71">
        <v>1</v>
      </c>
      <c r="BR40" s="71">
        <v>0</v>
      </c>
      <c r="BS40" s="71">
        <v>0</v>
      </c>
      <c r="BT40" s="71">
        <v>0</v>
      </c>
      <c r="BU40"/>
      <c r="BV40" s="70">
        <v>10.539</v>
      </c>
      <c r="BW40" s="70">
        <v>0</v>
      </c>
      <c r="BX40" s="70">
        <v>0</v>
      </c>
      <c r="BY40" s="70">
        <v>0</v>
      </c>
      <c r="BZ40" s="70">
        <v>0</v>
      </c>
      <c r="CA40" s="70">
        <v>0</v>
      </c>
      <c r="CB40" s="70">
        <v>0</v>
      </c>
      <c r="CC40" s="70">
        <v>0</v>
      </c>
      <c r="CD40" s="70">
        <v>0</v>
      </c>
    </row>
    <row r="41" spans="1:82">
      <c r="A41" s="70" t="s">
        <v>1786</v>
      </c>
      <c r="B41" s="70">
        <v>488</v>
      </c>
      <c r="C41" s="70">
        <v>12</v>
      </c>
      <c r="D41" s="70">
        <v>29</v>
      </c>
      <c r="E41" s="70">
        <v>2015</v>
      </c>
      <c r="F41" s="70" t="s">
        <v>182</v>
      </c>
      <c r="G41" s="70" t="s">
        <v>1774</v>
      </c>
      <c r="H41" s="70" t="s">
        <v>1775</v>
      </c>
      <c r="I41" s="148"/>
      <c r="J41" s="71">
        <v>11.855581240906851</v>
      </c>
      <c r="K41" s="71">
        <v>0.66377339243342004</v>
      </c>
      <c r="L41" s="71">
        <v>10.313699231939189</v>
      </c>
      <c r="M41" s="71">
        <v>16.854079807251111</v>
      </c>
      <c r="N41" s="71">
        <v>9.0914501925539568</v>
      </c>
      <c r="O41" s="71">
        <v>5.0035079799659457</v>
      </c>
      <c r="P41" s="71">
        <v>7.5881972650038332</v>
      </c>
      <c r="Q41" s="71">
        <v>0.37504027932909201</v>
      </c>
      <c r="R41" s="71">
        <v>0</v>
      </c>
      <c r="S41" s="71">
        <v>0</v>
      </c>
      <c r="T41" s="72"/>
      <c r="U41" s="71">
        <v>743051</v>
      </c>
      <c r="V41" s="71">
        <v>235</v>
      </c>
      <c r="W41" s="71">
        <v>194</v>
      </c>
      <c r="X41" s="71">
        <v>1744</v>
      </c>
      <c r="Y41" s="71">
        <v>2090</v>
      </c>
      <c r="Z41" s="71">
        <v>2907</v>
      </c>
      <c r="AA41" s="71">
        <v>1510</v>
      </c>
      <c r="AB41" s="71">
        <v>5162</v>
      </c>
      <c r="AC41" s="71">
        <v>0</v>
      </c>
      <c r="AD41" s="71">
        <v>0</v>
      </c>
      <c r="AE41" s="72"/>
      <c r="AF41" s="71">
        <v>12248367.88930415</v>
      </c>
      <c r="AG41" s="71">
        <v>429950.64809255261</v>
      </c>
      <c r="AH41" s="71">
        <v>946434.4643760426</v>
      </c>
      <c r="AI41" s="71">
        <v>18887193.582757872</v>
      </c>
      <c r="AJ41" s="71">
        <v>11203383.16880426</v>
      </c>
      <c r="AK41" s="71">
        <v>0</v>
      </c>
      <c r="AL41" s="71">
        <v>0</v>
      </c>
      <c r="AM41" s="71">
        <v>707430.44622441404</v>
      </c>
      <c r="AN41" s="71">
        <v>0</v>
      </c>
      <c r="AO41" s="71">
        <v>0</v>
      </c>
      <c r="AP41" s="71">
        <v>44422760.199559286</v>
      </c>
      <c r="AQ41" s="72"/>
      <c r="AR41" s="71">
        <v>21</v>
      </c>
      <c r="AS41" s="71">
        <v>13</v>
      </c>
      <c r="AT41" s="71">
        <v>0</v>
      </c>
      <c r="AU41" s="71">
        <v>1</v>
      </c>
      <c r="AV41" s="71">
        <v>0</v>
      </c>
      <c r="AW41" s="71">
        <v>0</v>
      </c>
      <c r="AX41" s="71"/>
      <c r="AY41" s="72"/>
      <c r="AZ41" s="71">
        <v>129.9</v>
      </c>
      <c r="BA41" s="71">
        <v>1224</v>
      </c>
      <c r="BB41" s="71">
        <v>0</v>
      </c>
      <c r="BC41" s="71">
        <v>1700</v>
      </c>
      <c r="BD41" s="71">
        <v>0</v>
      </c>
      <c r="BE41" s="71">
        <v>0</v>
      </c>
      <c r="BF41" s="71"/>
      <c r="BG41" s="72"/>
      <c r="BH41" s="71">
        <v>0</v>
      </c>
      <c r="BI41" s="71">
        <v>0</v>
      </c>
      <c r="BJ41" s="71">
        <v>10.516</v>
      </c>
      <c r="BK41" s="71">
        <v>0</v>
      </c>
      <c r="BL41" s="71">
        <v>0</v>
      </c>
      <c r="BM41" s="71">
        <v>0</v>
      </c>
      <c r="BN41" s="72"/>
      <c r="BO41" s="71">
        <v>0</v>
      </c>
      <c r="BP41" s="71">
        <v>0</v>
      </c>
      <c r="BQ41" s="71">
        <v>1</v>
      </c>
      <c r="BR41" s="71">
        <v>0</v>
      </c>
      <c r="BS41" s="71">
        <v>0</v>
      </c>
      <c r="BT41" s="71">
        <v>0</v>
      </c>
      <c r="BU41"/>
      <c r="BV41" s="70">
        <v>10.516</v>
      </c>
      <c r="BW41" s="70">
        <v>0</v>
      </c>
      <c r="BX41" s="70">
        <v>0</v>
      </c>
      <c r="BY41" s="70">
        <v>0</v>
      </c>
      <c r="BZ41" s="70">
        <v>0</v>
      </c>
      <c r="CA41" s="70">
        <v>0</v>
      </c>
      <c r="CB41" s="70">
        <v>0</v>
      </c>
      <c r="CC41" s="70">
        <v>0</v>
      </c>
      <c r="CD41" s="70">
        <v>0</v>
      </c>
    </row>
    <row r="42" spans="1:82">
      <c r="A42" s="70" t="s">
        <v>1787</v>
      </c>
      <c r="B42" s="70">
        <v>489</v>
      </c>
      <c r="C42" s="70">
        <v>13</v>
      </c>
      <c r="D42" s="70">
        <v>29</v>
      </c>
      <c r="E42" s="70">
        <v>2016</v>
      </c>
      <c r="F42" s="70" t="s">
        <v>155</v>
      </c>
      <c r="G42" s="70" t="s">
        <v>1774</v>
      </c>
      <c r="H42" s="70" t="s">
        <v>1775</v>
      </c>
      <c r="I42" s="148"/>
      <c r="J42" s="71">
        <v>11.020648849592376</v>
      </c>
      <c r="K42" s="71">
        <v>0.65185077829376581</v>
      </c>
      <c r="L42" s="71">
        <v>10.29427996283775</v>
      </c>
      <c r="M42" s="71">
        <v>10.066742164303015</v>
      </c>
      <c r="N42" s="71">
        <v>9.6815718928646994</v>
      </c>
      <c r="O42" s="71">
        <v>4.9206441830357432</v>
      </c>
      <c r="P42" s="71">
        <v>7.7399440409587248</v>
      </c>
      <c r="Q42" s="71">
        <v>0.35902259756818877</v>
      </c>
      <c r="R42" s="71">
        <v>0</v>
      </c>
      <c r="S42" s="71">
        <v>0</v>
      </c>
      <c r="T42" s="72"/>
      <c r="U42" s="71">
        <v>722361</v>
      </c>
      <c r="V42" s="71">
        <v>235</v>
      </c>
      <c r="W42" s="71">
        <v>194</v>
      </c>
      <c r="X42" s="71">
        <v>1744</v>
      </c>
      <c r="Y42" s="71">
        <v>2067</v>
      </c>
      <c r="Z42" s="71">
        <v>2894</v>
      </c>
      <c r="AA42" s="71">
        <v>1593</v>
      </c>
      <c r="AB42" s="71">
        <v>5083</v>
      </c>
      <c r="AC42" s="71">
        <v>0</v>
      </c>
      <c r="AD42" s="71">
        <v>0</v>
      </c>
      <c r="AE42" s="72"/>
      <c r="AF42" s="71">
        <v>11577650.32061792</v>
      </c>
      <c r="AG42" s="71">
        <v>410959.29825453833</v>
      </c>
      <c r="AH42" s="71">
        <v>683985.40602388536</v>
      </c>
      <c r="AI42" s="71">
        <v>11670837.07234191</v>
      </c>
      <c r="AJ42" s="71">
        <v>11718559.11343825</v>
      </c>
      <c r="AK42" s="71">
        <v>0</v>
      </c>
      <c r="AL42" s="71">
        <v>0</v>
      </c>
      <c r="AM42" s="71">
        <v>697145.02044085367</v>
      </c>
      <c r="AN42" s="71">
        <v>0</v>
      </c>
      <c r="AO42" s="71">
        <v>0</v>
      </c>
      <c r="AP42" s="71">
        <v>36759136.23111736</v>
      </c>
      <c r="AQ42" s="72"/>
      <c r="AR42" s="71">
        <v>22</v>
      </c>
      <c r="AS42" s="71">
        <v>14</v>
      </c>
      <c r="AT42" s="71">
        <v>0</v>
      </c>
      <c r="AU42" s="71">
        <v>1</v>
      </c>
      <c r="AV42" s="71">
        <v>0</v>
      </c>
      <c r="AW42" s="71">
        <v>0</v>
      </c>
      <c r="AX42" s="71"/>
      <c r="AY42" s="72"/>
      <c r="AZ42" s="71">
        <v>135.1</v>
      </c>
      <c r="BA42" s="71">
        <v>1234.3</v>
      </c>
      <c r="BB42" s="71">
        <v>0</v>
      </c>
      <c r="BC42" s="71">
        <v>1700</v>
      </c>
      <c r="BD42" s="71">
        <v>0</v>
      </c>
      <c r="BE42" s="71">
        <v>0</v>
      </c>
      <c r="BF42" s="71"/>
      <c r="BG42" s="72"/>
      <c r="BH42" s="71">
        <v>0</v>
      </c>
      <c r="BI42" s="71">
        <v>0</v>
      </c>
      <c r="BJ42" s="71">
        <v>10.042</v>
      </c>
      <c r="BK42" s="71">
        <v>0</v>
      </c>
      <c r="BL42" s="71">
        <v>0</v>
      </c>
      <c r="BM42" s="71">
        <v>0</v>
      </c>
      <c r="BN42" s="72"/>
      <c r="BO42" s="71">
        <v>0</v>
      </c>
      <c r="BP42" s="71">
        <v>0</v>
      </c>
      <c r="BQ42" s="71">
        <v>1</v>
      </c>
      <c r="BR42" s="71">
        <v>0</v>
      </c>
      <c r="BS42" s="71">
        <v>0</v>
      </c>
      <c r="BT42" s="71">
        <v>0</v>
      </c>
      <c r="BU42"/>
      <c r="BV42" s="70">
        <v>10.042</v>
      </c>
      <c r="BW42" s="70">
        <v>0</v>
      </c>
      <c r="BX42" s="70">
        <v>0</v>
      </c>
      <c r="BY42" s="70">
        <v>0</v>
      </c>
      <c r="BZ42" s="70">
        <v>0</v>
      </c>
      <c r="CA42" s="70">
        <v>0</v>
      </c>
      <c r="CB42" s="70">
        <v>0</v>
      </c>
      <c r="CC42" s="70">
        <v>0</v>
      </c>
      <c r="CD42" s="70">
        <v>0</v>
      </c>
    </row>
    <row r="43" spans="1:82">
      <c r="A43" s="70" t="s">
        <v>1788</v>
      </c>
      <c r="B43" s="70">
        <v>490</v>
      </c>
      <c r="C43" s="70">
        <v>14</v>
      </c>
      <c r="D43" s="70">
        <v>29</v>
      </c>
      <c r="E43" s="70">
        <v>2017</v>
      </c>
      <c r="F43" s="70" t="s">
        <v>156</v>
      </c>
      <c r="G43" s="70" t="s">
        <v>1774</v>
      </c>
      <c r="H43" s="70" t="s">
        <v>1775</v>
      </c>
      <c r="I43" s="148"/>
      <c r="J43" s="71">
        <v>10.597323961631202</v>
      </c>
      <c r="K43" s="71">
        <v>0.645718203536642</v>
      </c>
      <c r="L43" s="71">
        <v>12.048979224820391</v>
      </c>
      <c r="M43" s="71">
        <v>9.1286701908222589</v>
      </c>
      <c r="N43" s="71">
        <v>10.720712387055718</v>
      </c>
      <c r="O43" s="71">
        <v>4.8336608066354696</v>
      </c>
      <c r="P43" s="71">
        <v>7.6909142592933861</v>
      </c>
      <c r="Q43" s="71">
        <v>0.34246995405494202</v>
      </c>
      <c r="R43" s="71">
        <v>0</v>
      </c>
      <c r="S43" s="71">
        <v>0</v>
      </c>
      <c r="T43" s="72"/>
      <c r="U43" s="71">
        <v>694876</v>
      </c>
      <c r="V43" s="71">
        <v>235</v>
      </c>
      <c r="W43" s="71">
        <v>194</v>
      </c>
      <c r="X43" s="71">
        <v>1744</v>
      </c>
      <c r="Y43" s="71">
        <v>2066</v>
      </c>
      <c r="Z43" s="71">
        <v>2890</v>
      </c>
      <c r="AA43" s="71">
        <v>1593</v>
      </c>
      <c r="AB43" s="71">
        <v>5014</v>
      </c>
      <c r="AC43" s="71">
        <v>0</v>
      </c>
      <c r="AD43" s="71">
        <v>0</v>
      </c>
      <c r="AE43" s="72"/>
      <c r="AF43" s="71">
        <v>11585532.20996321</v>
      </c>
      <c r="AG43" s="71">
        <v>412631.64265183889</v>
      </c>
      <c r="AH43" s="71">
        <v>1423652.0860803679</v>
      </c>
      <c r="AI43" s="71">
        <v>11074754.066491481</v>
      </c>
      <c r="AJ43" s="71">
        <v>13547498.994153829</v>
      </c>
      <c r="AK43" s="71">
        <v>0</v>
      </c>
      <c r="AL43" s="71">
        <v>0</v>
      </c>
      <c r="AM43" s="71">
        <v>688757.54722760129</v>
      </c>
      <c r="AN43" s="71">
        <v>0</v>
      </c>
      <c r="AO43" s="71">
        <v>0</v>
      </c>
      <c r="AP43" s="71">
        <v>38732826.546568327</v>
      </c>
      <c r="AQ43" s="72"/>
      <c r="AR43" s="71">
        <v>26</v>
      </c>
      <c r="AS43" s="71">
        <v>14</v>
      </c>
      <c r="AT43" s="71">
        <v>0</v>
      </c>
      <c r="AU43" s="71">
        <v>1</v>
      </c>
      <c r="AV43" s="71">
        <v>0</v>
      </c>
      <c r="AW43" s="71">
        <v>0</v>
      </c>
      <c r="AX43" s="71"/>
      <c r="AY43" s="72"/>
      <c r="AZ43" s="71">
        <v>162.19999999999999</v>
      </c>
      <c r="BA43" s="71">
        <v>1234.3</v>
      </c>
      <c r="BB43" s="71">
        <v>0</v>
      </c>
      <c r="BC43" s="71">
        <v>1700</v>
      </c>
      <c r="BD43" s="71">
        <v>0</v>
      </c>
      <c r="BE43" s="71">
        <v>0</v>
      </c>
      <c r="BF43" s="71"/>
      <c r="BG43" s="72"/>
      <c r="BH43" s="71">
        <v>0</v>
      </c>
      <c r="BI43" s="71">
        <v>0</v>
      </c>
      <c r="BJ43" s="71">
        <v>9.9309999999999992</v>
      </c>
      <c r="BK43" s="71">
        <v>0</v>
      </c>
      <c r="BL43" s="71">
        <v>0</v>
      </c>
      <c r="BM43" s="71">
        <v>0</v>
      </c>
      <c r="BN43" s="72"/>
      <c r="BO43" s="71">
        <v>0</v>
      </c>
      <c r="BP43" s="71">
        <v>0</v>
      </c>
      <c r="BQ43" s="71">
        <v>1</v>
      </c>
      <c r="BR43" s="71">
        <v>0</v>
      </c>
      <c r="BS43" s="71">
        <v>0</v>
      </c>
      <c r="BT43" s="71">
        <v>0</v>
      </c>
      <c r="BU43"/>
      <c r="BV43" s="70">
        <v>9.9309999999999992</v>
      </c>
      <c r="BW43" s="70">
        <v>0</v>
      </c>
      <c r="BX43" s="70">
        <v>0</v>
      </c>
      <c r="BY43" s="70">
        <v>0</v>
      </c>
      <c r="BZ43" s="70">
        <v>0</v>
      </c>
      <c r="CA43" s="70">
        <v>0</v>
      </c>
      <c r="CB43" s="70">
        <v>0</v>
      </c>
      <c r="CC43" s="70">
        <v>0</v>
      </c>
      <c r="CD43" s="70">
        <v>0</v>
      </c>
    </row>
    <row r="44" spans="1:82">
      <c r="A44" s="70" t="s">
        <v>1789</v>
      </c>
      <c r="B44" s="70">
        <v>491</v>
      </c>
      <c r="C44" s="70">
        <v>15</v>
      </c>
      <c r="D44" s="70">
        <v>29</v>
      </c>
      <c r="E44" s="70">
        <v>2018</v>
      </c>
      <c r="F44" s="70" t="s">
        <v>183</v>
      </c>
      <c r="G44" s="70" t="s">
        <v>1774</v>
      </c>
      <c r="H44" s="70" t="s">
        <v>1775</v>
      </c>
      <c r="I44" s="148"/>
      <c r="J44" s="71">
        <v>9.7662299138476101</v>
      </c>
      <c r="K44" s="71">
        <v>0.59370153929733727</v>
      </c>
      <c r="L44" s="71">
        <v>10.966337030606036</v>
      </c>
      <c r="M44" s="71">
        <v>8.576732057619612</v>
      </c>
      <c r="N44" s="71">
        <v>8.5465506693112037</v>
      </c>
      <c r="O44" s="71">
        <v>4.7165888935234053</v>
      </c>
      <c r="P44" s="71">
        <v>7.5569984512440067</v>
      </c>
      <c r="Q44" s="71">
        <v>0.31043932189621498</v>
      </c>
      <c r="R44" s="71">
        <v>0</v>
      </c>
      <c r="S44" s="71">
        <v>0</v>
      </c>
      <c r="T44" s="72"/>
      <c r="U44" s="71">
        <v>737683</v>
      </c>
      <c r="V44" s="71">
        <v>235</v>
      </c>
      <c r="W44" s="71">
        <v>194</v>
      </c>
      <c r="X44" s="71">
        <v>1744</v>
      </c>
      <c r="Y44" s="71">
        <v>2072</v>
      </c>
      <c r="Z44" s="71">
        <v>2874</v>
      </c>
      <c r="AA44" s="71">
        <v>1581</v>
      </c>
      <c r="AB44" s="71">
        <v>4898</v>
      </c>
      <c r="AC44" s="71">
        <v>0</v>
      </c>
      <c r="AD44" s="71">
        <v>0</v>
      </c>
      <c r="AE44" s="72"/>
      <c r="AF44" s="71">
        <v>11275450.75738865</v>
      </c>
      <c r="AG44" s="71">
        <v>368147.06664269202</v>
      </c>
      <c r="AH44" s="71">
        <v>1364798.150548252</v>
      </c>
      <c r="AI44" s="71">
        <v>10690373.7588198</v>
      </c>
      <c r="AJ44" s="71">
        <v>11423545.134728391</v>
      </c>
      <c r="AK44" s="71">
        <v>0</v>
      </c>
      <c r="AL44" s="71">
        <v>0</v>
      </c>
      <c r="AM44" s="71">
        <v>674215.14026565617</v>
      </c>
      <c r="AN44" s="71">
        <v>0</v>
      </c>
      <c r="AO44" s="71">
        <v>0</v>
      </c>
      <c r="AP44" s="71">
        <v>35796530.008393437</v>
      </c>
      <c r="AQ44" s="72"/>
      <c r="AR44" s="71">
        <v>27</v>
      </c>
      <c r="AS44" s="71">
        <v>15</v>
      </c>
      <c r="AT44" s="71">
        <v>0</v>
      </c>
      <c r="AU44" s="71">
        <v>1</v>
      </c>
      <c r="AV44" s="71">
        <v>0</v>
      </c>
      <c r="AW44" s="71">
        <v>0</v>
      </c>
      <c r="AX44" s="71"/>
      <c r="AY44" s="72"/>
      <c r="AZ44" s="71">
        <v>173.8</v>
      </c>
      <c r="BA44" s="71">
        <v>2739</v>
      </c>
      <c r="BB44" s="71">
        <v>0</v>
      </c>
      <c r="BC44" s="71">
        <v>1700</v>
      </c>
      <c r="BD44" s="71">
        <v>0</v>
      </c>
      <c r="BE44" s="71">
        <v>0</v>
      </c>
      <c r="BF44" s="71"/>
      <c r="BG44" s="72"/>
      <c r="BH44" s="71">
        <v>0</v>
      </c>
      <c r="BI44" s="71">
        <v>0</v>
      </c>
      <c r="BJ44" s="71">
        <v>9.8279999999999994</v>
      </c>
      <c r="BK44" s="71">
        <v>0</v>
      </c>
      <c r="BL44" s="71">
        <v>0</v>
      </c>
      <c r="BM44" s="71">
        <v>0</v>
      </c>
      <c r="BN44" s="72"/>
      <c r="BO44" s="71">
        <v>0</v>
      </c>
      <c r="BP44" s="71">
        <v>0</v>
      </c>
      <c r="BQ44" s="71">
        <v>1</v>
      </c>
      <c r="BR44" s="71">
        <v>0</v>
      </c>
      <c r="BS44" s="71">
        <v>0</v>
      </c>
      <c r="BT44" s="71">
        <v>0</v>
      </c>
      <c r="BU44"/>
      <c r="BV44" s="70">
        <v>9.8279999999999994</v>
      </c>
      <c r="BW44" s="70">
        <v>0</v>
      </c>
      <c r="BX44" s="70">
        <v>0</v>
      </c>
      <c r="BY44" s="70">
        <v>0</v>
      </c>
      <c r="BZ44" s="70">
        <v>0</v>
      </c>
      <c r="CA44" s="70">
        <v>0</v>
      </c>
      <c r="CB44" s="70">
        <v>0</v>
      </c>
      <c r="CC44" s="70">
        <v>0</v>
      </c>
      <c r="CD44" s="70">
        <v>0</v>
      </c>
    </row>
    <row r="45" spans="1:82">
      <c r="A45" s="70" t="s">
        <v>1790</v>
      </c>
      <c r="B45" s="70">
        <v>492</v>
      </c>
      <c r="C45" s="70">
        <v>16</v>
      </c>
      <c r="D45" s="70">
        <v>29</v>
      </c>
      <c r="E45" s="70">
        <v>2019</v>
      </c>
      <c r="F45" s="70" t="s">
        <v>158</v>
      </c>
      <c r="G45" s="1064" t="s">
        <v>1774</v>
      </c>
      <c r="H45" s="70" t="s">
        <v>1775</v>
      </c>
      <c r="I45" s="148"/>
      <c r="J45" s="71">
        <v>8.9580617932596134</v>
      </c>
      <c r="K45" s="71">
        <v>0.53191412581833897</v>
      </c>
      <c r="L45" s="71">
        <v>11.002226004430023</v>
      </c>
      <c r="M45" s="71">
        <v>8.577933264601219</v>
      </c>
      <c r="N45" s="71">
        <v>7.862373192659013</v>
      </c>
      <c r="O45" s="71">
        <v>4.5729928810242653</v>
      </c>
      <c r="P45" s="71">
        <v>7.1227645559561363</v>
      </c>
      <c r="Q45" s="71">
        <v>0.29620905381107698</v>
      </c>
      <c r="R45" s="71">
        <v>0</v>
      </c>
      <c r="S45" s="71">
        <v>0</v>
      </c>
      <c r="T45" s="72"/>
      <c r="U45" s="71">
        <v>764688</v>
      </c>
      <c r="V45" s="71">
        <v>235</v>
      </c>
      <c r="W45" s="71">
        <v>194</v>
      </c>
      <c r="X45" s="71">
        <v>1744</v>
      </c>
      <c r="Y45" s="71">
        <v>2053</v>
      </c>
      <c r="Z45" s="71">
        <v>2863</v>
      </c>
      <c r="AA45" s="71">
        <v>1479</v>
      </c>
      <c r="AB45" s="71">
        <v>4800</v>
      </c>
      <c r="AC45" s="71">
        <v>0</v>
      </c>
      <c r="AD45" s="71">
        <v>0</v>
      </c>
      <c r="AE45" s="72"/>
      <c r="AF45" s="71">
        <v>11371896.28179091</v>
      </c>
      <c r="AG45" s="71">
        <v>356519.00042738538</v>
      </c>
      <c r="AH45" s="71">
        <v>1431738.0528325799</v>
      </c>
      <c r="AI45" s="71">
        <v>12173937.620655371</v>
      </c>
      <c r="AJ45" s="71">
        <v>11431628.720908459</v>
      </c>
      <c r="AK45" s="71">
        <v>0</v>
      </c>
      <c r="AL45" s="71">
        <v>0</v>
      </c>
      <c r="AM45" s="71">
        <v>653723.86561934627</v>
      </c>
      <c r="AN45" s="71">
        <v>0</v>
      </c>
      <c r="AO45" s="71">
        <v>0</v>
      </c>
      <c r="AP45" s="71">
        <v>37419443.542234048</v>
      </c>
      <c r="AQ45" s="72"/>
      <c r="AR45" s="71">
        <v>34</v>
      </c>
      <c r="AS45" s="71">
        <v>15</v>
      </c>
      <c r="AT45" s="71">
        <v>0</v>
      </c>
      <c r="AU45" s="71">
        <v>1</v>
      </c>
      <c r="AV45" s="71">
        <v>0</v>
      </c>
      <c r="AW45" s="71">
        <v>0</v>
      </c>
      <c r="AX45" s="71"/>
      <c r="AY45" s="72"/>
      <c r="AZ45" s="71">
        <v>210.4</v>
      </c>
      <c r="BA45" s="71">
        <v>2739.3</v>
      </c>
      <c r="BB45" s="71">
        <v>0</v>
      </c>
      <c r="BC45" s="71">
        <v>1700</v>
      </c>
      <c r="BD45" s="71">
        <v>0</v>
      </c>
      <c r="BE45" s="71">
        <v>0</v>
      </c>
      <c r="BF45" s="71"/>
      <c r="BG45" s="72"/>
      <c r="BH45" s="71">
        <v>0</v>
      </c>
      <c r="BI45" s="71">
        <v>0</v>
      </c>
      <c r="BJ45" s="71">
        <v>8.5449999999999999</v>
      </c>
      <c r="BK45" s="71">
        <v>0</v>
      </c>
      <c r="BL45" s="71">
        <v>0</v>
      </c>
      <c r="BM45" s="71">
        <v>0</v>
      </c>
      <c r="BN45" s="72"/>
      <c r="BO45" s="71">
        <v>0</v>
      </c>
      <c r="BP45" s="71">
        <v>0</v>
      </c>
      <c r="BQ45" s="71">
        <v>1</v>
      </c>
      <c r="BR45" s="71">
        <v>0</v>
      </c>
      <c r="BS45" s="71">
        <v>0</v>
      </c>
      <c r="BT45" s="71">
        <v>0</v>
      </c>
      <c r="BU45"/>
      <c r="BV45" s="70">
        <v>8.5449999999999999</v>
      </c>
      <c r="BW45" s="70">
        <v>0</v>
      </c>
      <c r="BX45" s="70">
        <v>0</v>
      </c>
      <c r="BY45" s="70">
        <v>0</v>
      </c>
      <c r="BZ45" s="70">
        <v>0</v>
      </c>
      <c r="CA45" s="70">
        <v>0</v>
      </c>
      <c r="CB45" s="70">
        <v>0</v>
      </c>
      <c r="CC45" s="70">
        <v>0</v>
      </c>
      <c r="CD45" s="70">
        <v>0</v>
      </c>
    </row>
    <row r="46" spans="1:82">
      <c r="A46" s="70" t="s">
        <v>1791</v>
      </c>
      <c r="B46" s="70">
        <v>493</v>
      </c>
      <c r="C46" s="70">
        <v>17</v>
      </c>
      <c r="D46" s="70">
        <v>29</v>
      </c>
      <c r="E46" s="70">
        <v>2020</v>
      </c>
      <c r="F46" s="70" t="s">
        <v>159</v>
      </c>
      <c r="G46" s="1064" t="s">
        <v>1774</v>
      </c>
      <c r="H46" s="70" t="s">
        <v>1775</v>
      </c>
      <c r="I46" s="148"/>
      <c r="J46" s="71">
        <v>8.3461037106628897</v>
      </c>
      <c r="K46" s="71">
        <v>0.55303696604248553</v>
      </c>
      <c r="L46" s="71">
        <v>11.47624987296579</v>
      </c>
      <c r="M46" s="71">
        <v>7.5875277380325619</v>
      </c>
      <c r="N46" s="71">
        <v>7.5769953128119099</v>
      </c>
      <c r="O46" s="71">
        <v>3.9772001288746961</v>
      </c>
      <c r="P46" s="71">
        <v>6.7239439876826177</v>
      </c>
      <c r="Q46" s="71">
        <v>0.27858941805989601</v>
      </c>
      <c r="R46" s="71">
        <v>0</v>
      </c>
      <c r="S46" s="71">
        <v>0</v>
      </c>
      <c r="T46" s="72"/>
      <c r="U46" s="71">
        <v>746754</v>
      </c>
      <c r="V46" s="71">
        <v>215</v>
      </c>
      <c r="W46" s="71">
        <v>255</v>
      </c>
      <c r="X46" s="71">
        <v>1630</v>
      </c>
      <c r="Y46" s="71">
        <v>2044</v>
      </c>
      <c r="Z46" s="71">
        <v>2842</v>
      </c>
      <c r="AA46" s="71">
        <v>1484</v>
      </c>
      <c r="AB46" s="71">
        <v>4725</v>
      </c>
      <c r="AC46" s="71">
        <v>0</v>
      </c>
      <c r="AD46" s="71">
        <v>0</v>
      </c>
      <c r="AE46" s="72"/>
      <c r="AF46" s="71">
        <v>11131239.52913755</v>
      </c>
      <c r="AG46" s="71">
        <v>359835.1632362862</v>
      </c>
      <c r="AH46" s="71">
        <v>1367210.9504749824</v>
      </c>
      <c r="AI46" s="71">
        <v>11372488.619836161</v>
      </c>
      <c r="AJ46" s="71">
        <v>12347831.25911247</v>
      </c>
      <c r="AK46" s="71"/>
      <c r="AL46" s="71"/>
      <c r="AM46" s="71">
        <v>616664.99584490829</v>
      </c>
      <c r="AN46" s="71"/>
      <c r="AO46" s="71"/>
      <c r="AP46" s="71">
        <v>37195270.517642356</v>
      </c>
      <c r="AQ46" s="72"/>
      <c r="AR46" s="71">
        <v>38</v>
      </c>
      <c r="AS46" s="71">
        <v>15</v>
      </c>
      <c r="AT46" s="71">
        <v>0</v>
      </c>
      <c r="AU46" s="71">
        <v>1</v>
      </c>
      <c r="AV46" s="71">
        <v>0</v>
      </c>
      <c r="AW46" s="71">
        <v>0</v>
      </c>
      <c r="AX46" s="71"/>
      <c r="AY46" s="72"/>
      <c r="AZ46" s="71">
        <v>236</v>
      </c>
      <c r="BA46" s="71">
        <v>2739.3</v>
      </c>
      <c r="BB46" s="71">
        <v>0</v>
      </c>
      <c r="BC46" s="71">
        <v>1700</v>
      </c>
      <c r="BD46" s="71">
        <v>0</v>
      </c>
      <c r="BE46" s="71">
        <v>0</v>
      </c>
      <c r="BF46" s="71"/>
      <c r="BG46" s="72"/>
      <c r="BH46" s="71">
        <v>0</v>
      </c>
      <c r="BI46" s="71">
        <v>0</v>
      </c>
      <c r="BJ46" s="71">
        <v>7.8579999999999997</v>
      </c>
      <c r="BK46" s="71">
        <v>0</v>
      </c>
      <c r="BL46" s="71">
        <v>0</v>
      </c>
      <c r="BM46" s="71">
        <v>0</v>
      </c>
      <c r="BN46" s="72"/>
      <c r="BO46" s="71">
        <v>0</v>
      </c>
      <c r="BP46" s="71">
        <v>0</v>
      </c>
      <c r="BQ46" s="71">
        <v>1</v>
      </c>
      <c r="BR46" s="71">
        <v>0</v>
      </c>
      <c r="BS46" s="71">
        <v>0</v>
      </c>
      <c r="BT46" s="71">
        <v>0</v>
      </c>
      <c r="BU46"/>
      <c r="BV46" s="70">
        <v>7.8579999999999997</v>
      </c>
      <c r="BW46" s="70">
        <v>0</v>
      </c>
      <c r="BX46" s="70">
        <v>0</v>
      </c>
      <c r="BY46" s="70">
        <v>0</v>
      </c>
      <c r="BZ46" s="70">
        <v>0</v>
      </c>
      <c r="CA46" s="70">
        <v>0</v>
      </c>
      <c r="CB46" s="70">
        <v>0</v>
      </c>
      <c r="CC46" s="70">
        <v>0</v>
      </c>
      <c r="CD46" s="70">
        <v>0</v>
      </c>
    </row>
    <row r="47" spans="1:82">
      <c r="A47" s="70" t="s">
        <v>1792</v>
      </c>
      <c r="B47" s="70">
        <v>493</v>
      </c>
      <c r="C47" s="70">
        <v>18</v>
      </c>
      <c r="D47" s="70">
        <v>29</v>
      </c>
      <c r="E47" s="70">
        <v>2021</v>
      </c>
      <c r="F47" s="70" t="s">
        <v>160</v>
      </c>
      <c r="G47" s="70" t="s">
        <v>1774</v>
      </c>
      <c r="H47" s="70" t="s">
        <v>1775</v>
      </c>
      <c r="I47" s="148"/>
      <c r="J47" s="71">
        <v>9.519463679357699</v>
      </c>
      <c r="K47" s="71">
        <v>0.56135307868831374</v>
      </c>
      <c r="L47" s="71">
        <v>10.128284435154887</v>
      </c>
      <c r="M47" s="71">
        <v>7.5263330827109263</v>
      </c>
      <c r="N47" s="71">
        <v>7.5374151766352959</v>
      </c>
      <c r="O47" s="71">
        <v>3.8857688726610249</v>
      </c>
      <c r="P47" s="71">
        <v>6.9280953633272677</v>
      </c>
      <c r="Q47" s="71">
        <v>0.27185037204246199</v>
      </c>
      <c r="R47" s="71">
        <v>0</v>
      </c>
      <c r="S47" s="71">
        <v>0</v>
      </c>
      <c r="T47" s="72"/>
      <c r="U47" s="71">
        <v>918149</v>
      </c>
      <c r="V47" s="71">
        <v>215</v>
      </c>
      <c r="W47" s="71">
        <v>255</v>
      </c>
      <c r="X47" s="71">
        <v>1630</v>
      </c>
      <c r="Y47" s="71">
        <v>2056</v>
      </c>
      <c r="Z47" s="71">
        <v>2859</v>
      </c>
      <c r="AA47" s="71">
        <v>1491</v>
      </c>
      <c r="AB47" s="71">
        <v>4656</v>
      </c>
      <c r="AC47" s="71">
        <v>0</v>
      </c>
      <c r="AD47" s="71">
        <v>0</v>
      </c>
      <c r="AE47" s="72"/>
      <c r="AF47" s="71">
        <v>12847729.051260516</v>
      </c>
      <c r="AG47" s="71">
        <v>357418.22616030712</v>
      </c>
      <c r="AH47" s="71">
        <v>1193295.8589704605</v>
      </c>
      <c r="AI47" s="71">
        <v>11041456.527061753</v>
      </c>
      <c r="AJ47" s="71">
        <v>11340670.041883919</v>
      </c>
      <c r="AK47" s="71">
        <v>0</v>
      </c>
      <c r="AL47" s="71">
        <v>0</v>
      </c>
      <c r="AM47" s="71">
        <v>611164.6616331304</v>
      </c>
      <c r="AN47" s="71">
        <v>0</v>
      </c>
      <c r="AO47" s="71">
        <v>0</v>
      </c>
      <c r="AP47" s="71">
        <v>37391734.366970092</v>
      </c>
      <c r="AQ47" s="72"/>
      <c r="AR47" s="71">
        <v>42</v>
      </c>
      <c r="AS47" s="71">
        <v>15</v>
      </c>
      <c r="AT47" s="71">
        <v>0</v>
      </c>
      <c r="AU47" s="71">
        <v>1</v>
      </c>
      <c r="AV47" s="71">
        <v>0</v>
      </c>
      <c r="AW47" s="71">
        <v>0</v>
      </c>
      <c r="AX47" s="71"/>
      <c r="AY47" s="72"/>
      <c r="AZ47" s="71">
        <v>264.00000000000011</v>
      </c>
      <c r="BA47" s="71">
        <v>2739.3</v>
      </c>
      <c r="BB47" s="71">
        <v>0</v>
      </c>
      <c r="BC47" s="71">
        <v>1700</v>
      </c>
      <c r="BD47" s="71">
        <v>0</v>
      </c>
      <c r="BE47" s="71">
        <v>0</v>
      </c>
      <c r="BF47" s="71"/>
      <c r="BG47" s="72"/>
      <c r="BH47" s="71">
        <v>0</v>
      </c>
      <c r="BI47" s="71">
        <v>0</v>
      </c>
      <c r="BJ47" s="71">
        <v>7.851</v>
      </c>
      <c r="BK47" s="71">
        <v>0</v>
      </c>
      <c r="BL47" s="71">
        <v>0</v>
      </c>
      <c r="BM47" s="71">
        <v>0</v>
      </c>
      <c r="BN47" s="72"/>
      <c r="BO47" s="71">
        <v>0</v>
      </c>
      <c r="BP47" s="71">
        <v>0</v>
      </c>
      <c r="BQ47" s="71">
        <v>1</v>
      </c>
      <c r="BR47" s="71">
        <v>0</v>
      </c>
      <c r="BS47" s="71">
        <v>0</v>
      </c>
      <c r="BT47" s="71">
        <v>0</v>
      </c>
      <c r="BU47"/>
      <c r="BV47" s="70">
        <v>7.851</v>
      </c>
      <c r="BW47" s="70">
        <v>0</v>
      </c>
      <c r="BX47" s="70">
        <v>0</v>
      </c>
      <c r="BY47" s="70">
        <v>0</v>
      </c>
      <c r="BZ47" s="70">
        <v>0</v>
      </c>
      <c r="CA47" s="70">
        <v>0</v>
      </c>
      <c r="CB47" s="70">
        <v>0</v>
      </c>
      <c r="CC47" s="70">
        <v>0</v>
      </c>
      <c r="CD47" s="70">
        <v>0</v>
      </c>
    </row>
    <row r="48" spans="1:82">
      <c r="A48" s="70" t="s">
        <v>1793</v>
      </c>
      <c r="B48" s="70">
        <v>493</v>
      </c>
      <c r="C48" s="70">
        <v>19</v>
      </c>
      <c r="D48" s="70">
        <v>29</v>
      </c>
      <c r="E48" s="70">
        <v>2022</v>
      </c>
      <c r="F48" s="70" t="s">
        <v>161</v>
      </c>
      <c r="G48" s="70" t="s">
        <v>1774</v>
      </c>
      <c r="H48" s="70" t="s">
        <v>1775</v>
      </c>
      <c r="I48" s="148"/>
      <c r="J48" s="71">
        <v>9.8816525130388548</v>
      </c>
      <c r="K48" s="71">
        <v>0.52063805366037552</v>
      </c>
      <c r="L48" s="71">
        <v>9.040724890730294</v>
      </c>
      <c r="M48" s="71">
        <v>7.5084516225649365</v>
      </c>
      <c r="N48" s="71">
        <v>9.0535041441126438</v>
      </c>
      <c r="O48" s="71">
        <v>4.0597780308728382</v>
      </c>
      <c r="P48" s="71">
        <v>6.8194895816265726</v>
      </c>
      <c r="Q48" s="71">
        <v>0.26844648183230424</v>
      </c>
      <c r="R48" s="71">
        <v>0</v>
      </c>
      <c r="S48" s="71">
        <v>0</v>
      </c>
      <c r="T48" s="72"/>
      <c r="U48" s="71">
        <v>981374</v>
      </c>
      <c r="V48" s="71">
        <v>215</v>
      </c>
      <c r="W48" s="71">
        <v>255</v>
      </c>
      <c r="X48" s="71">
        <v>1630</v>
      </c>
      <c r="Y48" s="71">
        <v>2013</v>
      </c>
      <c r="Z48" s="71">
        <v>2838</v>
      </c>
      <c r="AA48" s="71">
        <v>1490</v>
      </c>
      <c r="AB48" s="71">
        <v>4560</v>
      </c>
      <c r="AC48" s="71">
        <v>0</v>
      </c>
      <c r="AD48" s="71">
        <v>0</v>
      </c>
      <c r="AE48" s="72"/>
      <c r="AF48" s="71">
        <v>12898416.592416391</v>
      </c>
      <c r="AG48" s="71">
        <v>351240.61636567354</v>
      </c>
      <c r="AH48" s="71">
        <v>1132339.1796637757</v>
      </c>
      <c r="AI48" s="71">
        <v>9904325.2746196333</v>
      </c>
      <c r="AJ48" s="71">
        <v>14289700.7002255</v>
      </c>
      <c r="AK48" s="71">
        <v>0</v>
      </c>
      <c r="AL48" s="71">
        <v>0</v>
      </c>
      <c r="AM48" s="71">
        <v>588820.46249644691</v>
      </c>
      <c r="AN48" s="71">
        <v>0</v>
      </c>
      <c r="AO48" s="71">
        <v>0</v>
      </c>
      <c r="AP48" s="71">
        <v>39164842.825787418</v>
      </c>
      <c r="AQ48" s="72"/>
      <c r="AR48" s="71">
        <v>44</v>
      </c>
      <c r="AS48" s="71">
        <v>15</v>
      </c>
      <c r="AT48" s="71">
        <v>0</v>
      </c>
      <c r="AU48" s="71">
        <v>1</v>
      </c>
      <c r="AV48" s="71">
        <v>0</v>
      </c>
      <c r="AW48" s="71">
        <v>0</v>
      </c>
      <c r="AX48" s="71"/>
      <c r="AY48" s="72"/>
      <c r="AZ48" s="71">
        <v>274.80000000000007</v>
      </c>
      <c r="BA48" s="71">
        <v>2739.3</v>
      </c>
      <c r="BB48" s="71">
        <v>0</v>
      </c>
      <c r="BC48" s="71">
        <v>1700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1794</v>
      </c>
      <c r="B49" s="70">
        <v>493</v>
      </c>
      <c r="C49" s="70">
        <v>20</v>
      </c>
      <c r="D49" s="70">
        <v>29</v>
      </c>
      <c r="E49" s="70">
        <v>2023</v>
      </c>
      <c r="F49" s="70" t="s">
        <v>1539</v>
      </c>
      <c r="G49" s="70" t="s">
        <v>1774</v>
      </c>
      <c r="H49" s="70" t="s">
        <v>1775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45</v>
      </c>
      <c r="AS49" s="71">
        <v>15</v>
      </c>
      <c r="AT49" s="71">
        <v>0</v>
      </c>
      <c r="AU49" s="71">
        <v>1</v>
      </c>
      <c r="AV49" s="71">
        <v>0</v>
      </c>
      <c r="AW49" s="71">
        <v>0</v>
      </c>
      <c r="AX49" s="71"/>
      <c r="AY49" s="72"/>
      <c r="AZ49" s="71">
        <v>280.30000000000007</v>
      </c>
      <c r="BA49" s="71">
        <v>2739.3</v>
      </c>
      <c r="BB49" s="71">
        <v>0</v>
      </c>
      <c r="BC49" s="71">
        <v>1700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1795</v>
      </c>
      <c r="B50" s="70">
        <v>493</v>
      </c>
      <c r="C50" s="70">
        <v>21</v>
      </c>
      <c r="D50" s="70">
        <v>29</v>
      </c>
      <c r="E50" s="70">
        <v>2024</v>
      </c>
      <c r="F50" s="70" t="s">
        <v>1554</v>
      </c>
      <c r="G50" s="70" t="s">
        <v>1774</v>
      </c>
      <c r="H50" s="70" t="s">
        <v>1775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1796</v>
      </c>
      <c r="B51" s="70">
        <v>358</v>
      </c>
      <c r="C51" s="70">
        <v>1</v>
      </c>
      <c r="D51" s="70">
        <v>22</v>
      </c>
      <c r="E51" s="70">
        <v>1990</v>
      </c>
      <c r="F51" s="70" t="s">
        <v>787</v>
      </c>
      <c r="G51" s="70" t="s">
        <v>1797</v>
      </c>
      <c r="H51" s="70" t="s">
        <v>1798</v>
      </c>
      <c r="I51" s="148"/>
      <c r="J51" s="71">
        <v>15.27333864810891</v>
      </c>
      <c r="K51" s="71">
        <v>1.0928568897998889</v>
      </c>
      <c r="L51" s="71">
        <v>6.4600925746760964</v>
      </c>
      <c r="M51" s="71">
        <v>3.4316452247957638</v>
      </c>
      <c r="N51" s="71">
        <v>6.4408560898090261</v>
      </c>
      <c r="O51" s="71">
        <v>4.5148242275969803</v>
      </c>
      <c r="P51" s="71">
        <v>8.9493439917788784</v>
      </c>
      <c r="Q51" s="71">
        <v>0.48907998459601798</v>
      </c>
      <c r="R51" s="71">
        <v>0</v>
      </c>
      <c r="S51" s="71">
        <v>0.49933953257683922</v>
      </c>
      <c r="T51" s="72"/>
      <c r="U51" s="71">
        <v>224742</v>
      </c>
      <c r="V51" s="71">
        <v>286</v>
      </c>
      <c r="W51" s="71">
        <v>86</v>
      </c>
      <c r="X51" s="71">
        <v>1380</v>
      </c>
      <c r="Y51" s="71">
        <v>2865</v>
      </c>
      <c r="Z51" s="71">
        <v>1857</v>
      </c>
      <c r="AA51" s="71">
        <v>2173</v>
      </c>
      <c r="AB51" s="71">
        <v>7941</v>
      </c>
      <c r="AC51" s="71">
        <v>0</v>
      </c>
      <c r="AD51" s="71">
        <v>0.49933953257683922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1799</v>
      </c>
      <c r="B52" s="70">
        <v>359</v>
      </c>
      <c r="C52" s="70">
        <v>2</v>
      </c>
      <c r="D52" s="70">
        <v>22</v>
      </c>
      <c r="E52" s="70">
        <v>2005</v>
      </c>
      <c r="F52" s="70" t="s">
        <v>789</v>
      </c>
      <c r="G52" s="70" t="s">
        <v>1797</v>
      </c>
      <c r="H52" s="70" t="s">
        <v>1798</v>
      </c>
      <c r="I52" s="148"/>
      <c r="J52" s="71">
        <v>0</v>
      </c>
      <c r="K52" s="71">
        <v>0.87586465560229654</v>
      </c>
      <c r="L52" s="71">
        <v>21.650836404521801</v>
      </c>
      <c r="M52" s="71">
        <v>4.0257181277995411</v>
      </c>
      <c r="N52" s="71">
        <v>7.2978901678938604</v>
      </c>
      <c r="O52" s="71">
        <v>6.3428893115010414</v>
      </c>
      <c r="P52" s="71">
        <v>9.5695466557891216</v>
      </c>
      <c r="Q52" s="71">
        <v>0.403150670823683</v>
      </c>
      <c r="R52" s="71">
        <v>7.6411095048826896</v>
      </c>
      <c r="S52" s="71">
        <v>0.6382806750869604</v>
      </c>
      <c r="T52" s="72"/>
      <c r="U52" s="71">
        <v>0</v>
      </c>
      <c r="V52" s="71">
        <v>276</v>
      </c>
      <c r="W52" s="71">
        <v>189</v>
      </c>
      <c r="X52" s="71">
        <v>861</v>
      </c>
      <c r="Y52" s="71">
        <v>2935</v>
      </c>
      <c r="Z52" s="71">
        <v>3019</v>
      </c>
      <c r="AA52" s="71">
        <v>1903</v>
      </c>
      <c r="AB52" s="71">
        <v>6843</v>
      </c>
      <c r="AC52" s="71">
        <v>1351172</v>
      </c>
      <c r="AD52" s="71">
        <v>0.6382806750869604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1800</v>
      </c>
      <c r="B53" s="70">
        <v>360</v>
      </c>
      <c r="C53" s="70">
        <v>3</v>
      </c>
      <c r="D53" s="70">
        <v>22</v>
      </c>
      <c r="E53" s="70">
        <v>2006</v>
      </c>
      <c r="F53" s="70" t="s">
        <v>790</v>
      </c>
      <c r="G53" s="70" t="s">
        <v>1797</v>
      </c>
      <c r="H53" s="70" t="s">
        <v>1798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1801</v>
      </c>
      <c r="B54" s="70">
        <v>361</v>
      </c>
      <c r="C54" s="70">
        <v>4</v>
      </c>
      <c r="D54" s="70">
        <v>22</v>
      </c>
      <c r="E54" s="70">
        <v>2007</v>
      </c>
      <c r="F54" s="70" t="s">
        <v>791</v>
      </c>
      <c r="G54" s="70" t="s">
        <v>1797</v>
      </c>
      <c r="H54" s="70" t="s">
        <v>1798</v>
      </c>
      <c r="I54" s="148"/>
      <c r="J54" s="71">
        <v>0</v>
      </c>
      <c r="K54" s="71">
        <v>0.69600530762321711</v>
      </c>
      <c r="L54" s="71">
        <v>21.95588952070527</v>
      </c>
      <c r="M54" s="71">
        <v>4.827416157389754</v>
      </c>
      <c r="N54" s="71">
        <v>8.2817092306743127</v>
      </c>
      <c r="O54" s="71">
        <v>5.9924257364724509</v>
      </c>
      <c r="P54" s="71">
        <v>9.1661700316460735</v>
      </c>
      <c r="Q54" s="71">
        <v>0.405318824647877</v>
      </c>
      <c r="R54" s="71">
        <v>9.4507686810178893</v>
      </c>
      <c r="S54" s="71">
        <v>1.0597708915098401</v>
      </c>
      <c r="T54" s="72"/>
      <c r="U54" s="71">
        <v>0</v>
      </c>
      <c r="V54" s="71">
        <v>223</v>
      </c>
      <c r="W54" s="71">
        <v>200</v>
      </c>
      <c r="X54" s="71">
        <v>1225</v>
      </c>
      <c r="Y54" s="71">
        <v>2892</v>
      </c>
      <c r="Z54" s="71">
        <v>2965</v>
      </c>
      <c r="AA54" s="71">
        <v>1795</v>
      </c>
      <c r="AB54" s="71">
        <v>6516</v>
      </c>
      <c r="AC54" s="71">
        <v>1719123</v>
      </c>
      <c r="AD54" s="71">
        <v>1.0597708915098401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1802</v>
      </c>
      <c r="B55" s="70">
        <v>362</v>
      </c>
      <c r="C55" s="70">
        <v>5</v>
      </c>
      <c r="D55" s="70">
        <v>22</v>
      </c>
      <c r="E55" s="70">
        <v>2008</v>
      </c>
      <c r="F55" s="70" t="s">
        <v>792</v>
      </c>
      <c r="G55" s="70" t="s">
        <v>1797</v>
      </c>
      <c r="H55" s="70" t="s">
        <v>1798</v>
      </c>
      <c r="I55" s="148"/>
      <c r="J55" s="71">
        <v>0</v>
      </c>
      <c r="K55" s="71">
        <v>0.49563352217289908</v>
      </c>
      <c r="L55" s="71">
        <v>17.530111967774388</v>
      </c>
      <c r="M55" s="71">
        <v>5.1001240772011238</v>
      </c>
      <c r="N55" s="71">
        <v>7.2961716702100547</v>
      </c>
      <c r="O55" s="71">
        <v>5.7697085360572267</v>
      </c>
      <c r="P55" s="71">
        <v>8.92109246148663</v>
      </c>
      <c r="Q55" s="71">
        <v>0.39098804465846199</v>
      </c>
      <c r="R55" s="71">
        <v>5.5178926468686296</v>
      </c>
      <c r="S55" s="71">
        <v>0.8354719330202679</v>
      </c>
      <c r="T55" s="72"/>
      <c r="U55" s="71">
        <v>0</v>
      </c>
      <c r="V55" s="71">
        <v>223</v>
      </c>
      <c r="W55" s="71">
        <v>200</v>
      </c>
      <c r="X55" s="71">
        <v>1225</v>
      </c>
      <c r="Y55" s="71">
        <v>2863</v>
      </c>
      <c r="Z55" s="71">
        <v>2955</v>
      </c>
      <c r="AA55" s="71">
        <v>1749</v>
      </c>
      <c r="AB55" s="71">
        <v>6389</v>
      </c>
      <c r="AC55" s="71">
        <v>1042254</v>
      </c>
      <c r="AD55" s="71">
        <v>0.8354719330202679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1803</v>
      </c>
      <c r="B56" s="70">
        <v>363</v>
      </c>
      <c r="C56" s="70">
        <v>6</v>
      </c>
      <c r="D56" s="70">
        <v>22</v>
      </c>
      <c r="E56" s="70">
        <v>2009</v>
      </c>
      <c r="F56" s="70" t="s">
        <v>176</v>
      </c>
      <c r="G56" s="70" t="s">
        <v>1797</v>
      </c>
      <c r="H56" s="70" t="s">
        <v>1798</v>
      </c>
      <c r="I56" s="148"/>
      <c r="J56" s="71">
        <v>0</v>
      </c>
      <c r="K56" s="71">
        <v>0.50017326543554785</v>
      </c>
      <c r="L56" s="71">
        <v>12.868691206390039</v>
      </c>
      <c r="M56" s="71">
        <v>5.1245966767013069</v>
      </c>
      <c r="N56" s="71">
        <v>7.1840467692268017</v>
      </c>
      <c r="O56" s="71">
        <v>5.7959613035243391</v>
      </c>
      <c r="P56" s="71">
        <v>8.4910928051496644</v>
      </c>
      <c r="Q56" s="71">
        <v>0.36750654707997099</v>
      </c>
      <c r="R56" s="71">
        <v>6.5479539846900261</v>
      </c>
      <c r="S56" s="71">
        <v>0.87315961083670224</v>
      </c>
      <c r="T56" s="72"/>
      <c r="U56" s="71">
        <v>0</v>
      </c>
      <c r="V56" s="71">
        <v>161</v>
      </c>
      <c r="W56" s="71">
        <v>226</v>
      </c>
      <c r="X56" s="71">
        <v>1184</v>
      </c>
      <c r="Y56" s="71">
        <v>2889</v>
      </c>
      <c r="Z56" s="71">
        <v>2930</v>
      </c>
      <c r="AA56" s="71">
        <v>1709</v>
      </c>
      <c r="AB56" s="71">
        <v>6304</v>
      </c>
      <c r="AC56" s="71">
        <v>1206615.5</v>
      </c>
      <c r="AD56" s="71">
        <v>0.87315961083670224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1804</v>
      </c>
      <c r="B57" s="70">
        <v>364</v>
      </c>
      <c r="C57" s="70">
        <v>7</v>
      </c>
      <c r="D57" s="70">
        <v>22</v>
      </c>
      <c r="E57" s="70">
        <v>2010</v>
      </c>
      <c r="F57" s="70" t="s">
        <v>177</v>
      </c>
      <c r="G57" s="70" t="s">
        <v>1797</v>
      </c>
      <c r="H57" s="70" t="s">
        <v>1798</v>
      </c>
      <c r="I57" s="148"/>
      <c r="J57" s="71">
        <v>0</v>
      </c>
      <c r="K57" s="71">
        <v>0.40975078644713792</v>
      </c>
      <c r="L57" s="71">
        <v>11.445076550370191</v>
      </c>
      <c r="M57" s="71">
        <v>4.7688187988370041</v>
      </c>
      <c r="N57" s="71">
        <v>6.8879728154709099</v>
      </c>
      <c r="O57" s="71">
        <v>5.7868741535169006</v>
      </c>
      <c r="P57" s="71">
        <v>8.6474295430402748</v>
      </c>
      <c r="Q57" s="71">
        <v>0.37434215903499202</v>
      </c>
      <c r="R57" s="71">
        <v>5.9816903074388517</v>
      </c>
      <c r="S57" s="71">
        <v>0.87848511226377846</v>
      </c>
      <c r="T57" s="72"/>
      <c r="U57" s="71">
        <v>0</v>
      </c>
      <c r="V57" s="71">
        <v>161</v>
      </c>
      <c r="W57" s="71">
        <v>226</v>
      </c>
      <c r="X57" s="71">
        <v>1184</v>
      </c>
      <c r="Y57" s="71">
        <v>2875</v>
      </c>
      <c r="Z57" s="71">
        <v>2939</v>
      </c>
      <c r="AA57" s="71">
        <v>1697</v>
      </c>
      <c r="AB57" s="71">
        <v>6153</v>
      </c>
      <c r="AC57" s="71">
        <v>1044574</v>
      </c>
      <c r="AD57" s="71">
        <v>0.87848511226377846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1805</v>
      </c>
      <c r="B58" s="70">
        <v>365</v>
      </c>
      <c r="C58" s="70">
        <v>8</v>
      </c>
      <c r="D58" s="70">
        <v>22</v>
      </c>
      <c r="E58" s="70">
        <v>2011</v>
      </c>
      <c r="F58" s="70" t="s">
        <v>178</v>
      </c>
      <c r="G58" s="70" t="s">
        <v>1797</v>
      </c>
      <c r="H58" s="70" t="s">
        <v>1798</v>
      </c>
      <c r="I58" s="148"/>
      <c r="J58" s="71">
        <v>1.015881751211041</v>
      </c>
      <c r="K58" s="71">
        <v>0.59671764974440222</v>
      </c>
      <c r="L58" s="71">
        <v>11.020122704261929</v>
      </c>
      <c r="M58" s="71">
        <v>6.6874120445740131</v>
      </c>
      <c r="N58" s="71">
        <v>9.2670803722935222</v>
      </c>
      <c r="O58" s="71">
        <v>5.6619003821510114</v>
      </c>
      <c r="P58" s="71">
        <v>8.3035120846881707</v>
      </c>
      <c r="Q58" s="71">
        <v>0.421132427863675</v>
      </c>
      <c r="R58" s="71">
        <v>5.5522248326298262</v>
      </c>
      <c r="S58" s="71">
        <v>0.71731144223913901</v>
      </c>
      <c r="T58" s="72"/>
      <c r="U58" s="71">
        <v>25633</v>
      </c>
      <c r="V58" s="71">
        <v>161</v>
      </c>
      <c r="W58" s="71">
        <v>226</v>
      </c>
      <c r="X58" s="71">
        <v>1184</v>
      </c>
      <c r="Y58" s="71">
        <v>2847</v>
      </c>
      <c r="Z58" s="71">
        <v>2938</v>
      </c>
      <c r="AA58" s="71">
        <v>1678</v>
      </c>
      <c r="AB58" s="71">
        <v>6001</v>
      </c>
      <c r="AC58" s="71">
        <v>967973.5</v>
      </c>
      <c r="AD58" s="71">
        <v>0.71731144223913901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1806</v>
      </c>
      <c r="B59" s="70">
        <v>366</v>
      </c>
      <c r="C59" s="70">
        <v>9</v>
      </c>
      <c r="D59" s="70">
        <v>22</v>
      </c>
      <c r="E59" s="70">
        <v>2012</v>
      </c>
      <c r="F59" s="70" t="s">
        <v>179</v>
      </c>
      <c r="G59" s="70" t="s">
        <v>1797</v>
      </c>
      <c r="H59" s="70" t="s">
        <v>1798</v>
      </c>
      <c r="I59" s="148"/>
      <c r="J59" s="71">
        <v>0.47166163333388211</v>
      </c>
      <c r="K59" s="71">
        <v>0.720554417455051</v>
      </c>
      <c r="L59" s="71">
        <v>10.77463011640568</v>
      </c>
      <c r="M59" s="71">
        <v>6.8290528009404552</v>
      </c>
      <c r="N59" s="71">
        <v>11.426389055328571</v>
      </c>
      <c r="O59" s="71">
        <v>5.6574972345749197</v>
      </c>
      <c r="P59" s="71">
        <v>7.7883977952497894</v>
      </c>
      <c r="Q59" s="71">
        <v>0.45068976229313901</v>
      </c>
      <c r="R59" s="71">
        <v>3.5555383727605498</v>
      </c>
      <c r="S59" s="71">
        <v>0.85609511732678023</v>
      </c>
      <c r="T59" s="72"/>
      <c r="U59" s="71">
        <v>11536</v>
      </c>
      <c r="V59" s="71">
        <v>161</v>
      </c>
      <c r="W59" s="71">
        <v>226</v>
      </c>
      <c r="X59" s="71">
        <v>1184</v>
      </c>
      <c r="Y59" s="71">
        <v>2841</v>
      </c>
      <c r="Z59" s="71">
        <v>2959</v>
      </c>
      <c r="AA59" s="71">
        <v>1565</v>
      </c>
      <c r="AB59" s="71">
        <v>5911</v>
      </c>
      <c r="AC59" s="71">
        <v>603816.5</v>
      </c>
      <c r="AD59" s="71">
        <v>0.85609511732678023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1807</v>
      </c>
      <c r="B60" s="70">
        <v>367</v>
      </c>
      <c r="C60" s="70">
        <v>10</v>
      </c>
      <c r="D60" s="70">
        <v>22</v>
      </c>
      <c r="E60" s="70">
        <v>2013</v>
      </c>
      <c r="F60" s="70" t="s">
        <v>180</v>
      </c>
      <c r="G60" s="70" t="s">
        <v>1797</v>
      </c>
      <c r="H60" s="70" t="s">
        <v>1798</v>
      </c>
      <c r="I60" s="148"/>
      <c r="J60" s="71">
        <v>0</v>
      </c>
      <c r="K60" s="71">
        <v>0.72581515492204363</v>
      </c>
      <c r="L60" s="71">
        <v>11.09888204875182</v>
      </c>
      <c r="M60" s="71">
        <v>7.078143025600661</v>
      </c>
      <c r="N60" s="71">
        <v>11.531727571546799</v>
      </c>
      <c r="O60" s="71">
        <v>5.5017179103242588</v>
      </c>
      <c r="P60" s="71">
        <v>8.1674200090157871</v>
      </c>
      <c r="Q60" s="71">
        <v>0.447188641046246</v>
      </c>
      <c r="R60" s="71">
        <v>3.95112112895709</v>
      </c>
      <c r="S60" s="71">
        <v>0.93195673046196648</v>
      </c>
      <c r="T60" s="72"/>
      <c r="U60" s="71">
        <v>0</v>
      </c>
      <c r="V60" s="71">
        <v>161</v>
      </c>
      <c r="W60" s="71">
        <v>226</v>
      </c>
      <c r="X60" s="71">
        <v>1184</v>
      </c>
      <c r="Y60" s="71">
        <v>2805</v>
      </c>
      <c r="Z60" s="71">
        <v>3006</v>
      </c>
      <c r="AA60" s="71">
        <v>1635</v>
      </c>
      <c r="AB60" s="71">
        <v>5781</v>
      </c>
      <c r="AC60" s="71">
        <v>654984.5</v>
      </c>
      <c r="AD60" s="71">
        <v>0.93195673046196648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1808</v>
      </c>
      <c r="B61" s="70">
        <v>368</v>
      </c>
      <c r="C61" s="70">
        <v>11</v>
      </c>
      <c r="D61" s="70">
        <v>22</v>
      </c>
      <c r="E61" s="70">
        <v>2014</v>
      </c>
      <c r="F61" s="70" t="s">
        <v>181</v>
      </c>
      <c r="G61" s="70" t="s">
        <v>1797</v>
      </c>
      <c r="H61" s="70" t="s">
        <v>1798</v>
      </c>
      <c r="I61" s="148"/>
      <c r="J61" s="71">
        <v>0</v>
      </c>
      <c r="K61" s="71">
        <v>0.64264301024627368</v>
      </c>
      <c r="L61" s="71">
        <v>12.6029095729512</v>
      </c>
      <c r="M61" s="71">
        <v>6.5399957774858901</v>
      </c>
      <c r="N61" s="71">
        <v>11.386854418452589</v>
      </c>
      <c r="O61" s="71">
        <v>5.2688810218465152</v>
      </c>
      <c r="P61" s="71">
        <v>8.0240838356519255</v>
      </c>
      <c r="Q61" s="71">
        <v>0.42222286304675699</v>
      </c>
      <c r="R61" s="71">
        <v>3.816268736359687</v>
      </c>
      <c r="S61" s="71">
        <v>1.0160273328719569</v>
      </c>
      <c r="T61" s="72"/>
      <c r="U61" s="71">
        <v>0</v>
      </c>
      <c r="V61" s="71">
        <v>162</v>
      </c>
      <c r="W61" s="71">
        <v>235</v>
      </c>
      <c r="X61" s="71">
        <v>1117</v>
      </c>
      <c r="Y61" s="71">
        <v>2777</v>
      </c>
      <c r="Z61" s="71">
        <v>3032</v>
      </c>
      <c r="AA61" s="71">
        <v>1598</v>
      </c>
      <c r="AB61" s="71">
        <v>5689</v>
      </c>
      <c r="AC61" s="71">
        <v>634619</v>
      </c>
      <c r="AD61" s="71">
        <v>1.0160273328719569</v>
      </c>
      <c r="AE61" s="72"/>
      <c r="AF61" s="71"/>
      <c r="AG61" s="71"/>
      <c r="AH61" s="71"/>
      <c r="AI61" s="71"/>
      <c r="AJ61" s="71"/>
      <c r="AK61" s="71"/>
      <c r="AL61" s="71"/>
      <c r="AM61" s="71"/>
      <c r="AN61" s="71"/>
      <c r="AO61" s="71"/>
      <c r="AP61" s="71"/>
      <c r="AQ61" s="72"/>
      <c r="AR61" s="71">
        <v>61</v>
      </c>
      <c r="AS61" s="71">
        <v>7</v>
      </c>
      <c r="AT61" s="71">
        <v>1</v>
      </c>
      <c r="AU61" s="71">
        <v>0</v>
      </c>
      <c r="AV61" s="71">
        <v>0</v>
      </c>
      <c r="AW61" s="71">
        <v>0</v>
      </c>
      <c r="AX61" s="71"/>
      <c r="AY61" s="72"/>
      <c r="AZ61" s="71">
        <v>286.94299999999998</v>
      </c>
      <c r="BA61" s="71">
        <v>117.4</v>
      </c>
      <c r="BB61" s="71">
        <v>12000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1809</v>
      </c>
      <c r="B62" s="70">
        <v>369</v>
      </c>
      <c r="C62" s="70">
        <v>12</v>
      </c>
      <c r="D62" s="70">
        <v>22</v>
      </c>
      <c r="E62" s="70">
        <v>2015</v>
      </c>
      <c r="F62" s="70" t="s">
        <v>182</v>
      </c>
      <c r="G62" s="70" t="s">
        <v>1797</v>
      </c>
      <c r="H62" s="70" t="s">
        <v>1798</v>
      </c>
      <c r="I62" s="148"/>
      <c r="J62" s="71">
        <v>0.84924445622819555</v>
      </c>
      <c r="K62" s="71">
        <v>0.71342063756256735</v>
      </c>
      <c r="L62" s="71">
        <v>15.018103607057609</v>
      </c>
      <c r="M62" s="71">
        <v>6.2535039836059561</v>
      </c>
      <c r="N62" s="71">
        <v>9.524849990378133</v>
      </c>
      <c r="O62" s="71">
        <v>5.2117723300092473</v>
      </c>
      <c r="P62" s="71">
        <v>7.9248921105371162</v>
      </c>
      <c r="Q62" s="71">
        <v>0.40155901275704903</v>
      </c>
      <c r="R62" s="71">
        <v>3.4931061509511814</v>
      </c>
      <c r="S62" s="71">
        <v>0.84998339967376957</v>
      </c>
      <c r="T62" s="72"/>
      <c r="U62" s="71">
        <v>24526</v>
      </c>
      <c r="V62" s="71">
        <v>162</v>
      </c>
      <c r="W62" s="71">
        <v>235</v>
      </c>
      <c r="X62" s="71">
        <v>1117</v>
      </c>
      <c r="Y62" s="71">
        <v>2748</v>
      </c>
      <c r="Z62" s="71">
        <v>3028</v>
      </c>
      <c r="AA62" s="71">
        <v>1577</v>
      </c>
      <c r="AB62" s="71">
        <v>5527</v>
      </c>
      <c r="AC62" s="71">
        <v>597089.5</v>
      </c>
      <c r="AD62" s="71">
        <v>0.84998339967376957</v>
      </c>
      <c r="AE62" s="72"/>
      <c r="AF62" s="71">
        <v>278502.54572329618</v>
      </c>
      <c r="AG62" s="71">
        <v>566389.0372167232</v>
      </c>
      <c r="AH62" s="71">
        <v>1840767.791076577</v>
      </c>
      <c r="AI62" s="71">
        <v>6937317.5181518793</v>
      </c>
      <c r="AJ62" s="71">
        <v>13528014.73630319</v>
      </c>
      <c r="AK62" s="71">
        <v>0</v>
      </c>
      <c r="AL62" s="71">
        <v>0</v>
      </c>
      <c r="AM62" s="71">
        <v>757452.16510700062</v>
      </c>
      <c r="AN62" s="71">
        <v>0</v>
      </c>
      <c r="AO62" s="71">
        <v>0</v>
      </c>
      <c r="AP62" s="71">
        <v>23908443.793578666</v>
      </c>
      <c r="AQ62" s="72"/>
      <c r="AR62" s="71">
        <v>65</v>
      </c>
      <c r="AS62" s="71">
        <v>30</v>
      </c>
      <c r="AT62" s="71">
        <v>1</v>
      </c>
      <c r="AU62" s="71">
        <v>0</v>
      </c>
      <c r="AV62" s="71">
        <v>0</v>
      </c>
      <c r="AW62" s="71">
        <v>0</v>
      </c>
      <c r="AX62" s="71"/>
      <c r="AY62" s="72"/>
      <c r="AZ62" s="71">
        <v>305.94299999999998</v>
      </c>
      <c r="BA62" s="71">
        <v>952.8</v>
      </c>
      <c r="BB62" s="71">
        <v>12000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1810</v>
      </c>
      <c r="B63" s="70">
        <v>370</v>
      </c>
      <c r="C63" s="70">
        <v>13</v>
      </c>
      <c r="D63" s="70">
        <v>22</v>
      </c>
      <c r="E63" s="70">
        <v>2016</v>
      </c>
      <c r="F63" s="70" t="s">
        <v>155</v>
      </c>
      <c r="G63" s="70" t="s">
        <v>1797</v>
      </c>
      <c r="H63" s="70" t="s">
        <v>1798</v>
      </c>
      <c r="I63" s="148"/>
      <c r="J63" s="71">
        <v>1.0188309689560304</v>
      </c>
      <c r="K63" s="71">
        <v>0.61343569990133506</v>
      </c>
      <c r="L63" s="71">
        <v>14.412460654722073</v>
      </c>
      <c r="M63" s="71">
        <v>4.5509745348982271</v>
      </c>
      <c r="N63" s="71">
        <v>6.9868530848832728</v>
      </c>
      <c r="O63" s="71">
        <v>5.1263794788710326</v>
      </c>
      <c r="P63" s="71">
        <v>7.5601713293984778</v>
      </c>
      <c r="Q63" s="71">
        <v>0.37978841375647276</v>
      </c>
      <c r="R63" s="71">
        <v>3.3807589981311912</v>
      </c>
      <c r="S63" s="71">
        <v>1.0184141306244869</v>
      </c>
      <c r="T63" s="72"/>
      <c r="U63" s="71">
        <v>31126</v>
      </c>
      <c r="V63" s="71">
        <v>162</v>
      </c>
      <c r="W63" s="71">
        <v>235</v>
      </c>
      <c r="X63" s="71">
        <v>1117</v>
      </c>
      <c r="Y63" s="71">
        <v>2728</v>
      </c>
      <c r="Z63" s="71">
        <v>3015</v>
      </c>
      <c r="AA63" s="71">
        <v>1556</v>
      </c>
      <c r="AB63" s="71">
        <v>5377</v>
      </c>
      <c r="AC63" s="71">
        <v>577400.35844706418</v>
      </c>
      <c r="AD63" s="71">
        <v>1.0184141306244869</v>
      </c>
      <c r="AE63" s="72"/>
      <c r="AF63" s="71">
        <v>370986.39617072092</v>
      </c>
      <c r="AG63" s="71">
        <v>557165.35177882062</v>
      </c>
      <c r="AH63" s="71">
        <v>1587458.982963291</v>
      </c>
      <c r="AI63" s="71">
        <v>6546130.8278820058</v>
      </c>
      <c r="AJ63" s="71">
        <v>12435588.18255765</v>
      </c>
      <c r="AK63" s="71">
        <v>0</v>
      </c>
      <c r="AL63" s="71">
        <v>0</v>
      </c>
      <c r="AM63" s="71">
        <v>737467.78967351373</v>
      </c>
      <c r="AN63" s="71">
        <v>0</v>
      </c>
      <c r="AO63" s="71">
        <v>0</v>
      </c>
      <c r="AP63" s="71">
        <v>22234797.531026002</v>
      </c>
      <c r="AQ63" s="72"/>
      <c r="AR63" s="71">
        <v>71</v>
      </c>
      <c r="AS63" s="71">
        <v>53</v>
      </c>
      <c r="AT63" s="71">
        <v>1</v>
      </c>
      <c r="AU63" s="71">
        <v>0</v>
      </c>
      <c r="AV63" s="71">
        <v>0</v>
      </c>
      <c r="AW63" s="71">
        <v>0</v>
      </c>
      <c r="AX63" s="71"/>
      <c r="AY63" s="72"/>
      <c r="AZ63" s="71">
        <v>332.54300000000001</v>
      </c>
      <c r="BA63" s="71">
        <v>1936.7</v>
      </c>
      <c r="BB63" s="71">
        <v>12000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1811</v>
      </c>
      <c r="B64" s="70">
        <v>371</v>
      </c>
      <c r="C64" s="70">
        <v>14</v>
      </c>
      <c r="D64" s="70">
        <v>22</v>
      </c>
      <c r="E64" s="70">
        <v>2017</v>
      </c>
      <c r="F64" s="70" t="s">
        <v>156</v>
      </c>
      <c r="G64" s="1064" t="s">
        <v>1797</v>
      </c>
      <c r="H64" s="70" t="s">
        <v>1798</v>
      </c>
      <c r="I64" s="148"/>
      <c r="J64" s="71">
        <v>1.0610426590528035</v>
      </c>
      <c r="K64" s="71">
        <v>0.64038499764643209</v>
      </c>
      <c r="L64" s="71">
        <v>13.680913412169494</v>
      </c>
      <c r="M64" s="71">
        <v>4.336432151833467</v>
      </c>
      <c r="N64" s="71">
        <v>8.4030752215262066</v>
      </c>
      <c r="O64" s="71">
        <v>5.0644722915197926</v>
      </c>
      <c r="P64" s="71">
        <v>7.4060655830232616</v>
      </c>
      <c r="Q64" s="71">
        <v>0.35633541091037702</v>
      </c>
      <c r="R64" s="71">
        <v>2.9774113597829706</v>
      </c>
      <c r="S64" s="71">
        <v>1.026861544316962</v>
      </c>
      <c r="T64" s="72"/>
      <c r="U64" s="71">
        <v>33393</v>
      </c>
      <c r="V64" s="71">
        <v>162</v>
      </c>
      <c r="W64" s="71">
        <v>235</v>
      </c>
      <c r="X64" s="71">
        <v>1117</v>
      </c>
      <c r="Y64" s="71">
        <v>2686</v>
      </c>
      <c r="Z64" s="71">
        <v>3028</v>
      </c>
      <c r="AA64" s="71">
        <v>1534</v>
      </c>
      <c r="AB64" s="71">
        <v>5217</v>
      </c>
      <c r="AC64" s="71">
        <v>518602.49999999988</v>
      </c>
      <c r="AD64" s="71">
        <v>1.026861544316962</v>
      </c>
      <c r="AE64" s="72"/>
      <c r="AF64" s="71">
        <v>397145.05845902133</v>
      </c>
      <c r="AG64" s="71">
        <v>568671.22297503427</v>
      </c>
      <c r="AH64" s="71">
        <v>1954594.6017474071</v>
      </c>
      <c r="AI64" s="71">
        <v>6402416.4211558411</v>
      </c>
      <c r="AJ64" s="71">
        <v>13168976.339290081</v>
      </c>
      <c r="AK64" s="71">
        <v>0</v>
      </c>
      <c r="AL64" s="71">
        <v>0</v>
      </c>
      <c r="AM64" s="71">
        <v>716643.02430921362</v>
      </c>
      <c r="AN64" s="71">
        <v>0</v>
      </c>
      <c r="AO64" s="71">
        <v>0</v>
      </c>
      <c r="AP64" s="71">
        <v>23208446.667936597</v>
      </c>
      <c r="AQ64" s="72"/>
      <c r="AR64" s="71">
        <v>73</v>
      </c>
      <c r="AS64" s="71">
        <v>70</v>
      </c>
      <c r="AT64" s="71">
        <v>6</v>
      </c>
      <c r="AU64" s="71">
        <v>0</v>
      </c>
      <c r="AV64" s="71">
        <v>0</v>
      </c>
      <c r="AW64" s="71">
        <v>0</v>
      </c>
      <c r="AX64" s="71"/>
      <c r="AY64" s="72"/>
      <c r="AZ64" s="71">
        <v>339.14299999999997</v>
      </c>
      <c r="BA64" s="71">
        <v>2767.2</v>
      </c>
      <c r="BB64" s="71">
        <v>45079.199999999997</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1812</v>
      </c>
      <c r="B65" s="70">
        <v>372</v>
      </c>
      <c r="C65" s="70">
        <v>15</v>
      </c>
      <c r="D65" s="70">
        <v>22</v>
      </c>
      <c r="E65" s="70">
        <v>2018</v>
      </c>
      <c r="F65" s="70" t="s">
        <v>183</v>
      </c>
      <c r="G65" s="1064" t="s">
        <v>1797</v>
      </c>
      <c r="H65" s="70" t="s">
        <v>1798</v>
      </c>
      <c r="I65" s="148"/>
      <c r="J65" s="71">
        <v>0.90858080538132446</v>
      </c>
      <c r="K65" s="71">
        <v>0.6427106789395266</v>
      </c>
      <c r="L65" s="71">
        <v>12.205942467050448</v>
      </c>
      <c r="M65" s="71">
        <v>4.1746547333714137</v>
      </c>
      <c r="N65" s="71">
        <v>6.2982318785088243</v>
      </c>
      <c r="O65" s="71">
        <v>4.9742452805391233</v>
      </c>
      <c r="P65" s="71">
        <v>7.2702053411398699</v>
      </c>
      <c r="Q65" s="71">
        <v>0.32058025523704697</v>
      </c>
      <c r="R65" s="71">
        <v>3.8763465169649689</v>
      </c>
      <c r="S65" s="71">
        <v>0.89071013716123948</v>
      </c>
      <c r="T65" s="72"/>
      <c r="U65" s="71">
        <v>28995</v>
      </c>
      <c r="V65" s="71">
        <v>162</v>
      </c>
      <c r="W65" s="71">
        <v>235</v>
      </c>
      <c r="X65" s="71">
        <v>1117</v>
      </c>
      <c r="Y65" s="71">
        <v>2635</v>
      </c>
      <c r="Z65" s="71">
        <v>3031</v>
      </c>
      <c r="AA65" s="71">
        <v>1521</v>
      </c>
      <c r="AB65" s="71">
        <v>5058</v>
      </c>
      <c r="AC65" s="71">
        <v>672532</v>
      </c>
      <c r="AD65" s="71">
        <v>0.89071013716123948</v>
      </c>
      <c r="AE65" s="72"/>
      <c r="AF65" s="71">
        <v>342054.38763443037</v>
      </c>
      <c r="AG65" s="71">
        <v>575950.99915336922</v>
      </c>
      <c r="AH65" s="71">
        <v>1768788.742732445</v>
      </c>
      <c r="AI65" s="71">
        <v>6041306.3977737986</v>
      </c>
      <c r="AJ65" s="71">
        <v>10586054.126768731</v>
      </c>
      <c r="AK65" s="71">
        <v>0</v>
      </c>
      <c r="AL65" s="71">
        <v>0</v>
      </c>
      <c r="AM65" s="71">
        <v>696239.31797951984</v>
      </c>
      <c r="AN65" s="71">
        <v>0</v>
      </c>
      <c r="AO65" s="71">
        <v>0</v>
      </c>
      <c r="AP65" s="71">
        <v>20010393.972042292</v>
      </c>
      <c r="AQ65" s="72"/>
      <c r="AR65" s="71">
        <v>75</v>
      </c>
      <c r="AS65" s="71">
        <v>90</v>
      </c>
      <c r="AT65" s="71">
        <v>20</v>
      </c>
      <c r="AU65" s="71">
        <v>0</v>
      </c>
      <c r="AV65" s="71">
        <v>0</v>
      </c>
      <c r="AW65" s="71">
        <v>0</v>
      </c>
      <c r="AX65" s="71"/>
      <c r="AY65" s="72"/>
      <c r="AZ65" s="71">
        <v>347.64299999999997</v>
      </c>
      <c r="BA65" s="71">
        <v>3691</v>
      </c>
      <c r="BB65" s="71">
        <v>45356</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1813</v>
      </c>
      <c r="B66" s="70">
        <v>372</v>
      </c>
      <c r="C66" s="70">
        <v>16</v>
      </c>
      <c r="D66" s="70">
        <v>22</v>
      </c>
      <c r="E66" s="70">
        <v>2019</v>
      </c>
      <c r="F66" s="70" t="s">
        <v>158</v>
      </c>
      <c r="G66" s="70" t="s">
        <v>1797</v>
      </c>
      <c r="H66" s="70" t="s">
        <v>1798</v>
      </c>
      <c r="I66" s="148"/>
      <c r="J66" s="71">
        <v>0.90817797037900538</v>
      </c>
      <c r="K66" s="71">
        <v>0.48828555188469797</v>
      </c>
      <c r="L66" s="71">
        <v>12.117358623323595</v>
      </c>
      <c r="M66" s="71">
        <v>3.4775643447070625</v>
      </c>
      <c r="N66" s="71">
        <v>4.484288669349251</v>
      </c>
      <c r="O66" s="71">
        <v>4.8157783919972612</v>
      </c>
      <c r="P66" s="71">
        <v>7.2094513456837976</v>
      </c>
      <c r="Q66" s="71">
        <v>0.30478677432768903</v>
      </c>
      <c r="R66" s="71">
        <v>0.47979159430542562</v>
      </c>
      <c r="S66" s="71">
        <v>1.0397084612433178</v>
      </c>
      <c r="T66" s="72"/>
      <c r="U66" s="71">
        <v>30997</v>
      </c>
      <c r="V66" s="71">
        <v>162</v>
      </c>
      <c r="W66" s="71">
        <v>235</v>
      </c>
      <c r="X66" s="71">
        <v>1117</v>
      </c>
      <c r="Y66" s="71">
        <v>2618</v>
      </c>
      <c r="Z66" s="71">
        <v>3015</v>
      </c>
      <c r="AA66" s="71">
        <v>1497</v>
      </c>
      <c r="AB66" s="71">
        <v>4939</v>
      </c>
      <c r="AC66" s="71">
        <v>84605.5</v>
      </c>
      <c r="AD66" s="71">
        <v>1.0397084612433181</v>
      </c>
      <c r="AE66" s="72"/>
      <c r="AF66" s="71">
        <v>338288.36256851483</v>
      </c>
      <c r="AG66" s="71">
        <v>396646.18641052413</v>
      </c>
      <c r="AH66" s="71">
        <v>1961475.412613556</v>
      </c>
      <c r="AI66" s="71">
        <v>6282834.5377110569</v>
      </c>
      <c r="AJ66" s="71">
        <v>8986679.1367394906</v>
      </c>
      <c r="AK66" s="71">
        <v>0</v>
      </c>
      <c r="AL66" s="71">
        <v>0</v>
      </c>
      <c r="AM66" s="71">
        <v>672654.61922790646</v>
      </c>
      <c r="AN66" s="71">
        <v>0</v>
      </c>
      <c r="AO66" s="71">
        <v>0</v>
      </c>
      <c r="AP66" s="71">
        <v>18638578.255271047</v>
      </c>
      <c r="AQ66" s="72"/>
      <c r="AR66" s="71">
        <v>76</v>
      </c>
      <c r="AS66" s="71">
        <v>123</v>
      </c>
      <c r="AT66" s="71">
        <v>20</v>
      </c>
      <c r="AU66" s="71">
        <v>0</v>
      </c>
      <c r="AV66" s="71">
        <v>0</v>
      </c>
      <c r="AW66" s="71">
        <v>0</v>
      </c>
      <c r="AX66" s="71"/>
      <c r="AY66" s="72"/>
      <c r="AZ66" s="71">
        <v>358.34300000000002</v>
      </c>
      <c r="BA66" s="71">
        <v>5267.0999999999995</v>
      </c>
      <c r="BB66" s="71">
        <v>45356.4</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1814</v>
      </c>
      <c r="B67" s="70">
        <v>372</v>
      </c>
      <c r="C67" s="70">
        <v>17</v>
      </c>
      <c r="D67" s="70">
        <v>22</v>
      </c>
      <c r="E67" s="70">
        <v>2020</v>
      </c>
      <c r="F67" s="70" t="s">
        <v>159</v>
      </c>
      <c r="G67" s="70" t="s">
        <v>1797</v>
      </c>
      <c r="H67" s="70" t="s">
        <v>1798</v>
      </c>
      <c r="I67" s="148"/>
      <c r="J67" s="71">
        <v>0.98364229997749397</v>
      </c>
      <c r="K67" s="71">
        <v>0.60042070218603527</v>
      </c>
      <c r="L67" s="71">
        <v>14.226873420110865</v>
      </c>
      <c r="M67" s="71">
        <v>4.0900947418402858</v>
      </c>
      <c r="N67" s="71">
        <v>7.9024487200031306</v>
      </c>
      <c r="O67" s="71">
        <v>4.1829173769199395</v>
      </c>
      <c r="P67" s="71">
        <v>6.7465987854847826</v>
      </c>
      <c r="Q67" s="71">
        <v>0.28330627593181001</v>
      </c>
      <c r="R67" s="71">
        <v>0.23139309530855945</v>
      </c>
      <c r="S67" s="71">
        <v>0.42863317370793341</v>
      </c>
      <c r="T67" s="72"/>
      <c r="U67" s="71">
        <v>31542</v>
      </c>
      <c r="V67" s="71">
        <v>147</v>
      </c>
      <c r="W67" s="71">
        <v>241</v>
      </c>
      <c r="X67" s="71">
        <v>962</v>
      </c>
      <c r="Y67" s="71">
        <v>2581</v>
      </c>
      <c r="Z67" s="71">
        <v>2989</v>
      </c>
      <c r="AA67" s="71">
        <v>1489</v>
      </c>
      <c r="AB67" s="71">
        <v>4805</v>
      </c>
      <c r="AC67" s="71">
        <v>41018.999999999993</v>
      </c>
      <c r="AD67" s="71">
        <v>0.42863317370793341</v>
      </c>
      <c r="AE67" s="72"/>
      <c r="AF67" s="71">
        <v>329678.99801469821</v>
      </c>
      <c r="AG67" s="71">
        <v>504678.8564021737</v>
      </c>
      <c r="AH67" s="71">
        <v>2444824.466982041</v>
      </c>
      <c r="AI67" s="71">
        <v>5732229.1762456968</v>
      </c>
      <c r="AJ67" s="71">
        <v>12254009.21290637</v>
      </c>
      <c r="AK67" s="71"/>
      <c r="AL67" s="71"/>
      <c r="AM67" s="71">
        <v>627105.88466344646</v>
      </c>
      <c r="AN67" s="71"/>
      <c r="AO67" s="71"/>
      <c r="AP67" s="71">
        <v>21892526.595214427</v>
      </c>
      <c r="AQ67" s="72"/>
      <c r="AR67" s="71">
        <v>85</v>
      </c>
      <c r="AS67" s="71">
        <v>136</v>
      </c>
      <c r="AT67" s="71">
        <v>20</v>
      </c>
      <c r="AU67" s="71">
        <v>0</v>
      </c>
      <c r="AV67" s="71">
        <v>0</v>
      </c>
      <c r="AW67" s="71">
        <v>0</v>
      </c>
      <c r="AX67" s="71"/>
      <c r="AY67" s="72"/>
      <c r="AZ67" s="71">
        <v>412.61800000000011</v>
      </c>
      <c r="BA67" s="71">
        <v>5899.6</v>
      </c>
      <c r="BB67" s="71">
        <v>45356.4</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1815</v>
      </c>
      <c r="B68" s="70">
        <v>372</v>
      </c>
      <c r="C68" s="70">
        <v>18</v>
      </c>
      <c r="D68" s="70">
        <v>22</v>
      </c>
      <c r="E68" s="70">
        <v>2021</v>
      </c>
      <c r="F68" s="70" t="s">
        <v>160</v>
      </c>
      <c r="G68" s="70" t="s">
        <v>1797</v>
      </c>
      <c r="H68" s="70" t="s">
        <v>1798</v>
      </c>
      <c r="I68" s="148"/>
      <c r="J68" s="71">
        <v>0.91719523887638599</v>
      </c>
      <c r="K68" s="71">
        <v>0.61323692351432635</v>
      </c>
      <c r="L68" s="71">
        <v>13.842515556883425</v>
      </c>
      <c r="M68" s="71">
        <v>3.9563548027238373</v>
      </c>
      <c r="N68" s="71">
        <v>6.2961654715127624</v>
      </c>
      <c r="O68" s="71">
        <v>4.0216824393857902</v>
      </c>
      <c r="P68" s="71">
        <v>6.7747572365735458</v>
      </c>
      <c r="Q68" s="71">
        <v>0.27512005005671802</v>
      </c>
      <c r="R68" s="71">
        <v>0.21096691279960986</v>
      </c>
      <c r="S68" s="71">
        <v>0.53879708941992122</v>
      </c>
      <c r="T68" s="72"/>
      <c r="U68" s="71">
        <v>32583</v>
      </c>
      <c r="V68" s="71">
        <v>147</v>
      </c>
      <c r="W68" s="71">
        <v>241</v>
      </c>
      <c r="X68" s="71">
        <v>962</v>
      </c>
      <c r="Y68" s="71">
        <v>2575</v>
      </c>
      <c r="Z68" s="71">
        <v>2959</v>
      </c>
      <c r="AA68" s="71">
        <v>1458</v>
      </c>
      <c r="AB68" s="71">
        <v>4712</v>
      </c>
      <c r="AC68" s="71">
        <v>36280.499999999993</v>
      </c>
      <c r="AD68" s="71">
        <v>0.53879708941992122</v>
      </c>
      <c r="AE68" s="72"/>
      <c r="AF68" s="71">
        <v>301217.85401363566</v>
      </c>
      <c r="AG68" s="71">
        <v>539363.81539939216</v>
      </c>
      <c r="AH68" s="71">
        <v>2353498.9750553519</v>
      </c>
      <c r="AI68" s="71">
        <v>6123465.1648635231</v>
      </c>
      <c r="AJ68" s="71">
        <v>9998808.7190595139</v>
      </c>
      <c r="AK68" s="71">
        <v>0</v>
      </c>
      <c r="AL68" s="71">
        <v>0</v>
      </c>
      <c r="AM68" s="71">
        <v>618515.43935036729</v>
      </c>
      <c r="AN68" s="71">
        <v>0</v>
      </c>
      <c r="AO68" s="71">
        <v>0</v>
      </c>
      <c r="AP68" s="71">
        <v>19934869.967741784</v>
      </c>
      <c r="AQ68" s="72"/>
      <c r="AR68" s="71">
        <v>98</v>
      </c>
      <c r="AS68" s="71">
        <v>145</v>
      </c>
      <c r="AT68" s="71">
        <v>23</v>
      </c>
      <c r="AU68" s="71">
        <v>0</v>
      </c>
      <c r="AV68" s="71">
        <v>0</v>
      </c>
      <c r="AW68" s="71">
        <v>0</v>
      </c>
      <c r="AX68" s="71"/>
      <c r="AY68" s="72"/>
      <c r="AZ68" s="71">
        <v>527.61800000000005</v>
      </c>
      <c r="BA68" s="71">
        <v>6345.0999999999995</v>
      </c>
      <c r="BB68" s="71">
        <v>45415.8</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1816</v>
      </c>
      <c r="B69" s="70">
        <v>372</v>
      </c>
      <c r="C69" s="70">
        <v>19</v>
      </c>
      <c r="D69" s="70">
        <v>22</v>
      </c>
      <c r="E69" s="70">
        <v>2022</v>
      </c>
      <c r="F69" s="70" t="s">
        <v>161</v>
      </c>
      <c r="G69" s="70" t="s">
        <v>1797</v>
      </c>
      <c r="H69" s="70" t="s">
        <v>1798</v>
      </c>
      <c r="I69" s="148"/>
      <c r="J69" s="71">
        <v>0.83966731872370315</v>
      </c>
      <c r="K69" s="71">
        <v>0.4479948729830478</v>
      </c>
      <c r="L69" s="71">
        <v>10.911708974711667</v>
      </c>
      <c r="M69" s="71">
        <v>3.0202439013121003</v>
      </c>
      <c r="N69" s="71">
        <v>5.6774626945573985</v>
      </c>
      <c r="O69" s="71">
        <v>4.1413169130996703</v>
      </c>
      <c r="P69" s="71">
        <v>6.6318391971657071</v>
      </c>
      <c r="Q69" s="71">
        <v>0.26974161836746008</v>
      </c>
      <c r="R69" s="71">
        <v>0.60001202462599013</v>
      </c>
      <c r="S69" s="71">
        <v>0.66425317001627227</v>
      </c>
      <c r="T69" s="72"/>
      <c r="U69" s="71">
        <v>34669</v>
      </c>
      <c r="V69" s="71">
        <v>147</v>
      </c>
      <c r="W69" s="71">
        <v>241</v>
      </c>
      <c r="X69" s="71">
        <v>962</v>
      </c>
      <c r="Y69" s="71">
        <v>2526</v>
      </c>
      <c r="Z69" s="71">
        <v>2895</v>
      </c>
      <c r="AA69" s="71">
        <v>1449</v>
      </c>
      <c r="AB69" s="71">
        <v>4582</v>
      </c>
      <c r="AC69" s="71">
        <v>104481.49999999999</v>
      </c>
      <c r="AD69" s="71">
        <v>0.66425317001627227</v>
      </c>
      <c r="AE69" s="72"/>
      <c r="AF69" s="71">
        <v>322403.66601434228</v>
      </c>
      <c r="AG69" s="71">
        <v>313275.41604080313</v>
      </c>
      <c r="AH69" s="71">
        <v>2088752.520343045</v>
      </c>
      <c r="AI69" s="71">
        <v>5349372.1740355371</v>
      </c>
      <c r="AJ69" s="71">
        <v>11908885.785362899</v>
      </c>
      <c r="AK69" s="71">
        <v>0</v>
      </c>
      <c r="AL69" s="71">
        <v>0</v>
      </c>
      <c r="AM69" s="71">
        <v>591661.26297340344</v>
      </c>
      <c r="AN69" s="71">
        <v>0</v>
      </c>
      <c r="AO69" s="71">
        <v>0</v>
      </c>
      <c r="AP69" s="71">
        <v>20574350.82477003</v>
      </c>
      <c r="AQ69" s="72"/>
      <c r="AR69" s="71">
        <v>101</v>
      </c>
      <c r="AS69" s="71">
        <v>170</v>
      </c>
      <c r="AT69" s="71">
        <v>26</v>
      </c>
      <c r="AU69" s="71">
        <v>0</v>
      </c>
      <c r="AV69" s="71">
        <v>0</v>
      </c>
      <c r="AW69" s="71">
        <v>0</v>
      </c>
      <c r="AX69" s="71"/>
      <c r="AY69" s="72"/>
      <c r="AZ69" s="71">
        <v>543.85800000000006</v>
      </c>
      <c r="BA69" s="71">
        <v>7531.4</v>
      </c>
      <c r="BB69" s="71">
        <v>45475.199999999997</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1817</v>
      </c>
      <c r="B70" s="70">
        <v>372</v>
      </c>
      <c r="C70" s="70">
        <v>20</v>
      </c>
      <c r="D70" s="70">
        <v>22</v>
      </c>
      <c r="E70" s="70">
        <v>2023</v>
      </c>
      <c r="F70" s="70" t="s">
        <v>1539</v>
      </c>
      <c r="G70" s="70" t="s">
        <v>1797</v>
      </c>
      <c r="H70" s="70" t="s">
        <v>1798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106</v>
      </c>
      <c r="AS70" s="71">
        <v>172</v>
      </c>
      <c r="AT70" s="71">
        <v>26</v>
      </c>
      <c r="AU70" s="71">
        <v>0</v>
      </c>
      <c r="AV70" s="71">
        <v>0</v>
      </c>
      <c r="AW70" s="71">
        <v>0</v>
      </c>
      <c r="AX70" s="71"/>
      <c r="AY70" s="72"/>
      <c r="AZ70" s="71">
        <v>572.95600000000002</v>
      </c>
      <c r="BA70" s="71">
        <v>7630.4</v>
      </c>
      <c r="BB70" s="71">
        <v>45475.199999999997</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1818</v>
      </c>
      <c r="B71" s="70">
        <v>372</v>
      </c>
      <c r="C71" s="70">
        <v>21</v>
      </c>
      <c r="D71" s="70">
        <v>22</v>
      </c>
      <c r="E71" s="70">
        <v>2024</v>
      </c>
      <c r="F71" s="70" t="s">
        <v>1554</v>
      </c>
      <c r="G71" s="70" t="s">
        <v>1797</v>
      </c>
      <c r="H71" s="70" t="s">
        <v>1798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1819</v>
      </c>
      <c r="B72" s="70">
        <v>1</v>
      </c>
      <c r="C72" s="70">
        <v>1</v>
      </c>
      <c r="D72" s="70">
        <v>1</v>
      </c>
      <c r="E72" s="70">
        <v>1990</v>
      </c>
      <c r="F72" s="70" t="s">
        <v>787</v>
      </c>
      <c r="G72" s="70" t="s">
        <v>1659</v>
      </c>
      <c r="H72" s="70" t="s">
        <v>1660</v>
      </c>
      <c r="I72" s="148" t="s">
        <v>793</v>
      </c>
      <c r="J72" s="71">
        <v>9.8310499575474282</v>
      </c>
      <c r="K72" s="71">
        <v>1.6450775268199911</v>
      </c>
      <c r="L72" s="71">
        <v>9.9174826086127705</v>
      </c>
      <c r="M72" s="71">
        <v>4.4672974633935807</v>
      </c>
      <c r="N72" s="71">
        <v>9.7697222454655499</v>
      </c>
      <c r="O72" s="71">
        <v>5.7182911057124928</v>
      </c>
      <c r="P72" s="71">
        <v>13.916168130796519</v>
      </c>
      <c r="Q72" s="71">
        <v>0.41621993903789001</v>
      </c>
      <c r="R72" s="71">
        <v>0</v>
      </c>
      <c r="S72" s="71">
        <v>0.33893307831620217</v>
      </c>
      <c r="T72" s="72"/>
      <c r="U72" s="71">
        <v>276021</v>
      </c>
      <c r="V72" s="71">
        <v>301</v>
      </c>
      <c r="W72" s="71">
        <v>116</v>
      </c>
      <c r="X72" s="71">
        <v>1498</v>
      </c>
      <c r="Y72" s="71">
        <v>2090</v>
      </c>
      <c r="Z72" s="71">
        <v>2352</v>
      </c>
      <c r="AA72" s="71">
        <v>3379</v>
      </c>
      <c r="AB72" s="71">
        <v>6758</v>
      </c>
      <c r="AC72" s="71">
        <v>0</v>
      </c>
      <c r="AD72" s="71">
        <v>0.33893307831620217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1820</v>
      </c>
      <c r="B73" s="70">
        <v>2</v>
      </c>
      <c r="C73" s="70">
        <v>2</v>
      </c>
      <c r="D73" s="70">
        <v>1</v>
      </c>
      <c r="E73" s="70">
        <v>2005</v>
      </c>
      <c r="F73" s="70" t="s">
        <v>789</v>
      </c>
      <c r="G73" s="70" t="s">
        <v>1659</v>
      </c>
      <c r="H73" s="70" t="s">
        <v>1660</v>
      </c>
      <c r="I73" s="148"/>
      <c r="J73" s="71">
        <v>2.9912214738617018</v>
      </c>
      <c r="K73" s="71">
        <v>0.68844145898823295</v>
      </c>
      <c r="L73" s="71">
        <v>4.0541063199228677</v>
      </c>
      <c r="M73" s="71">
        <v>6.9151473877212517</v>
      </c>
      <c r="N73" s="71">
        <v>10.6975550721674</v>
      </c>
      <c r="O73" s="71">
        <v>7.1916893386114813</v>
      </c>
      <c r="P73" s="71">
        <v>10.54510737634776</v>
      </c>
      <c r="Q73" s="71">
        <v>0.34305806754439699</v>
      </c>
      <c r="R73" s="71">
        <v>0</v>
      </c>
      <c r="S73" s="71">
        <v>0</v>
      </c>
      <c r="T73" s="72"/>
      <c r="U73" s="71">
        <v>92385</v>
      </c>
      <c r="V73" s="71">
        <v>210</v>
      </c>
      <c r="W73" s="71">
        <v>36</v>
      </c>
      <c r="X73" s="71">
        <v>1123</v>
      </c>
      <c r="Y73" s="71">
        <v>2181</v>
      </c>
      <c r="Z73" s="71">
        <v>3423</v>
      </c>
      <c r="AA73" s="71">
        <v>2097</v>
      </c>
      <c r="AB73" s="71">
        <v>5823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1821</v>
      </c>
      <c r="B74" s="70">
        <v>3</v>
      </c>
      <c r="C74" s="70">
        <v>3</v>
      </c>
      <c r="D74" s="70">
        <v>1</v>
      </c>
      <c r="E74" s="70">
        <v>2006</v>
      </c>
      <c r="F74" s="70" t="s">
        <v>790</v>
      </c>
      <c r="G74" s="70" t="s">
        <v>1659</v>
      </c>
      <c r="H74" s="70" t="s">
        <v>1660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1822</v>
      </c>
      <c r="B75" s="70">
        <v>4</v>
      </c>
      <c r="C75" s="70">
        <v>4</v>
      </c>
      <c r="D75" s="70">
        <v>1</v>
      </c>
      <c r="E75" s="70">
        <v>2007</v>
      </c>
      <c r="F75" s="70" t="s">
        <v>791</v>
      </c>
      <c r="G75" s="70" t="s">
        <v>1659</v>
      </c>
      <c r="H75" s="70" t="s">
        <v>1660</v>
      </c>
      <c r="I75" s="148"/>
      <c r="J75" s="71">
        <v>2.6861883135792999</v>
      </c>
      <c r="K75" s="71">
        <v>0.54400762816857529</v>
      </c>
      <c r="L75" s="71">
        <v>46.943363080946853</v>
      </c>
      <c r="M75" s="71">
        <v>7.7527938178966078</v>
      </c>
      <c r="N75" s="71">
        <v>10.723290159555431</v>
      </c>
      <c r="O75" s="71">
        <v>6.7846789872978137</v>
      </c>
      <c r="P75" s="71">
        <v>10.35087835885604</v>
      </c>
      <c r="Q75" s="71">
        <v>0.35238353923115701</v>
      </c>
      <c r="R75" s="71">
        <v>0</v>
      </c>
      <c r="S75" s="71">
        <v>0</v>
      </c>
      <c r="T75" s="72"/>
      <c r="U75" s="71">
        <v>88215</v>
      </c>
      <c r="V75" s="71">
        <v>181</v>
      </c>
      <c r="W75" s="71">
        <v>572</v>
      </c>
      <c r="X75" s="71">
        <v>1577</v>
      </c>
      <c r="Y75" s="71">
        <v>2192</v>
      </c>
      <c r="Z75" s="71">
        <v>3357</v>
      </c>
      <c r="AA75" s="71">
        <v>2027</v>
      </c>
      <c r="AB75" s="71">
        <v>5665</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1823</v>
      </c>
      <c r="B76" s="70">
        <v>5</v>
      </c>
      <c r="C76" s="70">
        <v>5</v>
      </c>
      <c r="D76" s="70">
        <v>1</v>
      </c>
      <c r="E76" s="70">
        <v>2008</v>
      </c>
      <c r="F76" s="70" t="s">
        <v>792</v>
      </c>
      <c r="G76" s="70" t="s">
        <v>1659</v>
      </c>
      <c r="H76" s="70" t="s">
        <v>1660</v>
      </c>
      <c r="I76" s="148"/>
      <c r="J76" s="71">
        <v>3.266176021896336</v>
      </c>
      <c r="K76" s="71">
        <v>0.47745236100898308</v>
      </c>
      <c r="L76" s="71">
        <v>40.533822287294811</v>
      </c>
      <c r="M76" s="71">
        <v>9.0715195124122818</v>
      </c>
      <c r="N76" s="71">
        <v>10.778383693613341</v>
      </c>
      <c r="O76" s="71">
        <v>6.5214302911780502</v>
      </c>
      <c r="P76" s="71">
        <v>10.21156495591551</v>
      </c>
      <c r="Q76" s="71">
        <v>0.340072087050723</v>
      </c>
      <c r="R76" s="71">
        <v>0</v>
      </c>
      <c r="S76" s="71">
        <v>0</v>
      </c>
      <c r="T76" s="72"/>
      <c r="U76" s="71">
        <v>112699</v>
      </c>
      <c r="V76" s="71">
        <v>181</v>
      </c>
      <c r="W76" s="71">
        <v>572</v>
      </c>
      <c r="X76" s="71">
        <v>1577</v>
      </c>
      <c r="Y76" s="71">
        <v>2174</v>
      </c>
      <c r="Z76" s="71">
        <v>3340</v>
      </c>
      <c r="AA76" s="71">
        <v>2002</v>
      </c>
      <c r="AB76" s="71">
        <v>5557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1824</v>
      </c>
      <c r="B77" s="70">
        <v>6</v>
      </c>
      <c r="C77" s="70">
        <v>6</v>
      </c>
      <c r="D77" s="70">
        <v>1</v>
      </c>
      <c r="E77" s="70">
        <v>2009</v>
      </c>
      <c r="F77" s="70" t="s">
        <v>176</v>
      </c>
      <c r="G77" s="70" t="s">
        <v>1659</v>
      </c>
      <c r="H77" s="70" t="s">
        <v>1660</v>
      </c>
      <c r="I77" s="148"/>
      <c r="J77" s="71">
        <v>3.093119400072271</v>
      </c>
      <c r="K77" s="71">
        <v>0.2864518299569998</v>
      </c>
      <c r="L77" s="71">
        <v>36.918179088602542</v>
      </c>
      <c r="M77" s="71">
        <v>6.9735292165630041</v>
      </c>
      <c r="N77" s="71">
        <v>9.2536102163997178</v>
      </c>
      <c r="O77" s="71">
        <v>6.6524975644205968</v>
      </c>
      <c r="P77" s="71">
        <v>10.110809747501211</v>
      </c>
      <c r="Q77" s="71">
        <v>0.32081036303633897</v>
      </c>
      <c r="R77" s="71">
        <v>0</v>
      </c>
      <c r="S77" s="71">
        <v>0</v>
      </c>
      <c r="T77" s="72"/>
      <c r="U77" s="71">
        <v>107780</v>
      </c>
      <c r="V77" s="71">
        <v>133</v>
      </c>
      <c r="W77" s="71">
        <v>597</v>
      </c>
      <c r="X77" s="71">
        <v>1531</v>
      </c>
      <c r="Y77" s="71">
        <v>2173</v>
      </c>
      <c r="Z77" s="71">
        <v>3363</v>
      </c>
      <c r="AA77" s="71">
        <v>2035</v>
      </c>
      <c r="AB77" s="71">
        <v>5503</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6.9930000000000003</v>
      </c>
      <c r="BK77" s="71">
        <v>0</v>
      </c>
      <c r="BL77" s="71">
        <v>0</v>
      </c>
      <c r="BM77" s="71">
        <v>0</v>
      </c>
      <c r="BN77" s="72"/>
      <c r="BO77" s="71">
        <v>0</v>
      </c>
      <c r="BP77" s="71">
        <v>0</v>
      </c>
      <c r="BQ77" s="71">
        <v>1</v>
      </c>
      <c r="BR77" s="71">
        <v>0</v>
      </c>
      <c r="BS77" s="71">
        <v>0</v>
      </c>
      <c r="BT77" s="71">
        <v>0</v>
      </c>
      <c r="BU77"/>
      <c r="BV77" s="70">
        <v>6.9930000000000003</v>
      </c>
      <c r="BW77" s="70">
        <v>0</v>
      </c>
      <c r="BX77" s="70">
        <v>0</v>
      </c>
      <c r="BY77" s="70">
        <v>0</v>
      </c>
      <c r="BZ77" s="70">
        <v>0</v>
      </c>
      <c r="CA77" s="70">
        <v>0</v>
      </c>
      <c r="CB77" s="70">
        <v>0</v>
      </c>
      <c r="CC77" s="70">
        <v>0</v>
      </c>
      <c r="CD77" s="70">
        <v>0</v>
      </c>
    </row>
    <row r="78" spans="1:82">
      <c r="A78" s="70" t="s">
        <v>1825</v>
      </c>
      <c r="B78" s="70">
        <v>7</v>
      </c>
      <c r="C78" s="70">
        <v>7</v>
      </c>
      <c r="D78" s="70">
        <v>1</v>
      </c>
      <c r="E78" s="70">
        <v>2010</v>
      </c>
      <c r="F78" s="70" t="s">
        <v>177</v>
      </c>
      <c r="G78" s="70" t="s">
        <v>1659</v>
      </c>
      <c r="H78" s="70" t="s">
        <v>1660</v>
      </c>
      <c r="I78" s="148"/>
      <c r="J78" s="71">
        <v>2.527933268743682</v>
      </c>
      <c r="K78" s="71">
        <v>0.29874239651430678</v>
      </c>
      <c r="L78" s="71">
        <v>33.610393423135108</v>
      </c>
      <c r="M78" s="71">
        <v>6.2422812318908436</v>
      </c>
      <c r="N78" s="71">
        <v>8.9981538109751735</v>
      </c>
      <c r="O78" s="71">
        <v>6.7201774365271119</v>
      </c>
      <c r="P78" s="71">
        <v>10.313728576967311</v>
      </c>
      <c r="Q78" s="71">
        <v>0.32950384094482599</v>
      </c>
      <c r="R78" s="71">
        <v>0</v>
      </c>
      <c r="S78" s="71">
        <v>0</v>
      </c>
      <c r="T78" s="72"/>
      <c r="U78" s="71">
        <v>98605</v>
      </c>
      <c r="V78" s="71">
        <v>133</v>
      </c>
      <c r="W78" s="71">
        <v>597</v>
      </c>
      <c r="X78" s="71">
        <v>1531</v>
      </c>
      <c r="Y78" s="71">
        <v>2149</v>
      </c>
      <c r="Z78" s="71">
        <v>3413</v>
      </c>
      <c r="AA78" s="71">
        <v>2024</v>
      </c>
      <c r="AB78" s="71">
        <v>5416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3.9940000000000002</v>
      </c>
      <c r="BK78" s="71">
        <v>0</v>
      </c>
      <c r="BL78" s="71">
        <v>0</v>
      </c>
      <c r="BM78" s="71">
        <v>0</v>
      </c>
      <c r="BN78" s="72"/>
      <c r="BO78" s="71">
        <v>0</v>
      </c>
      <c r="BP78" s="71">
        <v>0</v>
      </c>
      <c r="BQ78" s="71">
        <v>1</v>
      </c>
      <c r="BR78" s="71">
        <v>0</v>
      </c>
      <c r="BS78" s="71">
        <v>0</v>
      </c>
      <c r="BT78" s="71">
        <v>0</v>
      </c>
      <c r="BU78"/>
      <c r="BV78" s="70">
        <v>3.9940000000000002</v>
      </c>
      <c r="BW78" s="70">
        <v>0</v>
      </c>
      <c r="BX78" s="70">
        <v>0</v>
      </c>
      <c r="BY78" s="70">
        <v>0</v>
      </c>
      <c r="BZ78" s="70">
        <v>0</v>
      </c>
      <c r="CA78" s="70">
        <v>0</v>
      </c>
      <c r="CB78" s="70">
        <v>0</v>
      </c>
      <c r="CC78" s="70">
        <v>0</v>
      </c>
      <c r="CD78" s="70">
        <v>0</v>
      </c>
    </row>
    <row r="79" spans="1:82">
      <c r="A79" s="70" t="s">
        <v>1826</v>
      </c>
      <c r="B79" s="70">
        <v>8</v>
      </c>
      <c r="C79" s="70">
        <v>8</v>
      </c>
      <c r="D79" s="70">
        <v>1</v>
      </c>
      <c r="E79" s="70">
        <v>2011</v>
      </c>
      <c r="F79" s="70" t="s">
        <v>178</v>
      </c>
      <c r="G79" s="70" t="s">
        <v>1659</v>
      </c>
      <c r="H79" s="70" t="s">
        <v>1660</v>
      </c>
      <c r="I79" s="148"/>
      <c r="J79" s="71">
        <v>2.755209008814004</v>
      </c>
      <c r="K79" s="71">
        <v>0.4185936655655923</v>
      </c>
      <c r="L79" s="71">
        <v>31.360946079761419</v>
      </c>
      <c r="M79" s="71">
        <v>7.8857561786946118</v>
      </c>
      <c r="N79" s="71">
        <v>10.795606967601881</v>
      </c>
      <c r="O79" s="71">
        <v>6.4520226274477839</v>
      </c>
      <c r="P79" s="71">
        <v>9.6989771668586506</v>
      </c>
      <c r="Q79" s="71">
        <v>0.37502611139867997</v>
      </c>
      <c r="R79" s="71">
        <v>0</v>
      </c>
      <c r="S79" s="71">
        <v>0</v>
      </c>
      <c r="T79" s="72"/>
      <c r="U79" s="71">
        <v>101215</v>
      </c>
      <c r="V79" s="71">
        <v>133</v>
      </c>
      <c r="W79" s="71">
        <v>597</v>
      </c>
      <c r="X79" s="71">
        <v>1531</v>
      </c>
      <c r="Y79" s="71">
        <v>2142</v>
      </c>
      <c r="Z79" s="71">
        <v>3348</v>
      </c>
      <c r="AA79" s="71">
        <v>1960</v>
      </c>
      <c r="AB79" s="71">
        <v>5344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1827</v>
      </c>
      <c r="B80" s="70">
        <v>9</v>
      </c>
      <c r="C80" s="70">
        <v>9</v>
      </c>
      <c r="D80" s="70">
        <v>1</v>
      </c>
      <c r="E80" s="70">
        <v>2012</v>
      </c>
      <c r="F80" s="70" t="s">
        <v>179</v>
      </c>
      <c r="G80" s="70" t="s">
        <v>1659</v>
      </c>
      <c r="H80" s="70" t="s">
        <v>1660</v>
      </c>
      <c r="I80" s="148"/>
      <c r="J80" s="71">
        <v>3.0515387797655968</v>
      </c>
      <c r="K80" s="71">
        <v>0.47156195379874272</v>
      </c>
      <c r="L80" s="71">
        <v>31.642262051851951</v>
      </c>
      <c r="M80" s="71">
        <v>9.7940841182344034</v>
      </c>
      <c r="N80" s="71">
        <v>11.85354287605969</v>
      </c>
      <c r="O80" s="71">
        <v>6.4586095499811016</v>
      </c>
      <c r="P80" s="71">
        <v>9.9432707954690631</v>
      </c>
      <c r="Q80" s="71">
        <v>0.40303604863500803</v>
      </c>
      <c r="R80" s="71">
        <v>0</v>
      </c>
      <c r="S80" s="71">
        <v>0</v>
      </c>
      <c r="T80" s="72"/>
      <c r="U80" s="71">
        <v>107408</v>
      </c>
      <c r="V80" s="71">
        <v>133</v>
      </c>
      <c r="W80" s="71">
        <v>597</v>
      </c>
      <c r="X80" s="71">
        <v>1531</v>
      </c>
      <c r="Y80" s="71">
        <v>2141</v>
      </c>
      <c r="Z80" s="71">
        <v>3378</v>
      </c>
      <c r="AA80" s="71">
        <v>1998</v>
      </c>
      <c r="AB80" s="71">
        <v>5286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4.6719999999999997</v>
      </c>
      <c r="BK80" s="71">
        <v>0</v>
      </c>
      <c r="BL80" s="71">
        <v>0</v>
      </c>
      <c r="BM80" s="71">
        <v>0</v>
      </c>
      <c r="BN80" s="72"/>
      <c r="BO80" s="71">
        <v>0</v>
      </c>
      <c r="BP80" s="71">
        <v>0</v>
      </c>
      <c r="BQ80" s="71">
        <v>1</v>
      </c>
      <c r="BR80" s="71">
        <v>0</v>
      </c>
      <c r="BS80" s="71">
        <v>0</v>
      </c>
      <c r="BT80" s="71">
        <v>0</v>
      </c>
      <c r="BU80"/>
      <c r="BV80" s="70">
        <v>4.6719999999999997</v>
      </c>
      <c r="BW80" s="70">
        <v>0</v>
      </c>
      <c r="BX80" s="70">
        <v>0</v>
      </c>
      <c r="BY80" s="70">
        <v>0</v>
      </c>
      <c r="BZ80" s="70">
        <v>0</v>
      </c>
      <c r="CA80" s="70">
        <v>0</v>
      </c>
      <c r="CB80" s="70">
        <v>0</v>
      </c>
      <c r="CC80" s="70">
        <v>0</v>
      </c>
      <c r="CD80" s="70">
        <v>0</v>
      </c>
    </row>
    <row r="81" spans="1:82">
      <c r="A81" s="70" t="s">
        <v>1828</v>
      </c>
      <c r="B81" s="70">
        <v>10</v>
      </c>
      <c r="C81" s="70">
        <v>10</v>
      </c>
      <c r="D81" s="70">
        <v>1</v>
      </c>
      <c r="E81" s="70">
        <v>2013</v>
      </c>
      <c r="F81" s="70" t="s">
        <v>180</v>
      </c>
      <c r="G81" s="70" t="s">
        <v>1659</v>
      </c>
      <c r="H81" s="70" t="s">
        <v>1660</v>
      </c>
      <c r="I81" s="148"/>
      <c r="J81" s="71">
        <v>3.69945685002163</v>
      </c>
      <c r="K81" s="71">
        <v>0.38974756329673171</v>
      </c>
      <c r="L81" s="71">
        <v>27.94261243546584</v>
      </c>
      <c r="M81" s="71">
        <v>9.1087323888911822</v>
      </c>
      <c r="N81" s="71">
        <v>11.605701959460401</v>
      </c>
      <c r="O81" s="71">
        <v>6.2795722389629178</v>
      </c>
      <c r="P81" s="71">
        <v>10.295445038887788</v>
      </c>
      <c r="Q81" s="71">
        <v>0.408356484359649</v>
      </c>
      <c r="R81" s="71">
        <v>0</v>
      </c>
      <c r="S81" s="71">
        <v>0</v>
      </c>
      <c r="T81" s="72"/>
      <c r="U81" s="71">
        <v>132584</v>
      </c>
      <c r="V81" s="71">
        <v>133</v>
      </c>
      <c r="W81" s="71">
        <v>597</v>
      </c>
      <c r="X81" s="71">
        <v>1531</v>
      </c>
      <c r="Y81" s="71">
        <v>2163</v>
      </c>
      <c r="Z81" s="71">
        <v>3431</v>
      </c>
      <c r="AA81" s="71">
        <v>2061</v>
      </c>
      <c r="AB81" s="71">
        <v>5279</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5.9320000000000004</v>
      </c>
      <c r="BK81" s="71">
        <v>0</v>
      </c>
      <c r="BL81" s="71">
        <v>0</v>
      </c>
      <c r="BM81" s="71">
        <v>0</v>
      </c>
      <c r="BN81" s="72"/>
      <c r="BO81" s="71">
        <v>0</v>
      </c>
      <c r="BP81" s="71">
        <v>0</v>
      </c>
      <c r="BQ81" s="71">
        <v>1</v>
      </c>
      <c r="BR81" s="71">
        <v>0</v>
      </c>
      <c r="BS81" s="71">
        <v>0</v>
      </c>
      <c r="BT81" s="71">
        <v>0</v>
      </c>
      <c r="BU81"/>
      <c r="BV81" s="70">
        <v>5.9320000000000004</v>
      </c>
      <c r="BW81" s="70">
        <v>0</v>
      </c>
      <c r="BX81" s="70">
        <v>0</v>
      </c>
      <c r="BY81" s="70">
        <v>0</v>
      </c>
      <c r="BZ81" s="70">
        <v>0</v>
      </c>
      <c r="CA81" s="70">
        <v>0</v>
      </c>
      <c r="CB81" s="70">
        <v>0</v>
      </c>
      <c r="CC81" s="70">
        <v>0</v>
      </c>
      <c r="CD81" s="70">
        <v>0</v>
      </c>
    </row>
    <row r="82" spans="1:82">
      <c r="A82" s="70" t="s">
        <v>1829</v>
      </c>
      <c r="B82" s="70">
        <v>11</v>
      </c>
      <c r="C82" s="70">
        <v>11</v>
      </c>
      <c r="D82" s="70">
        <v>1</v>
      </c>
      <c r="E82" s="70">
        <v>2014</v>
      </c>
      <c r="F82" s="70" t="s">
        <v>181</v>
      </c>
      <c r="G82" s="70" t="s">
        <v>1659</v>
      </c>
      <c r="H82" s="70" t="s">
        <v>1660</v>
      </c>
      <c r="I82" s="148"/>
      <c r="J82" s="71">
        <v>4.4459827692123248</v>
      </c>
      <c r="K82" s="71">
        <v>0.49915541557409959</v>
      </c>
      <c r="L82" s="71">
        <v>27.74110246922509</v>
      </c>
      <c r="M82" s="71">
        <v>8.185522242752624</v>
      </c>
      <c r="N82" s="71">
        <v>12.283258809464719</v>
      </c>
      <c r="O82" s="71">
        <v>6.0004769684815358</v>
      </c>
      <c r="P82" s="71">
        <v>10.338916531669158</v>
      </c>
      <c r="Q82" s="71">
        <v>0.38793441820098401</v>
      </c>
      <c r="R82" s="71">
        <v>0</v>
      </c>
      <c r="S82" s="71">
        <v>0</v>
      </c>
      <c r="T82" s="72"/>
      <c r="U82" s="71">
        <v>176964</v>
      </c>
      <c r="V82" s="71">
        <v>148</v>
      </c>
      <c r="W82" s="71">
        <v>605</v>
      </c>
      <c r="X82" s="71">
        <v>1308</v>
      </c>
      <c r="Y82" s="71">
        <v>2162</v>
      </c>
      <c r="Z82" s="71">
        <v>3453</v>
      </c>
      <c r="AA82" s="71">
        <v>2059</v>
      </c>
      <c r="AB82" s="71">
        <v>5227</v>
      </c>
      <c r="AC82" s="71">
        <v>0</v>
      </c>
      <c r="AD82" s="71">
        <v>0</v>
      </c>
      <c r="AE82" s="72"/>
      <c r="AF82" s="71"/>
      <c r="AG82" s="71"/>
      <c r="AH82" s="71"/>
      <c r="AI82" s="71"/>
      <c r="AJ82" s="71"/>
      <c r="AK82" s="71"/>
      <c r="AL82" s="71"/>
      <c r="AM82" s="71"/>
      <c r="AN82" s="71"/>
      <c r="AO82" s="71"/>
      <c r="AP82" s="71"/>
      <c r="AQ82" s="72"/>
      <c r="AR82" s="71">
        <v>139</v>
      </c>
      <c r="AS82" s="71">
        <v>22</v>
      </c>
      <c r="AT82" s="71">
        <v>0</v>
      </c>
      <c r="AU82" s="71">
        <v>0</v>
      </c>
      <c r="AV82" s="71">
        <v>0</v>
      </c>
      <c r="AW82" s="71">
        <v>0</v>
      </c>
      <c r="AX82" s="71"/>
      <c r="AY82" s="72"/>
      <c r="AZ82" s="71">
        <v>1144.4390000000001</v>
      </c>
      <c r="BA82" s="71">
        <v>8030.6</v>
      </c>
      <c r="BB82" s="71">
        <v>0</v>
      </c>
      <c r="BC82" s="71">
        <v>0</v>
      </c>
      <c r="BD82" s="71">
        <v>0</v>
      </c>
      <c r="BE82" s="71">
        <v>0</v>
      </c>
      <c r="BF82" s="71"/>
      <c r="BG82" s="72"/>
      <c r="BH82" s="71">
        <v>0</v>
      </c>
      <c r="BI82" s="71">
        <v>0</v>
      </c>
      <c r="BJ82" s="71">
        <v>5.8579999999999997</v>
      </c>
      <c r="BK82" s="71">
        <v>0</v>
      </c>
      <c r="BL82" s="71">
        <v>0</v>
      </c>
      <c r="BM82" s="71">
        <v>0</v>
      </c>
      <c r="BN82" s="72"/>
      <c r="BO82" s="71">
        <v>0</v>
      </c>
      <c r="BP82" s="71">
        <v>0</v>
      </c>
      <c r="BQ82" s="71">
        <v>1</v>
      </c>
      <c r="BR82" s="71">
        <v>0</v>
      </c>
      <c r="BS82" s="71">
        <v>0</v>
      </c>
      <c r="BT82" s="71">
        <v>0</v>
      </c>
      <c r="BU82"/>
      <c r="BV82" s="70">
        <v>5.8579999999999997</v>
      </c>
      <c r="BW82" s="70">
        <v>0</v>
      </c>
      <c r="BX82" s="70">
        <v>0</v>
      </c>
      <c r="BY82" s="70">
        <v>0</v>
      </c>
      <c r="BZ82" s="70">
        <v>0</v>
      </c>
      <c r="CA82" s="70">
        <v>0</v>
      </c>
      <c r="CB82" s="70">
        <v>0</v>
      </c>
      <c r="CC82" s="70">
        <v>0</v>
      </c>
      <c r="CD82" s="70">
        <v>0</v>
      </c>
    </row>
    <row r="83" spans="1:82">
      <c r="A83" s="70" t="s">
        <v>1830</v>
      </c>
      <c r="B83" s="70">
        <v>12</v>
      </c>
      <c r="C83" s="70">
        <v>12</v>
      </c>
      <c r="D83" s="70">
        <v>1</v>
      </c>
      <c r="E83" s="70">
        <v>2015</v>
      </c>
      <c r="F83" s="70" t="s">
        <v>182</v>
      </c>
      <c r="G83" s="1064" t="s">
        <v>1659</v>
      </c>
      <c r="H83" s="70" t="s">
        <v>1660</v>
      </c>
      <c r="I83" s="148"/>
      <c r="J83" s="71">
        <v>6.6995461167776664</v>
      </c>
      <c r="K83" s="71">
        <v>0.47863815493847378</v>
      </c>
      <c r="L83" s="71">
        <v>29.200404404228699</v>
      </c>
      <c r="M83" s="71">
        <v>7.9200890163134776</v>
      </c>
      <c r="N83" s="71">
        <v>11.211377061183439</v>
      </c>
      <c r="O83" s="71">
        <v>5.9656548533064901</v>
      </c>
      <c r="P83" s="71">
        <v>10.362160768501923</v>
      </c>
      <c r="Q83" s="71">
        <v>0.373587198045368</v>
      </c>
      <c r="R83" s="71">
        <v>0</v>
      </c>
      <c r="S83" s="71">
        <v>0</v>
      </c>
      <c r="T83" s="72"/>
      <c r="U83" s="71">
        <v>267359</v>
      </c>
      <c r="V83" s="71">
        <v>148</v>
      </c>
      <c r="W83" s="71">
        <v>605</v>
      </c>
      <c r="X83" s="71">
        <v>1308</v>
      </c>
      <c r="Y83" s="71">
        <v>2144</v>
      </c>
      <c r="Z83" s="71">
        <v>3466</v>
      </c>
      <c r="AA83" s="71">
        <v>2062</v>
      </c>
      <c r="AB83" s="71">
        <v>5142</v>
      </c>
      <c r="AC83" s="71">
        <v>0</v>
      </c>
      <c r="AD83" s="71">
        <v>0</v>
      </c>
      <c r="AE83" s="72"/>
      <c r="AF83" s="71">
        <v>2063289.762612286</v>
      </c>
      <c r="AG83" s="71">
        <v>318878.24830461183</v>
      </c>
      <c r="AH83" s="71">
        <v>3775666.7302752221</v>
      </c>
      <c r="AI83" s="71">
        <v>8318986.1628015777</v>
      </c>
      <c r="AJ83" s="71">
        <v>9495878.1017847899</v>
      </c>
      <c r="AK83" s="71">
        <v>0</v>
      </c>
      <c r="AL83" s="71">
        <v>0</v>
      </c>
      <c r="AM83" s="71">
        <v>704689.53012125858</v>
      </c>
      <c r="AN83" s="71">
        <v>0</v>
      </c>
      <c r="AO83" s="71">
        <v>0</v>
      </c>
      <c r="AP83" s="71">
        <v>24677388.535899747</v>
      </c>
      <c r="AQ83" s="72"/>
      <c r="AR83" s="71">
        <v>145</v>
      </c>
      <c r="AS83" s="71">
        <v>27</v>
      </c>
      <c r="AT83" s="71">
        <v>0</v>
      </c>
      <c r="AU83" s="71">
        <v>0</v>
      </c>
      <c r="AV83" s="71">
        <v>0</v>
      </c>
      <c r="AW83" s="71">
        <v>0</v>
      </c>
      <c r="AX83" s="71"/>
      <c r="AY83" s="72"/>
      <c r="AZ83" s="71">
        <v>1196.415</v>
      </c>
      <c r="BA83" s="71">
        <v>8865.1</v>
      </c>
      <c r="BB83" s="71">
        <v>0</v>
      </c>
      <c r="BC83" s="71">
        <v>0</v>
      </c>
      <c r="BD83" s="71">
        <v>0</v>
      </c>
      <c r="BE83" s="71">
        <v>0</v>
      </c>
      <c r="BF83" s="71"/>
      <c r="BG83" s="72"/>
      <c r="BH83" s="71">
        <v>0</v>
      </c>
      <c r="BI83" s="71">
        <v>0</v>
      </c>
      <c r="BJ83" s="71">
        <v>5.6130000000000004</v>
      </c>
      <c r="BK83" s="71">
        <v>0</v>
      </c>
      <c r="BL83" s="71">
        <v>0</v>
      </c>
      <c r="BM83" s="71">
        <v>0</v>
      </c>
      <c r="BN83" s="72"/>
      <c r="BO83" s="71">
        <v>0</v>
      </c>
      <c r="BP83" s="71">
        <v>0</v>
      </c>
      <c r="BQ83" s="71">
        <v>1</v>
      </c>
      <c r="BR83" s="71">
        <v>0</v>
      </c>
      <c r="BS83" s="71">
        <v>0</v>
      </c>
      <c r="BT83" s="71">
        <v>0</v>
      </c>
      <c r="BU83"/>
      <c r="BV83" s="70">
        <v>5.6130000000000004</v>
      </c>
      <c r="BW83" s="70">
        <v>0</v>
      </c>
      <c r="BX83" s="70">
        <v>0</v>
      </c>
      <c r="BY83" s="70">
        <v>0</v>
      </c>
      <c r="BZ83" s="70">
        <v>0</v>
      </c>
      <c r="CA83" s="70">
        <v>0</v>
      </c>
      <c r="CB83" s="70">
        <v>0</v>
      </c>
      <c r="CC83" s="70">
        <v>0</v>
      </c>
      <c r="CD83" s="70">
        <v>0</v>
      </c>
    </row>
    <row r="84" spans="1:82">
      <c r="A84" s="70" t="s">
        <v>1831</v>
      </c>
      <c r="B84" s="70">
        <v>13</v>
      </c>
      <c r="C84" s="70">
        <v>13</v>
      </c>
      <c r="D84" s="70">
        <v>1</v>
      </c>
      <c r="E84" s="70">
        <v>2016</v>
      </c>
      <c r="F84" s="70" t="s">
        <v>155</v>
      </c>
      <c r="G84" s="1064" t="s">
        <v>1659</v>
      </c>
      <c r="H84" s="70" t="s">
        <v>1660</v>
      </c>
      <c r="I84" s="148"/>
      <c r="J84" s="71">
        <v>7.3095939852034233</v>
      </c>
      <c r="K84" s="71">
        <v>0.45148886931465837</v>
      </c>
      <c r="L84" s="71">
        <v>31.400601554337417</v>
      </c>
      <c r="M84" s="71">
        <v>6.7905578094196954</v>
      </c>
      <c r="N84" s="71">
        <v>11.443771657678573</v>
      </c>
      <c r="O84" s="71">
        <v>5.9000122028797621</v>
      </c>
      <c r="P84" s="71">
        <v>11.349974437965839</v>
      </c>
      <c r="Q84" s="71">
        <v>0.35732742889975744</v>
      </c>
      <c r="R84" s="71">
        <v>0</v>
      </c>
      <c r="S84" s="71">
        <v>0</v>
      </c>
      <c r="T84" s="72"/>
      <c r="U84" s="71">
        <v>277663</v>
      </c>
      <c r="V84" s="71">
        <v>148</v>
      </c>
      <c r="W84" s="71">
        <v>605</v>
      </c>
      <c r="X84" s="71">
        <v>1308</v>
      </c>
      <c r="Y84" s="71">
        <v>2152</v>
      </c>
      <c r="Z84" s="71">
        <v>3470</v>
      </c>
      <c r="AA84" s="71">
        <v>2336</v>
      </c>
      <c r="AB84" s="71">
        <v>5059</v>
      </c>
      <c r="AC84" s="71">
        <v>0</v>
      </c>
      <c r="AD84" s="71">
        <v>0</v>
      </c>
      <c r="AE84" s="72"/>
      <c r="AF84" s="71">
        <v>2290579.778639873</v>
      </c>
      <c r="AG84" s="71">
        <v>303956.18466223578</v>
      </c>
      <c r="AH84" s="71">
        <v>3200063.6021628082</v>
      </c>
      <c r="AI84" s="71">
        <v>8304006.8094624551</v>
      </c>
      <c r="AJ84" s="71">
        <v>9467358.7919743005</v>
      </c>
      <c r="AK84" s="71">
        <v>0</v>
      </c>
      <c r="AL84" s="71">
        <v>0</v>
      </c>
      <c r="AM84" s="71">
        <v>693853.36580961617</v>
      </c>
      <c r="AN84" s="71">
        <v>0</v>
      </c>
      <c r="AO84" s="71">
        <v>0</v>
      </c>
      <c r="AP84" s="71">
        <v>24259818.532711286</v>
      </c>
      <c r="AQ84" s="72"/>
      <c r="AR84" s="71">
        <v>149</v>
      </c>
      <c r="AS84" s="71">
        <v>27</v>
      </c>
      <c r="AT84" s="71">
        <v>0</v>
      </c>
      <c r="AU84" s="71">
        <v>0</v>
      </c>
      <c r="AV84" s="71">
        <v>0</v>
      </c>
      <c r="AW84" s="71">
        <v>0</v>
      </c>
      <c r="AX84" s="71"/>
      <c r="AY84" s="72"/>
      <c r="AZ84" s="71">
        <v>1219.5709999999999</v>
      </c>
      <c r="BA84" s="71">
        <v>8864.7000000000007</v>
      </c>
      <c r="BB84" s="71">
        <v>0</v>
      </c>
      <c r="BC84" s="71">
        <v>0</v>
      </c>
      <c r="BD84" s="71">
        <v>0</v>
      </c>
      <c r="BE84" s="71">
        <v>0</v>
      </c>
      <c r="BF84" s="71"/>
      <c r="BG84" s="72"/>
      <c r="BH84" s="71">
        <v>0</v>
      </c>
      <c r="BI84" s="71">
        <v>0</v>
      </c>
      <c r="BJ84" s="71">
        <v>4.782</v>
      </c>
      <c r="BK84" s="71">
        <v>0</v>
      </c>
      <c r="BL84" s="71">
        <v>0</v>
      </c>
      <c r="BM84" s="71">
        <v>0</v>
      </c>
      <c r="BN84" s="72"/>
      <c r="BO84" s="71">
        <v>0</v>
      </c>
      <c r="BP84" s="71">
        <v>0</v>
      </c>
      <c r="BQ84" s="71">
        <v>1</v>
      </c>
      <c r="BR84" s="71">
        <v>0</v>
      </c>
      <c r="BS84" s="71">
        <v>0</v>
      </c>
      <c r="BT84" s="71">
        <v>0</v>
      </c>
      <c r="BU84"/>
      <c r="BV84" s="70">
        <v>4.782</v>
      </c>
      <c r="BW84" s="70">
        <v>0</v>
      </c>
      <c r="BX84" s="70">
        <v>0</v>
      </c>
      <c r="BY84" s="70">
        <v>0</v>
      </c>
      <c r="BZ84" s="70">
        <v>0</v>
      </c>
      <c r="CA84" s="70">
        <v>0</v>
      </c>
      <c r="CB84" s="70">
        <v>0</v>
      </c>
      <c r="CC84" s="70">
        <v>0</v>
      </c>
      <c r="CD84" s="70">
        <v>0</v>
      </c>
    </row>
    <row r="85" spans="1:82">
      <c r="A85" s="70" t="s">
        <v>1832</v>
      </c>
      <c r="B85" s="70">
        <v>14</v>
      </c>
      <c r="C85" s="70">
        <v>14</v>
      </c>
      <c r="D85" s="70">
        <v>1</v>
      </c>
      <c r="E85" s="70">
        <v>2017</v>
      </c>
      <c r="F85" s="70" t="s">
        <v>156</v>
      </c>
      <c r="G85" s="70" t="s">
        <v>1659</v>
      </c>
      <c r="H85" s="70" t="s">
        <v>1660</v>
      </c>
      <c r="I85" s="148"/>
      <c r="J85" s="71">
        <v>7.4243899908681401</v>
      </c>
      <c r="K85" s="71">
        <v>0.46135402390694269</v>
      </c>
      <c r="L85" s="71">
        <v>28.345638757866759</v>
      </c>
      <c r="M85" s="71">
        <v>6.8088242095115463</v>
      </c>
      <c r="N85" s="71">
        <v>11.135946623907042</v>
      </c>
      <c r="O85" s="71">
        <v>5.7903576860110713</v>
      </c>
      <c r="P85" s="71">
        <v>11.29738817749311</v>
      </c>
      <c r="Q85" s="71">
        <v>0.340352569017905</v>
      </c>
      <c r="R85" s="71">
        <v>0</v>
      </c>
      <c r="S85" s="71">
        <v>0</v>
      </c>
      <c r="T85" s="72"/>
      <c r="U85" s="71">
        <v>277506</v>
      </c>
      <c r="V85" s="71">
        <v>148</v>
      </c>
      <c r="W85" s="71">
        <v>605</v>
      </c>
      <c r="X85" s="71">
        <v>1308</v>
      </c>
      <c r="Y85" s="71">
        <v>2140</v>
      </c>
      <c r="Z85" s="71">
        <v>3462</v>
      </c>
      <c r="AA85" s="71">
        <v>2340</v>
      </c>
      <c r="AB85" s="71">
        <v>4983</v>
      </c>
      <c r="AC85" s="71">
        <v>0</v>
      </c>
      <c r="AD85" s="71">
        <v>0</v>
      </c>
      <c r="AE85" s="72"/>
      <c r="AF85" s="71">
        <v>2249539.502675252</v>
      </c>
      <c r="AG85" s="71">
        <v>304839.3439972772</v>
      </c>
      <c r="AH85" s="71">
        <v>3909216.2669285028</v>
      </c>
      <c r="AI85" s="71">
        <v>8098560.4539248599</v>
      </c>
      <c r="AJ85" s="71">
        <v>8537131.0188441072</v>
      </c>
      <c r="AK85" s="71">
        <v>0</v>
      </c>
      <c r="AL85" s="71">
        <v>0</v>
      </c>
      <c r="AM85" s="71">
        <v>684499.17388016323</v>
      </c>
      <c r="AN85" s="71">
        <v>0</v>
      </c>
      <c r="AO85" s="71">
        <v>0</v>
      </c>
      <c r="AP85" s="71">
        <v>23783785.760250162</v>
      </c>
      <c r="AQ85" s="72"/>
      <c r="AR85" s="71">
        <v>156</v>
      </c>
      <c r="AS85" s="71">
        <v>30</v>
      </c>
      <c r="AT85" s="71">
        <v>0</v>
      </c>
      <c r="AU85" s="71">
        <v>0</v>
      </c>
      <c r="AV85" s="71">
        <v>0</v>
      </c>
      <c r="AW85" s="71">
        <v>0</v>
      </c>
      <c r="AX85" s="71"/>
      <c r="AY85" s="72"/>
      <c r="AZ85" s="71">
        <v>1256.971</v>
      </c>
      <c r="BA85" s="71">
        <v>8987</v>
      </c>
      <c r="BB85" s="71">
        <v>0</v>
      </c>
      <c r="BC85" s="71">
        <v>0</v>
      </c>
      <c r="BD85" s="71">
        <v>0</v>
      </c>
      <c r="BE85" s="71">
        <v>0</v>
      </c>
      <c r="BF85" s="71"/>
      <c r="BG85" s="72"/>
      <c r="BH85" s="71">
        <v>0</v>
      </c>
      <c r="BI85" s="71">
        <v>0</v>
      </c>
      <c r="BJ85" s="71">
        <v>4.9779999999999998</v>
      </c>
      <c r="BK85" s="71">
        <v>0</v>
      </c>
      <c r="BL85" s="71">
        <v>0</v>
      </c>
      <c r="BM85" s="71">
        <v>0</v>
      </c>
      <c r="BN85" s="72"/>
      <c r="BO85" s="71">
        <v>0</v>
      </c>
      <c r="BP85" s="71">
        <v>0</v>
      </c>
      <c r="BQ85" s="71">
        <v>1</v>
      </c>
      <c r="BR85" s="71">
        <v>0</v>
      </c>
      <c r="BS85" s="71">
        <v>0</v>
      </c>
      <c r="BT85" s="71">
        <v>0</v>
      </c>
      <c r="BU85"/>
      <c r="BV85" s="70">
        <v>4.9779999999999998</v>
      </c>
      <c r="BW85" s="70">
        <v>0</v>
      </c>
      <c r="BX85" s="70">
        <v>0</v>
      </c>
      <c r="BY85" s="70">
        <v>0</v>
      </c>
      <c r="BZ85" s="70">
        <v>0</v>
      </c>
      <c r="CA85" s="70">
        <v>0</v>
      </c>
      <c r="CB85" s="70">
        <v>0</v>
      </c>
      <c r="CC85" s="70">
        <v>0</v>
      </c>
      <c r="CD85" s="70">
        <v>0</v>
      </c>
    </row>
    <row r="86" spans="1:82">
      <c r="A86" s="70" t="s">
        <v>1833</v>
      </c>
      <c r="B86" s="70">
        <v>15</v>
      </c>
      <c r="C86" s="70">
        <v>15</v>
      </c>
      <c r="D86" s="70">
        <v>1</v>
      </c>
      <c r="E86" s="70">
        <v>2018</v>
      </c>
      <c r="F86" s="70" t="s">
        <v>183</v>
      </c>
      <c r="G86" s="70" t="s">
        <v>1659</v>
      </c>
      <c r="H86" s="70" t="s">
        <v>1660</v>
      </c>
      <c r="I86" s="148"/>
      <c r="J86" s="71">
        <v>8.6146553540477733</v>
      </c>
      <c r="K86" s="71">
        <v>0.42939563662160252</v>
      </c>
      <c r="L86" s="71">
        <v>26.003472542197304</v>
      </c>
      <c r="M86" s="71">
        <v>6.8424058505715504</v>
      </c>
      <c r="N86" s="71">
        <v>10.171231446490328</v>
      </c>
      <c r="O86" s="71">
        <v>5.6142834393679788</v>
      </c>
      <c r="P86" s="71">
        <v>11.251849686418971</v>
      </c>
      <c r="Q86" s="71">
        <v>0.310375941062835</v>
      </c>
      <c r="R86" s="71">
        <v>0</v>
      </c>
      <c r="S86" s="71">
        <v>0</v>
      </c>
      <c r="T86" s="72"/>
      <c r="U86" s="71">
        <v>336447</v>
      </c>
      <c r="V86" s="71">
        <v>148</v>
      </c>
      <c r="W86" s="71">
        <v>605</v>
      </c>
      <c r="X86" s="71">
        <v>1308</v>
      </c>
      <c r="Y86" s="71">
        <v>2123</v>
      </c>
      <c r="Z86" s="71">
        <v>3421</v>
      </c>
      <c r="AA86" s="71">
        <v>2354</v>
      </c>
      <c r="AB86" s="71">
        <v>4897</v>
      </c>
      <c r="AC86" s="71">
        <v>0</v>
      </c>
      <c r="AD86" s="71">
        <v>0</v>
      </c>
      <c r="AE86" s="72"/>
      <c r="AF86" s="71">
        <v>2737761.3101336882</v>
      </c>
      <c r="AG86" s="71">
        <v>275806.68207994412</v>
      </c>
      <c r="AH86" s="71">
        <v>3684436.8125877972</v>
      </c>
      <c r="AI86" s="71">
        <v>8278383.0324815791</v>
      </c>
      <c r="AJ86" s="71">
        <v>7867468.6687084734</v>
      </c>
      <c r="AK86" s="71">
        <v>0</v>
      </c>
      <c r="AL86" s="71">
        <v>0</v>
      </c>
      <c r="AM86" s="71">
        <v>674077.48915494443</v>
      </c>
      <c r="AN86" s="71">
        <v>0</v>
      </c>
      <c r="AO86" s="71">
        <v>0</v>
      </c>
      <c r="AP86" s="71">
        <v>23517933.995146427</v>
      </c>
      <c r="AQ86" s="72"/>
      <c r="AR86" s="71">
        <v>158</v>
      </c>
      <c r="AS86" s="71">
        <v>30</v>
      </c>
      <c r="AT86" s="71">
        <v>0</v>
      </c>
      <c r="AU86" s="71">
        <v>0</v>
      </c>
      <c r="AV86" s="71">
        <v>0</v>
      </c>
      <c r="AW86" s="71">
        <v>0</v>
      </c>
      <c r="AX86" s="71"/>
      <c r="AY86" s="72"/>
      <c r="AZ86" s="71">
        <v>1265.2710000000006</v>
      </c>
      <c r="BA86" s="71">
        <v>8987</v>
      </c>
      <c r="BB86" s="71">
        <v>0</v>
      </c>
      <c r="BC86" s="71">
        <v>0</v>
      </c>
      <c r="BD86" s="71">
        <v>0</v>
      </c>
      <c r="BE86" s="71">
        <v>0</v>
      </c>
      <c r="BF86" s="71"/>
      <c r="BG86" s="72"/>
      <c r="BH86" s="71">
        <v>0</v>
      </c>
      <c r="BI86" s="71">
        <v>0</v>
      </c>
      <c r="BJ86" s="71">
        <v>4.9429999999999996</v>
      </c>
      <c r="BK86" s="71">
        <v>0</v>
      </c>
      <c r="BL86" s="71">
        <v>0</v>
      </c>
      <c r="BM86" s="71">
        <v>0</v>
      </c>
      <c r="BN86" s="72"/>
      <c r="BO86" s="71">
        <v>0</v>
      </c>
      <c r="BP86" s="71">
        <v>0</v>
      </c>
      <c r="BQ86" s="71">
        <v>1</v>
      </c>
      <c r="BR86" s="71">
        <v>0</v>
      </c>
      <c r="BS86" s="71">
        <v>0</v>
      </c>
      <c r="BT86" s="71">
        <v>0</v>
      </c>
      <c r="BU86"/>
      <c r="BV86" s="70">
        <v>4.9429999999999996</v>
      </c>
      <c r="BW86" s="70">
        <v>0</v>
      </c>
      <c r="BX86" s="70">
        <v>0</v>
      </c>
      <c r="BY86" s="70">
        <v>0</v>
      </c>
      <c r="BZ86" s="70">
        <v>0</v>
      </c>
      <c r="CA86" s="70">
        <v>0</v>
      </c>
      <c r="CB86" s="70">
        <v>0</v>
      </c>
      <c r="CC86" s="70">
        <v>0</v>
      </c>
      <c r="CD86" s="70">
        <v>0</v>
      </c>
    </row>
    <row r="87" spans="1:82">
      <c r="A87" s="70" t="s">
        <v>1834</v>
      </c>
      <c r="B87" s="70">
        <v>16</v>
      </c>
      <c r="C87" s="70">
        <v>16</v>
      </c>
      <c r="D87" s="70">
        <v>1</v>
      </c>
      <c r="E87" s="70">
        <v>2019</v>
      </c>
      <c r="F87" s="70" t="s">
        <v>158</v>
      </c>
      <c r="G87" s="70" t="s">
        <v>1659</v>
      </c>
      <c r="H87" s="70" t="s">
        <v>1660</v>
      </c>
      <c r="I87" s="148"/>
      <c r="J87" s="71">
        <v>7.4942377252614039</v>
      </c>
      <c r="K87" s="71">
        <v>0.39844753214448719</v>
      </c>
      <c r="L87" s="71">
        <v>26.11997697185863</v>
      </c>
      <c r="M87" s="71">
        <v>6.13825935859421</v>
      </c>
      <c r="N87" s="71">
        <v>10.131942466969456</v>
      </c>
      <c r="O87" s="71">
        <v>5.3891994343611147</v>
      </c>
      <c r="P87" s="71">
        <v>9.9208214910545234</v>
      </c>
      <c r="Q87" s="71">
        <v>0.29620905381107698</v>
      </c>
      <c r="R87" s="71">
        <v>0</v>
      </c>
      <c r="S87" s="71">
        <v>0</v>
      </c>
      <c r="T87" s="72"/>
      <c r="U87" s="71">
        <v>307894</v>
      </c>
      <c r="V87" s="71">
        <v>148</v>
      </c>
      <c r="W87" s="71">
        <v>605</v>
      </c>
      <c r="X87" s="71">
        <v>1308</v>
      </c>
      <c r="Y87" s="71">
        <v>2089</v>
      </c>
      <c r="Z87" s="71">
        <v>3374</v>
      </c>
      <c r="AA87" s="71">
        <v>2060</v>
      </c>
      <c r="AB87" s="71">
        <v>4800</v>
      </c>
      <c r="AC87" s="71">
        <v>0</v>
      </c>
      <c r="AD87" s="71">
        <v>0</v>
      </c>
      <c r="AE87" s="72"/>
      <c r="AF87" s="71">
        <v>2458481.28076813</v>
      </c>
      <c r="AG87" s="71">
        <v>275725.00798092788</v>
      </c>
      <c r="AH87" s="71">
        <v>3978091.2083933442</v>
      </c>
      <c r="AI87" s="71">
        <v>8112128.1399568627</v>
      </c>
      <c r="AJ87" s="71">
        <v>8166052.6435442055</v>
      </c>
      <c r="AK87" s="71">
        <v>0</v>
      </c>
      <c r="AL87" s="71">
        <v>0</v>
      </c>
      <c r="AM87" s="71">
        <v>653723.86561934627</v>
      </c>
      <c r="AN87" s="71">
        <v>0</v>
      </c>
      <c r="AO87" s="71">
        <v>0</v>
      </c>
      <c r="AP87" s="71">
        <v>23644202.146262817</v>
      </c>
      <c r="AQ87" s="72"/>
      <c r="AR87" s="71">
        <v>161</v>
      </c>
      <c r="AS87" s="71">
        <v>33</v>
      </c>
      <c r="AT87" s="71">
        <v>0</v>
      </c>
      <c r="AU87" s="71">
        <v>0</v>
      </c>
      <c r="AV87" s="71">
        <v>0</v>
      </c>
      <c r="AW87" s="71">
        <v>0</v>
      </c>
      <c r="AX87" s="71"/>
      <c r="AY87" s="72"/>
      <c r="AZ87" s="71">
        <v>1274.7370000000001</v>
      </c>
      <c r="BA87" s="71">
        <v>9134.5</v>
      </c>
      <c r="BB87" s="71">
        <v>0</v>
      </c>
      <c r="BC87" s="71">
        <v>0</v>
      </c>
      <c r="BD87" s="71">
        <v>0</v>
      </c>
      <c r="BE87" s="71">
        <v>0</v>
      </c>
      <c r="BF87" s="71"/>
      <c r="BG87" s="72"/>
      <c r="BH87" s="71">
        <v>0</v>
      </c>
      <c r="BI87" s="71">
        <v>0</v>
      </c>
      <c r="BJ87" s="71">
        <v>5.4429999999999996</v>
      </c>
      <c r="BK87" s="71">
        <v>0</v>
      </c>
      <c r="BL87" s="71">
        <v>0</v>
      </c>
      <c r="BM87" s="71">
        <v>0</v>
      </c>
      <c r="BN87" s="72"/>
      <c r="BO87" s="71">
        <v>0</v>
      </c>
      <c r="BP87" s="71">
        <v>0</v>
      </c>
      <c r="BQ87" s="71">
        <v>1</v>
      </c>
      <c r="BR87" s="71">
        <v>0</v>
      </c>
      <c r="BS87" s="71">
        <v>0</v>
      </c>
      <c r="BT87" s="71">
        <v>0</v>
      </c>
      <c r="BU87"/>
      <c r="BV87" s="70">
        <v>5.4429999999999996</v>
      </c>
      <c r="BW87" s="70">
        <v>0</v>
      </c>
      <c r="BX87" s="70">
        <v>0</v>
      </c>
      <c r="BY87" s="70">
        <v>0</v>
      </c>
      <c r="BZ87" s="70">
        <v>0</v>
      </c>
      <c r="CA87" s="70">
        <v>0</v>
      </c>
      <c r="CB87" s="70">
        <v>0</v>
      </c>
      <c r="CC87" s="70">
        <v>0</v>
      </c>
      <c r="CD87" s="70">
        <v>0</v>
      </c>
    </row>
    <row r="88" spans="1:82">
      <c r="A88" s="70" t="s">
        <v>1835</v>
      </c>
      <c r="B88" s="70">
        <v>17</v>
      </c>
      <c r="C88" s="70">
        <v>17</v>
      </c>
      <c r="D88" s="70">
        <v>1</v>
      </c>
      <c r="E88" s="70">
        <v>2020</v>
      </c>
      <c r="F88" s="70" t="s">
        <v>159</v>
      </c>
      <c r="G88" s="70" t="s">
        <v>1659</v>
      </c>
      <c r="H88" s="70" t="s">
        <v>1660</v>
      </c>
      <c r="I88" s="148"/>
      <c r="J88" s="71">
        <v>6.7138839527133953</v>
      </c>
      <c r="K88" s="71">
        <v>0.29681065153557806</v>
      </c>
      <c r="L88" s="71">
        <v>18.803482983630328</v>
      </c>
      <c r="M88" s="71">
        <v>5.8193795163084339</v>
      </c>
      <c r="N88" s="71">
        <v>9.1664707595959314</v>
      </c>
      <c r="O88" s="71">
        <v>4.6993096526253453</v>
      </c>
      <c r="P88" s="71">
        <v>9.3926791687776721</v>
      </c>
      <c r="Q88" s="71">
        <v>0.27570034261334903</v>
      </c>
      <c r="R88" s="71">
        <v>0</v>
      </c>
      <c r="S88" s="71">
        <v>0</v>
      </c>
      <c r="T88" s="72"/>
      <c r="U88" s="71">
        <v>312682</v>
      </c>
      <c r="V88" s="71">
        <v>102</v>
      </c>
      <c r="W88" s="71">
        <v>387</v>
      </c>
      <c r="X88" s="71">
        <v>1304</v>
      </c>
      <c r="Y88" s="71">
        <v>2062</v>
      </c>
      <c r="Z88" s="71">
        <v>3358</v>
      </c>
      <c r="AA88" s="71">
        <v>2073</v>
      </c>
      <c r="AB88" s="71">
        <v>4676</v>
      </c>
      <c r="AC88" s="71">
        <v>0</v>
      </c>
      <c r="AD88" s="71">
        <v>0</v>
      </c>
      <c r="AE88" s="72"/>
      <c r="AF88" s="71">
        <v>2441392.112339736</v>
      </c>
      <c r="AG88" s="71">
        <v>190166.76131978171</v>
      </c>
      <c r="AH88" s="71">
        <v>2757498.5894958484</v>
      </c>
      <c r="AI88" s="71">
        <v>7487152.8821158865</v>
      </c>
      <c r="AJ88" s="71">
        <v>8467577.8859857284</v>
      </c>
      <c r="AK88" s="71"/>
      <c r="AL88" s="71"/>
      <c r="AM88" s="71">
        <v>610269.95144355367</v>
      </c>
      <c r="AN88" s="71"/>
      <c r="AO88" s="71"/>
      <c r="AP88" s="71">
        <v>21954058.182700533</v>
      </c>
      <c r="AQ88" s="72"/>
      <c r="AR88" s="71">
        <v>166</v>
      </c>
      <c r="AS88" s="71">
        <v>39</v>
      </c>
      <c r="AT88" s="71">
        <v>0</v>
      </c>
      <c r="AU88" s="71">
        <v>0</v>
      </c>
      <c r="AV88" s="71">
        <v>0</v>
      </c>
      <c r="AW88" s="71">
        <v>0</v>
      </c>
      <c r="AX88" s="71"/>
      <c r="AY88" s="72"/>
      <c r="AZ88" s="71">
        <v>1315.9170000000011</v>
      </c>
      <c r="BA88" s="71">
        <v>9414.9999999999982</v>
      </c>
      <c r="BB88" s="71">
        <v>0</v>
      </c>
      <c r="BC88" s="71">
        <v>0</v>
      </c>
      <c r="BD88" s="71">
        <v>0</v>
      </c>
      <c r="BE88" s="71">
        <v>0</v>
      </c>
      <c r="BF88" s="71"/>
      <c r="BG88" s="72"/>
      <c r="BH88" s="71">
        <v>0</v>
      </c>
      <c r="BI88" s="71">
        <v>0</v>
      </c>
      <c r="BJ88" s="71">
        <v>4.4989999999999997</v>
      </c>
      <c r="BK88" s="71">
        <v>0</v>
      </c>
      <c r="BL88" s="71">
        <v>0</v>
      </c>
      <c r="BM88" s="71">
        <v>0</v>
      </c>
      <c r="BN88" s="72"/>
      <c r="BO88" s="71">
        <v>0</v>
      </c>
      <c r="BP88" s="71">
        <v>0</v>
      </c>
      <c r="BQ88" s="71">
        <v>1</v>
      </c>
      <c r="BR88" s="71">
        <v>0</v>
      </c>
      <c r="BS88" s="71">
        <v>0</v>
      </c>
      <c r="BT88" s="71">
        <v>0</v>
      </c>
      <c r="BU88"/>
      <c r="BV88" s="70">
        <v>4.4989999999999997</v>
      </c>
      <c r="BW88" s="70">
        <v>0</v>
      </c>
      <c r="BX88" s="70">
        <v>0</v>
      </c>
      <c r="BY88" s="70">
        <v>0</v>
      </c>
      <c r="BZ88" s="70">
        <v>0</v>
      </c>
      <c r="CA88" s="70">
        <v>0</v>
      </c>
      <c r="CB88" s="70">
        <v>0</v>
      </c>
      <c r="CC88" s="70">
        <v>0</v>
      </c>
      <c r="CD88" s="70">
        <v>0</v>
      </c>
    </row>
    <row r="89" spans="1:82">
      <c r="A89" s="70" t="s">
        <v>1836</v>
      </c>
      <c r="B89" s="70">
        <v>17</v>
      </c>
      <c r="C89" s="70">
        <v>18</v>
      </c>
      <c r="D89" s="70">
        <v>1</v>
      </c>
      <c r="E89" s="70">
        <v>2021</v>
      </c>
      <c r="F89" s="70" t="s">
        <v>160</v>
      </c>
      <c r="G89" s="70" t="s">
        <v>1659</v>
      </c>
      <c r="H89" s="70" t="s">
        <v>1660</v>
      </c>
      <c r="I89" s="148"/>
      <c r="J89" s="71">
        <v>7.528387802217166</v>
      </c>
      <c r="K89" s="71">
        <v>0.28591104700008302</v>
      </c>
      <c r="L89" s="71">
        <v>17.159850674923135</v>
      </c>
      <c r="M89" s="71">
        <v>5.910257820342272</v>
      </c>
      <c r="N89" s="71">
        <v>8.9331155278212027</v>
      </c>
      <c r="O89" s="71">
        <v>4.5680549776193438</v>
      </c>
      <c r="P89" s="71">
        <v>9.7392943538121752</v>
      </c>
      <c r="Q89" s="71">
        <v>0.26735456477285902</v>
      </c>
      <c r="R89" s="71">
        <v>0</v>
      </c>
      <c r="S89" s="71">
        <v>0</v>
      </c>
      <c r="T89" s="72"/>
      <c r="U89" s="71">
        <v>360058</v>
      </c>
      <c r="V89" s="71">
        <v>102</v>
      </c>
      <c r="W89" s="71">
        <v>387</v>
      </c>
      <c r="X89" s="71">
        <v>1304</v>
      </c>
      <c r="Y89" s="71">
        <v>2034</v>
      </c>
      <c r="Z89" s="71">
        <v>3361</v>
      </c>
      <c r="AA89" s="71">
        <v>2096</v>
      </c>
      <c r="AB89" s="71">
        <v>4579</v>
      </c>
      <c r="AC89" s="71">
        <v>0</v>
      </c>
      <c r="AD89" s="71">
        <v>0</v>
      </c>
      <c r="AE89" s="72"/>
      <c r="AF89" s="71">
        <v>2757889.2982329205</v>
      </c>
      <c r="AG89" s="71">
        <v>193450.64278976913</v>
      </c>
      <c r="AH89" s="71">
        <v>2472257.961921284</v>
      </c>
      <c r="AI89" s="71">
        <v>8215626.1354724225</v>
      </c>
      <c r="AJ89" s="71">
        <v>8136414.6470165206</v>
      </c>
      <c r="AK89" s="71">
        <v>0</v>
      </c>
      <c r="AL89" s="71">
        <v>0</v>
      </c>
      <c r="AM89" s="71">
        <v>601057.34227192949</v>
      </c>
      <c r="AN89" s="71">
        <v>0</v>
      </c>
      <c r="AO89" s="71">
        <v>0</v>
      </c>
      <c r="AP89" s="71">
        <v>22376696.027704846</v>
      </c>
      <c r="AQ89" s="72"/>
      <c r="AR89" s="71">
        <v>167</v>
      </c>
      <c r="AS89" s="71">
        <v>43</v>
      </c>
      <c r="AT89" s="71">
        <v>0</v>
      </c>
      <c r="AU89" s="71">
        <v>0</v>
      </c>
      <c r="AV89" s="71">
        <v>0</v>
      </c>
      <c r="AW89" s="71">
        <v>0</v>
      </c>
      <c r="AX89" s="71"/>
      <c r="AY89" s="72"/>
      <c r="AZ89" s="71">
        <v>1317.6270000000011</v>
      </c>
      <c r="BA89" s="71">
        <v>9613.7999999999975</v>
      </c>
      <c r="BB89" s="71">
        <v>0</v>
      </c>
      <c r="BC89" s="71">
        <v>0</v>
      </c>
      <c r="BD89" s="71">
        <v>0</v>
      </c>
      <c r="BE89" s="71">
        <v>0</v>
      </c>
      <c r="BF89" s="71"/>
      <c r="BG89" s="72"/>
      <c r="BH89" s="71">
        <v>0</v>
      </c>
      <c r="BI89" s="71">
        <v>0</v>
      </c>
      <c r="BJ89" s="71">
        <v>5.282</v>
      </c>
      <c r="BK89" s="71">
        <v>0</v>
      </c>
      <c r="BL89" s="71">
        <v>0</v>
      </c>
      <c r="BM89" s="71">
        <v>0</v>
      </c>
      <c r="BN89" s="72"/>
      <c r="BO89" s="71">
        <v>0</v>
      </c>
      <c r="BP89" s="71">
        <v>0</v>
      </c>
      <c r="BQ89" s="71">
        <v>1</v>
      </c>
      <c r="BR89" s="71">
        <v>0</v>
      </c>
      <c r="BS89" s="71">
        <v>0</v>
      </c>
      <c r="BT89" s="71">
        <v>0</v>
      </c>
      <c r="BU89"/>
      <c r="BV89" s="70">
        <v>5.282</v>
      </c>
      <c r="BW89" s="70">
        <v>0</v>
      </c>
      <c r="BX89" s="70">
        <v>0</v>
      </c>
      <c r="BY89" s="70">
        <v>0</v>
      </c>
      <c r="BZ89" s="70">
        <v>0</v>
      </c>
      <c r="CA89" s="70">
        <v>0</v>
      </c>
      <c r="CB89" s="70">
        <v>0</v>
      </c>
      <c r="CC89" s="70">
        <v>0</v>
      </c>
      <c r="CD89" s="70">
        <v>0</v>
      </c>
    </row>
    <row r="90" spans="1:82">
      <c r="A90" s="70" t="s">
        <v>1669</v>
      </c>
      <c r="B90" s="70">
        <v>17</v>
      </c>
      <c r="C90" s="70">
        <v>19</v>
      </c>
      <c r="D90" s="70">
        <v>1</v>
      </c>
      <c r="E90" s="70">
        <v>2022</v>
      </c>
      <c r="F90" s="70" t="s">
        <v>161</v>
      </c>
      <c r="G90" s="70" t="s">
        <v>1659</v>
      </c>
      <c r="H90" s="70" t="s">
        <v>1660</v>
      </c>
      <c r="I90" s="148"/>
      <c r="J90" s="71">
        <v>5.6196760942910293</v>
      </c>
      <c r="K90" s="71">
        <v>0.27348937771128495</v>
      </c>
      <c r="L90" s="71">
        <v>15.38607177320287</v>
      </c>
      <c r="M90" s="71">
        <v>6.0258177325503839</v>
      </c>
      <c r="N90" s="71">
        <v>8.7673846711567922</v>
      </c>
      <c r="O90" s="71">
        <v>4.7106585819817663</v>
      </c>
      <c r="P90" s="71">
        <v>9.5793232847949099</v>
      </c>
      <c r="Q90" s="71">
        <v>0.26497316112438629</v>
      </c>
      <c r="R90" s="71">
        <v>0</v>
      </c>
      <c r="S90" s="71">
        <v>0</v>
      </c>
      <c r="T90" s="72"/>
      <c r="U90" s="71">
        <v>330565</v>
      </c>
      <c r="V90" s="71">
        <v>102</v>
      </c>
      <c r="W90" s="71">
        <v>387</v>
      </c>
      <c r="X90" s="71">
        <v>1304</v>
      </c>
      <c r="Y90" s="71">
        <v>2027</v>
      </c>
      <c r="Z90" s="71">
        <v>3293</v>
      </c>
      <c r="AA90" s="71">
        <v>2093</v>
      </c>
      <c r="AB90" s="71">
        <v>4501</v>
      </c>
      <c r="AC90" s="71">
        <v>0</v>
      </c>
      <c r="AD90" s="71">
        <v>0</v>
      </c>
      <c r="AE90" s="72"/>
      <c r="AF90" s="71">
        <v>2257271.6283472246</v>
      </c>
      <c r="AG90" s="71">
        <v>195150.02383993496</v>
      </c>
      <c r="AH90" s="71">
        <v>2744229.0656457534</v>
      </c>
      <c r="AI90" s="71">
        <v>8159138.5746414214</v>
      </c>
      <c r="AJ90" s="71">
        <v>8253669.7140705949</v>
      </c>
      <c r="AK90" s="71">
        <v>0</v>
      </c>
      <c r="AL90" s="71">
        <v>0</v>
      </c>
      <c r="AM90" s="71">
        <v>581201.95212642709</v>
      </c>
      <c r="AN90" s="71">
        <v>0</v>
      </c>
      <c r="AO90" s="71">
        <v>0</v>
      </c>
      <c r="AP90" s="71">
        <v>22190660.958671357</v>
      </c>
      <c r="AQ90" s="72"/>
      <c r="AR90" s="71">
        <v>173</v>
      </c>
      <c r="AS90" s="71">
        <v>44</v>
      </c>
      <c r="AT90" s="71">
        <v>0</v>
      </c>
      <c r="AU90" s="71">
        <v>0</v>
      </c>
      <c r="AV90" s="71">
        <v>0</v>
      </c>
      <c r="AW90" s="71">
        <v>0</v>
      </c>
      <c r="AX90" s="71"/>
      <c r="AY90" s="72"/>
      <c r="AZ90" s="71">
        <v>1369.1070000000009</v>
      </c>
      <c r="BA90" s="71">
        <v>9663.2999999999975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1837</v>
      </c>
      <c r="B91" s="70">
        <v>17</v>
      </c>
      <c r="C91" s="70">
        <v>20</v>
      </c>
      <c r="D91" s="70">
        <v>1</v>
      </c>
      <c r="E91" s="70">
        <v>2023</v>
      </c>
      <c r="F91" s="70" t="s">
        <v>1539</v>
      </c>
      <c r="G91" s="70" t="s">
        <v>1659</v>
      </c>
      <c r="H91" s="70" t="s">
        <v>1660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v>
      </c>
      <c r="AS91" s="71">
        <v>46</v>
      </c>
      <c r="AT91" s="71">
        <v>0</v>
      </c>
      <c r="AU91" s="71">
        <v>0</v>
      </c>
      <c r="AV91" s="71">
        <v>0</v>
      </c>
      <c r="AW91" s="71">
        <v>0</v>
      </c>
      <c r="AX91" s="71"/>
      <c r="AY91" s="72"/>
      <c r="AZ91" s="71">
        <v>1394.507000000001</v>
      </c>
      <c r="BA91" s="71">
        <v>9762.6999999999971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1658</v>
      </c>
      <c r="B92" s="70">
        <v>17</v>
      </c>
      <c r="C92" s="70">
        <v>21</v>
      </c>
      <c r="D92" s="70">
        <v>1</v>
      </c>
      <c r="E92" s="70">
        <v>2024</v>
      </c>
      <c r="F92" s="70" t="s">
        <v>1554</v>
      </c>
      <c r="G92" s="70" t="s">
        <v>1659</v>
      </c>
      <c r="H92" s="70" t="s">
        <v>1660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1838</v>
      </c>
      <c r="B93" s="70">
        <v>18</v>
      </c>
      <c r="C93" s="70">
        <v>1</v>
      </c>
      <c r="D93" s="70">
        <v>2</v>
      </c>
      <c r="E93" s="70">
        <v>1990</v>
      </c>
      <c r="F93" s="70" t="s">
        <v>787</v>
      </c>
      <c r="G93" s="70" t="s">
        <v>1839</v>
      </c>
      <c r="H93" s="70" t="s">
        <v>1840</v>
      </c>
      <c r="I93" s="148"/>
      <c r="J93" s="71">
        <v>47.188845403936782</v>
      </c>
      <c r="K93" s="71">
        <v>1.22840130517813</v>
      </c>
      <c r="L93" s="71">
        <v>4.5043830338433004</v>
      </c>
      <c r="M93" s="71">
        <v>3.3931828512714008</v>
      </c>
      <c r="N93" s="71">
        <v>7.5507922443159288</v>
      </c>
      <c r="O93" s="71">
        <v>4.6096428301151722</v>
      </c>
      <c r="P93" s="71">
        <v>7.5943811876853431</v>
      </c>
      <c r="Q93" s="71">
        <v>0.40679678859799701</v>
      </c>
      <c r="R93" s="71">
        <v>0</v>
      </c>
      <c r="S93" s="71">
        <v>0.40576859441179258</v>
      </c>
      <c r="T93" s="72"/>
      <c r="U93" s="71">
        <v>851148</v>
      </c>
      <c r="V93" s="71">
        <v>274</v>
      </c>
      <c r="W93" s="71">
        <v>49</v>
      </c>
      <c r="X93" s="71">
        <v>1041</v>
      </c>
      <c r="Y93" s="71">
        <v>2028</v>
      </c>
      <c r="Z93" s="71">
        <v>1896</v>
      </c>
      <c r="AA93" s="71">
        <v>1844</v>
      </c>
      <c r="AB93" s="71">
        <v>6605</v>
      </c>
      <c r="AC93" s="71">
        <v>0</v>
      </c>
      <c r="AD93" s="71">
        <v>0.40576859441179258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1841</v>
      </c>
      <c r="B94" s="70">
        <v>19</v>
      </c>
      <c r="C94" s="70">
        <v>2</v>
      </c>
      <c r="D94" s="70">
        <v>2</v>
      </c>
      <c r="E94" s="70">
        <v>2005</v>
      </c>
      <c r="F94" s="70" t="s">
        <v>789</v>
      </c>
      <c r="G94" s="70" t="s">
        <v>1839</v>
      </c>
      <c r="H94" s="70" t="s">
        <v>1840</v>
      </c>
      <c r="I94" s="148"/>
      <c r="J94" s="71">
        <v>26.491102936754821</v>
      </c>
      <c r="K94" s="71">
        <v>0.73649264768421985</v>
      </c>
      <c r="L94" s="71">
        <v>2.6051636623340269</v>
      </c>
      <c r="M94" s="71">
        <v>4.993324417959526</v>
      </c>
      <c r="N94" s="71">
        <v>12.18581370787172</v>
      </c>
      <c r="O94" s="71">
        <v>6.2231328720324894</v>
      </c>
      <c r="P94" s="71">
        <v>8.3425527598287736</v>
      </c>
      <c r="Q94" s="71">
        <v>0.34694641246246799</v>
      </c>
      <c r="R94" s="71">
        <v>0</v>
      </c>
      <c r="S94" s="71">
        <v>0.43038100849859262</v>
      </c>
      <c r="T94" s="72"/>
      <c r="U94" s="71">
        <v>540285</v>
      </c>
      <c r="V94" s="71">
        <v>206</v>
      </c>
      <c r="W94" s="71">
        <v>32</v>
      </c>
      <c r="X94" s="71">
        <v>730</v>
      </c>
      <c r="Y94" s="71">
        <v>2252</v>
      </c>
      <c r="Z94" s="71">
        <v>2962</v>
      </c>
      <c r="AA94" s="71">
        <v>1659</v>
      </c>
      <c r="AB94" s="71">
        <v>5889</v>
      </c>
      <c r="AC94" s="71">
        <v>0</v>
      </c>
      <c r="AD94" s="71">
        <v>0.43038100849859262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1842</v>
      </c>
      <c r="B95" s="70">
        <v>20</v>
      </c>
      <c r="C95" s="70">
        <v>3</v>
      </c>
      <c r="D95" s="70">
        <v>2</v>
      </c>
      <c r="E95" s="70">
        <v>2006</v>
      </c>
      <c r="F95" s="70" t="s">
        <v>790</v>
      </c>
      <c r="G95" s="70" t="s">
        <v>1839</v>
      </c>
      <c r="H95" s="70" t="s">
        <v>1840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1843</v>
      </c>
      <c r="B96" s="70">
        <v>21</v>
      </c>
      <c r="C96" s="70">
        <v>4</v>
      </c>
      <c r="D96" s="70">
        <v>2</v>
      </c>
      <c r="E96" s="70">
        <v>2007</v>
      </c>
      <c r="F96" s="70" t="s">
        <v>791</v>
      </c>
      <c r="G96" s="70" t="s">
        <v>1839</v>
      </c>
      <c r="H96" s="70" t="s">
        <v>1840</v>
      </c>
      <c r="I96" s="148"/>
      <c r="J96" s="71">
        <v>23.152522193162039</v>
      </c>
      <c r="K96" s="71">
        <v>0.68421632438641766</v>
      </c>
      <c r="L96" s="71">
        <v>1.9643175974658</v>
      </c>
      <c r="M96" s="71">
        <v>7.1063337206550008</v>
      </c>
      <c r="N96" s="71">
        <v>10.92720350013979</v>
      </c>
      <c r="O96" s="71">
        <v>5.9823204654160049</v>
      </c>
      <c r="P96" s="71">
        <v>7.9508226959737804</v>
      </c>
      <c r="Q96" s="71">
        <v>0.35599134951807798</v>
      </c>
      <c r="R96" s="71">
        <v>0</v>
      </c>
      <c r="S96" s="71">
        <v>0.44751163600250049</v>
      </c>
      <c r="T96" s="72"/>
      <c r="U96" s="71">
        <v>512632</v>
      </c>
      <c r="V96" s="71">
        <v>199</v>
      </c>
      <c r="W96" s="71">
        <v>38</v>
      </c>
      <c r="X96" s="71">
        <v>1162</v>
      </c>
      <c r="Y96" s="71">
        <v>2258</v>
      </c>
      <c r="Z96" s="71">
        <v>2960</v>
      </c>
      <c r="AA96" s="71">
        <v>1557</v>
      </c>
      <c r="AB96" s="71">
        <v>5723</v>
      </c>
      <c r="AC96" s="71">
        <v>0</v>
      </c>
      <c r="AD96" s="71">
        <v>0.44751163600250049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1844</v>
      </c>
      <c r="B97" s="70">
        <v>22</v>
      </c>
      <c r="C97" s="70">
        <v>5</v>
      </c>
      <c r="D97" s="70">
        <v>2</v>
      </c>
      <c r="E97" s="70">
        <v>2008</v>
      </c>
      <c r="F97" s="70" t="s">
        <v>792</v>
      </c>
      <c r="G97" s="70" t="s">
        <v>1839</v>
      </c>
      <c r="H97" s="70" t="s">
        <v>1840</v>
      </c>
      <c r="I97" s="148"/>
      <c r="J97" s="71">
        <v>16.017581149624039</v>
      </c>
      <c r="K97" s="71">
        <v>0.51925576900790205</v>
      </c>
      <c r="L97" s="71">
        <v>1.770206143867969</v>
      </c>
      <c r="M97" s="71">
        <v>7.2426468593896338</v>
      </c>
      <c r="N97" s="71">
        <v>11.096353979399799</v>
      </c>
      <c r="O97" s="71">
        <v>5.7189429110360797</v>
      </c>
      <c r="P97" s="71">
        <v>7.8754526932735027</v>
      </c>
      <c r="Q97" s="71">
        <v>0.34472306394758401</v>
      </c>
      <c r="R97" s="71">
        <v>0</v>
      </c>
      <c r="S97" s="71">
        <v>0.52393429668423275</v>
      </c>
      <c r="T97" s="72"/>
      <c r="U97" s="71">
        <v>407010</v>
      </c>
      <c r="V97" s="71">
        <v>199</v>
      </c>
      <c r="W97" s="71">
        <v>38</v>
      </c>
      <c r="X97" s="71">
        <v>1162</v>
      </c>
      <c r="Y97" s="71">
        <v>2271</v>
      </c>
      <c r="Z97" s="71">
        <v>2929</v>
      </c>
      <c r="AA97" s="71">
        <v>1544</v>
      </c>
      <c r="AB97" s="71">
        <v>5633</v>
      </c>
      <c r="AC97" s="71">
        <v>0</v>
      </c>
      <c r="AD97" s="71">
        <v>0.52393429668423275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1845</v>
      </c>
      <c r="B98" s="70">
        <v>23</v>
      </c>
      <c r="C98" s="70">
        <v>6</v>
      </c>
      <c r="D98" s="70">
        <v>2</v>
      </c>
      <c r="E98" s="70">
        <v>2009</v>
      </c>
      <c r="F98" s="70" t="s">
        <v>176</v>
      </c>
      <c r="G98" s="70" t="s">
        <v>1839</v>
      </c>
      <c r="H98" s="70" t="s">
        <v>1840</v>
      </c>
      <c r="I98" s="148"/>
      <c r="J98" s="71">
        <v>19.810213545020481</v>
      </c>
      <c r="K98" s="71">
        <v>0.45050950826017983</v>
      </c>
      <c r="L98" s="71">
        <v>2.3704647676077011</v>
      </c>
      <c r="M98" s="71">
        <v>6.623434281069744</v>
      </c>
      <c r="N98" s="71">
        <v>10.145175439526771</v>
      </c>
      <c r="O98" s="71">
        <v>5.784092440786746</v>
      </c>
      <c r="P98" s="71">
        <v>7.5818651964063122</v>
      </c>
      <c r="Q98" s="71">
        <v>0.32185971548675801</v>
      </c>
      <c r="R98" s="71">
        <v>0</v>
      </c>
      <c r="S98" s="71">
        <v>0.233102452515658</v>
      </c>
      <c r="T98" s="72"/>
      <c r="U98" s="71">
        <v>427585</v>
      </c>
      <c r="V98" s="71">
        <v>177</v>
      </c>
      <c r="W98" s="71">
        <v>74</v>
      </c>
      <c r="X98" s="71">
        <v>1203</v>
      </c>
      <c r="Y98" s="71">
        <v>2255</v>
      </c>
      <c r="Z98" s="71">
        <v>2924</v>
      </c>
      <c r="AA98" s="71">
        <v>1526</v>
      </c>
      <c r="AB98" s="71">
        <v>5521</v>
      </c>
      <c r="AC98" s="71">
        <v>0</v>
      </c>
      <c r="AD98" s="71">
        <v>0.233102452515658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1846</v>
      </c>
      <c r="B99" s="70">
        <v>24</v>
      </c>
      <c r="C99" s="70">
        <v>7</v>
      </c>
      <c r="D99" s="70">
        <v>2</v>
      </c>
      <c r="E99" s="70">
        <v>2010</v>
      </c>
      <c r="F99" s="70" t="s">
        <v>177</v>
      </c>
      <c r="G99" s="70" t="s">
        <v>1839</v>
      </c>
      <c r="H99" s="70" t="s">
        <v>1840</v>
      </c>
      <c r="I99" s="148"/>
      <c r="J99" s="71">
        <v>28.74142451017843</v>
      </c>
      <c r="K99" s="71">
        <v>0.49213813926791389</v>
      </c>
      <c r="L99" s="71">
        <v>2.2458001834402932</v>
      </c>
      <c r="M99" s="71">
        <v>7.4866917296776352</v>
      </c>
      <c r="N99" s="71">
        <v>10.87464486833867</v>
      </c>
      <c r="O99" s="71">
        <v>5.7258353312103258</v>
      </c>
      <c r="P99" s="71">
        <v>7.6180949716235773</v>
      </c>
      <c r="Q99" s="71">
        <v>0.33187656062666598</v>
      </c>
      <c r="R99" s="71">
        <v>0</v>
      </c>
      <c r="S99" s="71">
        <v>0.40217691199571842</v>
      </c>
      <c r="T99" s="72"/>
      <c r="U99" s="71">
        <v>646473</v>
      </c>
      <c r="V99" s="71">
        <v>177</v>
      </c>
      <c r="W99" s="71">
        <v>74</v>
      </c>
      <c r="X99" s="71">
        <v>1203</v>
      </c>
      <c r="Y99" s="71">
        <v>2246</v>
      </c>
      <c r="Z99" s="71">
        <v>2908</v>
      </c>
      <c r="AA99" s="71">
        <v>1495</v>
      </c>
      <c r="AB99" s="71">
        <v>5455</v>
      </c>
      <c r="AC99" s="71">
        <v>0</v>
      </c>
      <c r="AD99" s="71">
        <v>0.40217691199571842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1847</v>
      </c>
      <c r="B100" s="70">
        <v>25</v>
      </c>
      <c r="C100" s="70">
        <v>8</v>
      </c>
      <c r="D100" s="70">
        <v>2</v>
      </c>
      <c r="E100" s="70">
        <v>2011</v>
      </c>
      <c r="F100" s="70" t="s">
        <v>178</v>
      </c>
      <c r="G100" s="70" t="s">
        <v>1839</v>
      </c>
      <c r="H100" s="70" t="s">
        <v>1840</v>
      </c>
      <c r="I100" s="148"/>
      <c r="J100" s="71">
        <v>28.16295794278167</v>
      </c>
      <c r="K100" s="71">
        <v>0.58498324358078813</v>
      </c>
      <c r="L100" s="71">
        <v>3.013158003920458</v>
      </c>
      <c r="M100" s="71">
        <v>7.1187959291895124</v>
      </c>
      <c r="N100" s="71">
        <v>9.6043551111084007</v>
      </c>
      <c r="O100" s="71">
        <v>5.6137221964621853</v>
      </c>
      <c r="P100" s="71">
        <v>7.3830989453842362</v>
      </c>
      <c r="Q100" s="71">
        <v>0.37762266194541499</v>
      </c>
      <c r="R100" s="71">
        <v>0</v>
      </c>
      <c r="S100" s="71">
        <v>0.38347901761628322</v>
      </c>
      <c r="T100" s="72"/>
      <c r="U100" s="71">
        <v>635938</v>
      </c>
      <c r="V100" s="71">
        <v>177</v>
      </c>
      <c r="W100" s="71">
        <v>74</v>
      </c>
      <c r="X100" s="71">
        <v>1203</v>
      </c>
      <c r="Y100" s="71">
        <v>2258</v>
      </c>
      <c r="Z100" s="71">
        <v>2913</v>
      </c>
      <c r="AA100" s="71">
        <v>1492</v>
      </c>
      <c r="AB100" s="71">
        <v>5381</v>
      </c>
      <c r="AC100" s="71">
        <v>0</v>
      </c>
      <c r="AD100" s="71">
        <v>0.38347901761628322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5.3849999999999998</v>
      </c>
      <c r="BK100" s="71">
        <v>0</v>
      </c>
      <c r="BL100" s="71">
        <v>0</v>
      </c>
      <c r="BM100" s="71">
        <v>0</v>
      </c>
      <c r="BN100" s="72"/>
      <c r="BO100" s="71">
        <v>0</v>
      </c>
      <c r="BP100" s="71">
        <v>0</v>
      </c>
      <c r="BQ100" s="71">
        <v>1</v>
      </c>
      <c r="BR100" s="71">
        <v>0</v>
      </c>
      <c r="BS100" s="71">
        <v>0</v>
      </c>
      <c r="BT100" s="71">
        <v>0</v>
      </c>
      <c r="BU100"/>
      <c r="BV100" s="70">
        <v>5.3849999999999998</v>
      </c>
      <c r="BW100" s="70">
        <v>0</v>
      </c>
      <c r="BX100" s="70">
        <v>0</v>
      </c>
      <c r="BY100" s="70">
        <v>0</v>
      </c>
      <c r="BZ100" s="70">
        <v>0</v>
      </c>
      <c r="CA100" s="70">
        <v>0</v>
      </c>
      <c r="CB100" s="70">
        <v>0</v>
      </c>
      <c r="CC100" s="70">
        <v>0</v>
      </c>
      <c r="CD100" s="70">
        <v>0</v>
      </c>
    </row>
    <row r="101" spans="1:82">
      <c r="A101" s="70" t="s">
        <v>1848</v>
      </c>
      <c r="B101" s="70">
        <v>26</v>
      </c>
      <c r="C101" s="70">
        <v>9</v>
      </c>
      <c r="D101" s="70">
        <v>2</v>
      </c>
      <c r="E101" s="70">
        <v>2012</v>
      </c>
      <c r="F101" s="70" t="s">
        <v>179</v>
      </c>
      <c r="G101" s="70" t="s">
        <v>1839</v>
      </c>
      <c r="H101" s="70" t="s">
        <v>1840</v>
      </c>
      <c r="I101" s="148"/>
      <c r="J101" s="71">
        <v>32.968799972369638</v>
      </c>
      <c r="K101" s="71">
        <v>0.52911713334407928</v>
      </c>
      <c r="L101" s="71">
        <v>2.9900125618084181</v>
      </c>
      <c r="M101" s="71">
        <v>6.877044802981553</v>
      </c>
      <c r="N101" s="71">
        <v>10.692763657089349</v>
      </c>
      <c r="O101" s="71">
        <v>5.59631443244366</v>
      </c>
      <c r="P101" s="71">
        <v>7.3504559383922938</v>
      </c>
      <c r="Q101" s="71">
        <v>0.404637213413921</v>
      </c>
      <c r="R101" s="71">
        <v>0</v>
      </c>
      <c r="S101" s="71">
        <v>0.38228900526512022</v>
      </c>
      <c r="T101" s="72"/>
      <c r="U101" s="71">
        <v>739388</v>
      </c>
      <c r="V101" s="71">
        <v>177</v>
      </c>
      <c r="W101" s="71">
        <v>74</v>
      </c>
      <c r="X101" s="71">
        <v>1203</v>
      </c>
      <c r="Y101" s="71">
        <v>2271</v>
      </c>
      <c r="Z101" s="71">
        <v>2927</v>
      </c>
      <c r="AA101" s="71">
        <v>1477</v>
      </c>
      <c r="AB101" s="71">
        <v>5307</v>
      </c>
      <c r="AC101" s="71">
        <v>0</v>
      </c>
      <c r="AD101" s="71">
        <v>0.38228900526512022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5.2430000000000003</v>
      </c>
      <c r="BK101" s="71">
        <v>0</v>
      </c>
      <c r="BL101" s="71">
        <v>0</v>
      </c>
      <c r="BM101" s="71">
        <v>0</v>
      </c>
      <c r="BN101" s="72"/>
      <c r="BO101" s="71">
        <v>0</v>
      </c>
      <c r="BP101" s="71">
        <v>0</v>
      </c>
      <c r="BQ101" s="71">
        <v>1</v>
      </c>
      <c r="BR101" s="71">
        <v>0</v>
      </c>
      <c r="BS101" s="71">
        <v>0</v>
      </c>
      <c r="BT101" s="71">
        <v>0</v>
      </c>
      <c r="BU101"/>
      <c r="BV101" s="70">
        <v>5.2430000000000003</v>
      </c>
      <c r="BW101" s="70">
        <v>0</v>
      </c>
      <c r="BX101" s="70">
        <v>0</v>
      </c>
      <c r="BY101" s="70">
        <v>0</v>
      </c>
      <c r="BZ101" s="70">
        <v>0</v>
      </c>
      <c r="CA101" s="70">
        <v>0</v>
      </c>
      <c r="CB101" s="70">
        <v>0</v>
      </c>
      <c r="CC101" s="70">
        <v>0</v>
      </c>
      <c r="CD101" s="70">
        <v>0</v>
      </c>
    </row>
    <row r="102" spans="1:82">
      <c r="A102" s="70" t="s">
        <v>1849</v>
      </c>
      <c r="B102" s="70">
        <v>27</v>
      </c>
      <c r="C102" s="70">
        <v>10</v>
      </c>
      <c r="D102" s="70">
        <v>2</v>
      </c>
      <c r="E102" s="70">
        <v>2013</v>
      </c>
      <c r="F102" s="70" t="s">
        <v>180</v>
      </c>
      <c r="G102" s="1064" t="s">
        <v>1839</v>
      </c>
      <c r="H102" s="70" t="s">
        <v>1840</v>
      </c>
      <c r="I102" s="148"/>
      <c r="J102" s="71">
        <v>37.188350998033613</v>
      </c>
      <c r="K102" s="71">
        <v>0.44358938607600462</v>
      </c>
      <c r="L102" s="71">
        <v>2.776967278961588</v>
      </c>
      <c r="M102" s="71">
        <v>6.7966488375066669</v>
      </c>
      <c r="N102" s="71">
        <v>10.82474097913992</v>
      </c>
      <c r="O102" s="71">
        <v>5.3369958172007781</v>
      </c>
      <c r="P102" s="71">
        <v>7.4031293292730238</v>
      </c>
      <c r="Q102" s="71">
        <v>0.40680938648368897</v>
      </c>
      <c r="R102" s="71">
        <v>0</v>
      </c>
      <c r="S102" s="71">
        <v>0.32061068255812242</v>
      </c>
      <c r="T102" s="72"/>
      <c r="U102" s="71">
        <v>797880</v>
      </c>
      <c r="V102" s="71">
        <v>177</v>
      </c>
      <c r="W102" s="71">
        <v>74</v>
      </c>
      <c r="X102" s="71">
        <v>1203</v>
      </c>
      <c r="Y102" s="71">
        <v>2290</v>
      </c>
      <c r="Z102" s="71">
        <v>2916</v>
      </c>
      <c r="AA102" s="71">
        <v>1482</v>
      </c>
      <c r="AB102" s="71">
        <v>5259</v>
      </c>
      <c r="AC102" s="71">
        <v>0</v>
      </c>
      <c r="AD102" s="71">
        <v>0.32061068255812242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6.3940000000000001</v>
      </c>
      <c r="BK102" s="71">
        <v>0</v>
      </c>
      <c r="BL102" s="71">
        <v>0</v>
      </c>
      <c r="BM102" s="71">
        <v>0</v>
      </c>
      <c r="BN102" s="72"/>
      <c r="BO102" s="71">
        <v>0</v>
      </c>
      <c r="BP102" s="71">
        <v>0</v>
      </c>
      <c r="BQ102" s="71">
        <v>1</v>
      </c>
      <c r="BR102" s="71">
        <v>0</v>
      </c>
      <c r="BS102" s="71">
        <v>0</v>
      </c>
      <c r="BT102" s="71">
        <v>0</v>
      </c>
      <c r="BU102"/>
      <c r="BV102" s="70">
        <v>6.3940000000000001</v>
      </c>
      <c r="BW102" s="70">
        <v>0</v>
      </c>
      <c r="BX102" s="70">
        <v>0</v>
      </c>
      <c r="BY102" s="70">
        <v>0</v>
      </c>
      <c r="BZ102" s="70">
        <v>0</v>
      </c>
      <c r="CA102" s="70">
        <v>0</v>
      </c>
      <c r="CB102" s="70">
        <v>0</v>
      </c>
      <c r="CC102" s="70">
        <v>0</v>
      </c>
      <c r="CD102" s="70">
        <v>0</v>
      </c>
    </row>
    <row r="103" spans="1:82">
      <c r="A103" s="70" t="s">
        <v>1850</v>
      </c>
      <c r="B103" s="70">
        <v>28</v>
      </c>
      <c r="C103" s="70">
        <v>11</v>
      </c>
      <c r="D103" s="70">
        <v>2</v>
      </c>
      <c r="E103" s="70">
        <v>2014</v>
      </c>
      <c r="F103" s="70" t="s">
        <v>181</v>
      </c>
      <c r="G103" s="1064" t="s">
        <v>1839</v>
      </c>
      <c r="H103" s="70" t="s">
        <v>1840</v>
      </c>
      <c r="I103" s="148"/>
      <c r="J103" s="71">
        <v>38.793962486862412</v>
      </c>
      <c r="K103" s="71">
        <v>0.29407046694078409</v>
      </c>
      <c r="L103" s="71">
        <v>1.7326450490343459</v>
      </c>
      <c r="M103" s="71">
        <v>6.6645099035303286</v>
      </c>
      <c r="N103" s="71">
        <v>10.004741457454781</v>
      </c>
      <c r="O103" s="71">
        <v>5.022119443646579</v>
      </c>
      <c r="P103" s="71">
        <v>7.3813537161503957</v>
      </c>
      <c r="Q103" s="71">
        <v>0.38489150426445401</v>
      </c>
      <c r="R103" s="71">
        <v>0</v>
      </c>
      <c r="S103" s="71">
        <v>0.66522740115830992</v>
      </c>
      <c r="T103" s="72"/>
      <c r="U103" s="71">
        <v>888696</v>
      </c>
      <c r="V103" s="71">
        <v>102</v>
      </c>
      <c r="W103" s="71">
        <v>47</v>
      </c>
      <c r="X103" s="71">
        <v>1164</v>
      </c>
      <c r="Y103" s="71">
        <v>2303</v>
      </c>
      <c r="Z103" s="71">
        <v>2890</v>
      </c>
      <c r="AA103" s="71">
        <v>1470</v>
      </c>
      <c r="AB103" s="71">
        <v>5186</v>
      </c>
      <c r="AC103" s="71">
        <v>0</v>
      </c>
      <c r="AD103" s="71">
        <v>0.66522740115830992</v>
      </c>
      <c r="AE103" s="72"/>
      <c r="AF103" s="71"/>
      <c r="AG103" s="71"/>
      <c r="AH103" s="71"/>
      <c r="AI103" s="71"/>
      <c r="AJ103" s="71"/>
      <c r="AK103" s="71"/>
      <c r="AL103" s="71"/>
      <c r="AM103" s="71"/>
      <c r="AN103" s="71"/>
      <c r="AO103" s="71"/>
      <c r="AP103" s="71"/>
      <c r="AQ103" s="72"/>
      <c r="AR103" s="71">
        <v>47</v>
      </c>
      <c r="AS103" s="71">
        <v>58</v>
      </c>
      <c r="AT103" s="71">
        <v>0</v>
      </c>
      <c r="AU103" s="71">
        <v>0</v>
      </c>
      <c r="AV103" s="71">
        <v>0</v>
      </c>
      <c r="AW103" s="71">
        <v>0</v>
      </c>
      <c r="AX103" s="71"/>
      <c r="AY103" s="72"/>
      <c r="AZ103" s="71">
        <v>268.10000000000002</v>
      </c>
      <c r="BA103" s="71">
        <v>4322.8</v>
      </c>
      <c r="BB103" s="71">
        <v>0</v>
      </c>
      <c r="BC103" s="71">
        <v>0</v>
      </c>
      <c r="BD103" s="71">
        <v>0</v>
      </c>
      <c r="BE103" s="71">
        <v>0</v>
      </c>
      <c r="BF103" s="71"/>
      <c r="BG103" s="72"/>
      <c r="BH103" s="71">
        <v>0</v>
      </c>
      <c r="BI103" s="71">
        <v>0</v>
      </c>
      <c r="BJ103" s="71">
        <v>6.8849999999999998</v>
      </c>
      <c r="BK103" s="71">
        <v>0</v>
      </c>
      <c r="BL103" s="71">
        <v>0</v>
      </c>
      <c r="BM103" s="71">
        <v>0</v>
      </c>
      <c r="BN103" s="72"/>
      <c r="BO103" s="71">
        <v>0</v>
      </c>
      <c r="BP103" s="71">
        <v>0</v>
      </c>
      <c r="BQ103" s="71">
        <v>1</v>
      </c>
      <c r="BR103" s="71">
        <v>0</v>
      </c>
      <c r="BS103" s="71">
        <v>0</v>
      </c>
      <c r="BT103" s="71">
        <v>0</v>
      </c>
      <c r="BU103"/>
      <c r="BV103" s="70">
        <v>6.8849999999999998</v>
      </c>
      <c r="BW103" s="70">
        <v>0</v>
      </c>
      <c r="BX103" s="70">
        <v>0</v>
      </c>
      <c r="BY103" s="70">
        <v>0</v>
      </c>
      <c r="BZ103" s="70">
        <v>0</v>
      </c>
      <c r="CA103" s="70">
        <v>0</v>
      </c>
      <c r="CB103" s="70">
        <v>0</v>
      </c>
      <c r="CC103" s="70">
        <v>0</v>
      </c>
      <c r="CD103" s="70">
        <v>0</v>
      </c>
    </row>
    <row r="104" spans="1:82">
      <c r="A104" s="70" t="s">
        <v>1851</v>
      </c>
      <c r="B104" s="70">
        <v>29</v>
      </c>
      <c r="C104" s="70">
        <v>12</v>
      </c>
      <c r="D104" s="70">
        <v>2</v>
      </c>
      <c r="E104" s="70">
        <v>2015</v>
      </c>
      <c r="F104" s="70" t="s">
        <v>182</v>
      </c>
      <c r="G104" s="70" t="s">
        <v>1839</v>
      </c>
      <c r="H104" s="70" t="s">
        <v>1840</v>
      </c>
      <c r="I104" s="148"/>
      <c r="J104" s="71">
        <v>52.362960415842821</v>
      </c>
      <c r="K104" s="71">
        <v>0.26602895375521679</v>
      </c>
      <c r="L104" s="71">
        <v>2.6383552099482319</v>
      </c>
      <c r="M104" s="71">
        <v>6.0631257869258208</v>
      </c>
      <c r="N104" s="71">
        <v>10.532253515656731</v>
      </c>
      <c r="O104" s="71">
        <v>4.9621993485523985</v>
      </c>
      <c r="P104" s="71">
        <v>7.2263759384606034</v>
      </c>
      <c r="Q104" s="71">
        <v>0.37162553831234102</v>
      </c>
      <c r="R104" s="71">
        <v>0</v>
      </c>
      <c r="S104" s="71">
        <v>1.0116699798458271</v>
      </c>
      <c r="T104" s="72"/>
      <c r="U104" s="71">
        <v>1173944</v>
      </c>
      <c r="V104" s="71">
        <v>102</v>
      </c>
      <c r="W104" s="71">
        <v>47</v>
      </c>
      <c r="X104" s="71">
        <v>1164</v>
      </c>
      <c r="Y104" s="71">
        <v>2286</v>
      </c>
      <c r="Z104" s="71">
        <v>2883</v>
      </c>
      <c r="AA104" s="71">
        <v>1438</v>
      </c>
      <c r="AB104" s="71">
        <v>5115</v>
      </c>
      <c r="AC104" s="71">
        <v>0</v>
      </c>
      <c r="AD104" s="71">
        <v>1.0116699798458271</v>
      </c>
      <c r="AE104" s="72"/>
      <c r="AF104" s="71">
        <v>14869309.150021659</v>
      </c>
      <c r="AG104" s="71">
        <v>190732.29438181259</v>
      </c>
      <c r="AH104" s="71">
        <v>530219.90933493455</v>
      </c>
      <c r="AI104" s="71">
        <v>7017870.043153489</v>
      </c>
      <c r="AJ104" s="71">
        <v>12944359.489266491</v>
      </c>
      <c r="AK104" s="71">
        <v>0</v>
      </c>
      <c r="AL104" s="71">
        <v>0</v>
      </c>
      <c r="AM104" s="71">
        <v>700989.29338199878</v>
      </c>
      <c r="AN104" s="71">
        <v>0</v>
      </c>
      <c r="AO104" s="71">
        <v>0</v>
      </c>
      <c r="AP104" s="71">
        <v>36253480.179540381</v>
      </c>
      <c r="AQ104" s="72"/>
      <c r="AR104" s="71">
        <v>57</v>
      </c>
      <c r="AS104" s="71">
        <v>88</v>
      </c>
      <c r="AT104" s="71">
        <v>0</v>
      </c>
      <c r="AU104" s="71">
        <v>0</v>
      </c>
      <c r="AV104" s="71">
        <v>0</v>
      </c>
      <c r="AW104" s="71">
        <v>0</v>
      </c>
      <c r="AX104" s="71"/>
      <c r="AY104" s="72"/>
      <c r="AZ104" s="71">
        <v>322.8</v>
      </c>
      <c r="BA104" s="71">
        <v>31562.799999999999</v>
      </c>
      <c r="BB104" s="71">
        <v>0</v>
      </c>
      <c r="BC104" s="71">
        <v>0</v>
      </c>
      <c r="BD104" s="71">
        <v>0</v>
      </c>
      <c r="BE104" s="71">
        <v>0</v>
      </c>
      <c r="BF104" s="71"/>
      <c r="BG104" s="72"/>
      <c r="BH104" s="71">
        <v>0</v>
      </c>
      <c r="BI104" s="71">
        <v>0</v>
      </c>
      <c r="BJ104" s="71">
        <v>7.8719999999999999</v>
      </c>
      <c r="BK104" s="71">
        <v>0</v>
      </c>
      <c r="BL104" s="71">
        <v>0</v>
      </c>
      <c r="BM104" s="71">
        <v>0</v>
      </c>
      <c r="BN104" s="72"/>
      <c r="BO104" s="71">
        <v>0</v>
      </c>
      <c r="BP104" s="71">
        <v>0</v>
      </c>
      <c r="BQ104" s="71">
        <v>1</v>
      </c>
      <c r="BR104" s="71">
        <v>0</v>
      </c>
      <c r="BS104" s="71">
        <v>0</v>
      </c>
      <c r="BT104" s="71">
        <v>0</v>
      </c>
      <c r="BU104"/>
      <c r="BV104" s="70">
        <v>7.8719999999999999</v>
      </c>
      <c r="BW104" s="70">
        <v>0</v>
      </c>
      <c r="BX104" s="70">
        <v>0</v>
      </c>
      <c r="BY104" s="70">
        <v>0</v>
      </c>
      <c r="BZ104" s="70">
        <v>0</v>
      </c>
      <c r="CA104" s="70">
        <v>0</v>
      </c>
      <c r="CB104" s="70">
        <v>0</v>
      </c>
      <c r="CC104" s="70">
        <v>0</v>
      </c>
      <c r="CD104" s="70">
        <v>0</v>
      </c>
    </row>
    <row r="105" spans="1:82">
      <c r="A105" s="70" t="s">
        <v>1852</v>
      </c>
      <c r="B105" s="70">
        <v>30</v>
      </c>
      <c r="C105" s="70">
        <v>13</v>
      </c>
      <c r="D105" s="70">
        <v>2</v>
      </c>
      <c r="E105" s="70">
        <v>2016</v>
      </c>
      <c r="F105" s="70" t="s">
        <v>155</v>
      </c>
      <c r="G105" s="70" t="s">
        <v>1839</v>
      </c>
      <c r="H105" s="70" t="s">
        <v>1840</v>
      </c>
      <c r="I105" s="148"/>
      <c r="J105" s="71">
        <v>46.286535279508456</v>
      </c>
      <c r="K105" s="71">
        <v>0.26389839606403964</v>
      </c>
      <c r="L105" s="71">
        <v>2.06161995762178</v>
      </c>
      <c r="M105" s="71">
        <v>6.0574673637236298</v>
      </c>
      <c r="N105" s="71">
        <v>9.1070601343268809</v>
      </c>
      <c r="O105" s="71">
        <v>4.9036412660245627</v>
      </c>
      <c r="P105" s="71">
        <v>6.9528310876408881</v>
      </c>
      <c r="Q105" s="71">
        <v>0.35591478834273133</v>
      </c>
      <c r="R105" s="71">
        <v>0</v>
      </c>
      <c r="S105" s="71">
        <v>0.53041031685325435</v>
      </c>
      <c r="T105" s="72"/>
      <c r="U105" s="71">
        <v>997300</v>
      </c>
      <c r="V105" s="71">
        <v>102</v>
      </c>
      <c r="W105" s="71">
        <v>47</v>
      </c>
      <c r="X105" s="71">
        <v>1164</v>
      </c>
      <c r="Y105" s="71">
        <v>2282</v>
      </c>
      <c r="Z105" s="71">
        <v>2884</v>
      </c>
      <c r="AA105" s="71">
        <v>1431</v>
      </c>
      <c r="AB105" s="71">
        <v>5039</v>
      </c>
      <c r="AC105" s="71">
        <v>0</v>
      </c>
      <c r="AD105" s="71">
        <v>0.53041031685325435</v>
      </c>
      <c r="AE105" s="72"/>
      <c r="AF105" s="71">
        <v>13562480.010303419</v>
      </c>
      <c r="AG105" s="71">
        <v>187636.236982973</v>
      </c>
      <c r="AH105" s="71">
        <v>328565.07553239568</v>
      </c>
      <c r="AI105" s="71">
        <v>7235253.4905574713</v>
      </c>
      <c r="AJ105" s="71">
        <v>11062541.947283771</v>
      </c>
      <c r="AK105" s="71">
        <v>0</v>
      </c>
      <c r="AL105" s="71">
        <v>0</v>
      </c>
      <c r="AM105" s="71">
        <v>691110.32028358476</v>
      </c>
      <c r="AN105" s="71">
        <v>0</v>
      </c>
      <c r="AO105" s="71">
        <v>0</v>
      </c>
      <c r="AP105" s="71">
        <v>33067587.080943614</v>
      </c>
      <c r="AQ105" s="72"/>
      <c r="AR105" s="71">
        <v>67</v>
      </c>
      <c r="AS105" s="71">
        <v>112</v>
      </c>
      <c r="AT105" s="71">
        <v>0</v>
      </c>
      <c r="AU105" s="71">
        <v>0</v>
      </c>
      <c r="AV105" s="71">
        <v>0</v>
      </c>
      <c r="AW105" s="71">
        <v>0</v>
      </c>
      <c r="AX105" s="71"/>
      <c r="AY105" s="72"/>
      <c r="AZ105" s="71">
        <v>390.6</v>
      </c>
      <c r="BA105" s="71">
        <v>32600.400000000001</v>
      </c>
      <c r="BB105" s="71">
        <v>0</v>
      </c>
      <c r="BC105" s="71">
        <v>0</v>
      </c>
      <c r="BD105" s="71">
        <v>0</v>
      </c>
      <c r="BE105" s="71">
        <v>0</v>
      </c>
      <c r="BF105" s="71"/>
      <c r="BG105" s="72"/>
      <c r="BH105" s="71">
        <v>0</v>
      </c>
      <c r="BI105" s="71">
        <v>0</v>
      </c>
      <c r="BJ105" s="71">
        <v>7.8179999999999996</v>
      </c>
      <c r="BK105" s="71">
        <v>0</v>
      </c>
      <c r="BL105" s="71">
        <v>0</v>
      </c>
      <c r="BM105" s="71">
        <v>0</v>
      </c>
      <c r="BN105" s="72"/>
      <c r="BO105" s="71">
        <v>0</v>
      </c>
      <c r="BP105" s="71">
        <v>0</v>
      </c>
      <c r="BQ105" s="71">
        <v>1</v>
      </c>
      <c r="BR105" s="71">
        <v>0</v>
      </c>
      <c r="BS105" s="71">
        <v>0</v>
      </c>
      <c r="BT105" s="71">
        <v>0</v>
      </c>
      <c r="BU105"/>
      <c r="BV105" s="70">
        <v>7.8179999999999996</v>
      </c>
      <c r="BW105" s="70">
        <v>0</v>
      </c>
      <c r="BX105" s="70">
        <v>0</v>
      </c>
      <c r="BY105" s="70">
        <v>0</v>
      </c>
      <c r="BZ105" s="70">
        <v>0</v>
      </c>
      <c r="CA105" s="70">
        <v>0</v>
      </c>
      <c r="CB105" s="70">
        <v>0</v>
      </c>
      <c r="CC105" s="70">
        <v>0</v>
      </c>
      <c r="CD105" s="70">
        <v>0</v>
      </c>
    </row>
    <row r="106" spans="1:82">
      <c r="A106" s="70" t="s">
        <v>1853</v>
      </c>
      <c r="B106" s="70">
        <v>31</v>
      </c>
      <c r="C106" s="70">
        <v>14</v>
      </c>
      <c r="D106" s="70">
        <v>2</v>
      </c>
      <c r="E106" s="70">
        <v>2017</v>
      </c>
      <c r="F106" s="70" t="s">
        <v>156</v>
      </c>
      <c r="G106" s="70" t="s">
        <v>1839</v>
      </c>
      <c r="H106" s="70" t="s">
        <v>1840</v>
      </c>
      <c r="I106" s="148"/>
      <c r="J106" s="71">
        <v>43.100675083425216</v>
      </c>
      <c r="K106" s="71">
        <v>0.27451238607064921</v>
      </c>
      <c r="L106" s="71">
        <v>1.9524440088872064</v>
      </c>
      <c r="M106" s="71">
        <v>5.7303131849383995</v>
      </c>
      <c r="N106" s="71">
        <v>9.0956913234178742</v>
      </c>
      <c r="O106" s="71">
        <v>4.8436960885869622</v>
      </c>
      <c r="P106" s="71">
        <v>6.9522388784572993</v>
      </c>
      <c r="Q106" s="71">
        <v>0.33707403734765401</v>
      </c>
      <c r="R106" s="71">
        <v>0</v>
      </c>
      <c r="S106" s="71">
        <v>0.47329043223420209</v>
      </c>
      <c r="T106" s="72"/>
      <c r="U106" s="71">
        <v>1020833</v>
      </c>
      <c r="V106" s="71">
        <v>102</v>
      </c>
      <c r="W106" s="71">
        <v>47</v>
      </c>
      <c r="X106" s="71">
        <v>1164</v>
      </c>
      <c r="Y106" s="71">
        <v>2275</v>
      </c>
      <c r="Z106" s="71">
        <v>2896</v>
      </c>
      <c r="AA106" s="71">
        <v>1440</v>
      </c>
      <c r="AB106" s="71">
        <v>4935</v>
      </c>
      <c r="AC106" s="71">
        <v>0</v>
      </c>
      <c r="AD106" s="71">
        <v>0.47329043223420209</v>
      </c>
      <c r="AE106" s="72"/>
      <c r="AF106" s="71">
        <v>13470826.617574301</v>
      </c>
      <c r="AG106" s="71">
        <v>192530.43053686031</v>
      </c>
      <c r="AH106" s="71">
        <v>414751.61873534782</v>
      </c>
      <c r="AI106" s="71">
        <v>7118910.9421049943</v>
      </c>
      <c r="AJ106" s="71">
        <v>11665610.52802052</v>
      </c>
      <c r="AK106" s="71">
        <v>0</v>
      </c>
      <c r="AL106" s="71">
        <v>0</v>
      </c>
      <c r="AM106" s="71">
        <v>677905.56353574258</v>
      </c>
      <c r="AN106" s="71">
        <v>0</v>
      </c>
      <c r="AO106" s="71">
        <v>0</v>
      </c>
      <c r="AP106" s="71">
        <v>33540535.700507764</v>
      </c>
      <c r="AQ106" s="72"/>
      <c r="AR106" s="71">
        <v>72</v>
      </c>
      <c r="AS106" s="71">
        <v>145</v>
      </c>
      <c r="AT106" s="71">
        <v>0</v>
      </c>
      <c r="AU106" s="71">
        <v>0</v>
      </c>
      <c r="AV106" s="71">
        <v>0</v>
      </c>
      <c r="AW106" s="71">
        <v>0</v>
      </c>
      <c r="AX106" s="71"/>
      <c r="AY106" s="72"/>
      <c r="AZ106" s="71">
        <v>418.1</v>
      </c>
      <c r="BA106" s="71">
        <v>34117.5</v>
      </c>
      <c r="BB106" s="71">
        <v>0</v>
      </c>
      <c r="BC106" s="71">
        <v>0</v>
      </c>
      <c r="BD106" s="71">
        <v>0</v>
      </c>
      <c r="BE106" s="71">
        <v>0</v>
      </c>
      <c r="BF106" s="71"/>
      <c r="BG106" s="72"/>
      <c r="BH106" s="71">
        <v>0</v>
      </c>
      <c r="BI106" s="71">
        <v>0</v>
      </c>
      <c r="BJ106" s="71">
        <v>8.7029999999999994</v>
      </c>
      <c r="BK106" s="71">
        <v>0</v>
      </c>
      <c r="BL106" s="71">
        <v>0</v>
      </c>
      <c r="BM106" s="71">
        <v>0</v>
      </c>
      <c r="BN106" s="72"/>
      <c r="BO106" s="71">
        <v>0</v>
      </c>
      <c r="BP106" s="71">
        <v>0</v>
      </c>
      <c r="BQ106" s="71">
        <v>1</v>
      </c>
      <c r="BR106" s="71">
        <v>0</v>
      </c>
      <c r="BS106" s="71">
        <v>0</v>
      </c>
      <c r="BT106" s="71">
        <v>0</v>
      </c>
      <c r="BU106"/>
      <c r="BV106" s="70">
        <v>8.7029999999999994</v>
      </c>
      <c r="BW106" s="70">
        <v>0</v>
      </c>
      <c r="BX106" s="70">
        <v>0</v>
      </c>
      <c r="BY106" s="70">
        <v>0</v>
      </c>
      <c r="BZ106" s="70">
        <v>0</v>
      </c>
      <c r="CA106" s="70">
        <v>0</v>
      </c>
      <c r="CB106" s="70">
        <v>0</v>
      </c>
      <c r="CC106" s="70">
        <v>0</v>
      </c>
      <c r="CD106" s="70">
        <v>0</v>
      </c>
    </row>
    <row r="107" spans="1:82">
      <c r="A107" s="70" t="s">
        <v>1854</v>
      </c>
      <c r="B107" s="70">
        <v>32</v>
      </c>
      <c r="C107" s="70">
        <v>15</v>
      </c>
      <c r="D107" s="70">
        <v>2</v>
      </c>
      <c r="E107" s="70">
        <v>2018</v>
      </c>
      <c r="F107" s="70" t="s">
        <v>183</v>
      </c>
      <c r="G107" s="70" t="s">
        <v>1839</v>
      </c>
      <c r="H107" s="70" t="s">
        <v>1840</v>
      </c>
      <c r="I107" s="148"/>
      <c r="J107" s="71">
        <v>39.025638183313674</v>
      </c>
      <c r="K107" s="71">
        <v>0.25472745126117846</v>
      </c>
      <c r="L107" s="71">
        <v>1.7787140114875171</v>
      </c>
      <c r="M107" s="71">
        <v>5.3283637921371527</v>
      </c>
      <c r="N107" s="71">
        <v>7.3061922350843878</v>
      </c>
      <c r="O107" s="71">
        <v>4.7280767579126408</v>
      </c>
      <c r="P107" s="71">
        <v>6.8304559056468594</v>
      </c>
      <c r="Q107" s="71">
        <v>0.309108324395231</v>
      </c>
      <c r="R107" s="71">
        <v>0</v>
      </c>
      <c r="S107" s="71">
        <v>0.41626826059993399</v>
      </c>
      <c r="T107" s="72"/>
      <c r="U107" s="71">
        <v>1062040</v>
      </c>
      <c r="V107" s="71">
        <v>102</v>
      </c>
      <c r="W107" s="71">
        <v>47</v>
      </c>
      <c r="X107" s="71">
        <v>1164</v>
      </c>
      <c r="Y107" s="71">
        <v>2280</v>
      </c>
      <c r="Z107" s="71">
        <v>2881</v>
      </c>
      <c r="AA107" s="71">
        <v>1429</v>
      </c>
      <c r="AB107" s="71">
        <v>4877</v>
      </c>
      <c r="AC107" s="71">
        <v>0</v>
      </c>
      <c r="AD107" s="71">
        <v>0.41626826059993399</v>
      </c>
      <c r="AE107" s="72"/>
      <c r="AF107" s="71">
        <v>12962460.34421031</v>
      </c>
      <c r="AG107" s="71">
        <v>177894.3355176007</v>
      </c>
      <c r="AH107" s="71">
        <v>388597.98011793802</v>
      </c>
      <c r="AI107" s="71">
        <v>6874566.0400338899</v>
      </c>
      <c r="AJ107" s="71">
        <v>9595453.2680114675</v>
      </c>
      <c r="AK107" s="71">
        <v>0</v>
      </c>
      <c r="AL107" s="71">
        <v>0</v>
      </c>
      <c r="AM107" s="71">
        <v>671324.46694071149</v>
      </c>
      <c r="AN107" s="71">
        <v>0</v>
      </c>
      <c r="AO107" s="71">
        <v>0</v>
      </c>
      <c r="AP107" s="71">
        <v>30670296.434831914</v>
      </c>
      <c r="AQ107" s="72"/>
      <c r="AR107" s="71">
        <v>79</v>
      </c>
      <c r="AS107" s="71">
        <v>171</v>
      </c>
      <c r="AT107" s="71">
        <v>0</v>
      </c>
      <c r="AU107" s="71">
        <v>0</v>
      </c>
      <c r="AV107" s="71">
        <v>0</v>
      </c>
      <c r="AW107" s="71">
        <v>0</v>
      </c>
      <c r="AX107" s="71"/>
      <c r="AY107" s="72"/>
      <c r="AZ107" s="71">
        <v>460.5</v>
      </c>
      <c r="BA107" s="71">
        <v>35162</v>
      </c>
      <c r="BB107" s="71">
        <v>0</v>
      </c>
      <c r="BC107" s="71">
        <v>0</v>
      </c>
      <c r="BD107" s="71">
        <v>0</v>
      </c>
      <c r="BE107" s="71">
        <v>0</v>
      </c>
      <c r="BF107" s="71"/>
      <c r="BG107" s="72"/>
      <c r="BH107" s="71">
        <v>0</v>
      </c>
      <c r="BI107" s="71">
        <v>0</v>
      </c>
      <c r="BJ107" s="71">
        <v>8.1639999999999997</v>
      </c>
      <c r="BK107" s="71">
        <v>0</v>
      </c>
      <c r="BL107" s="71">
        <v>0</v>
      </c>
      <c r="BM107" s="71">
        <v>0</v>
      </c>
      <c r="BN107" s="72"/>
      <c r="BO107" s="71">
        <v>0</v>
      </c>
      <c r="BP107" s="71">
        <v>0</v>
      </c>
      <c r="BQ107" s="71">
        <v>1</v>
      </c>
      <c r="BR107" s="71">
        <v>0</v>
      </c>
      <c r="BS107" s="71">
        <v>0</v>
      </c>
      <c r="BT107" s="71">
        <v>0</v>
      </c>
      <c r="BU107"/>
      <c r="BV107" s="70">
        <v>8.1639999999999997</v>
      </c>
      <c r="BW107" s="70">
        <v>0</v>
      </c>
      <c r="BX107" s="70">
        <v>0</v>
      </c>
      <c r="BY107" s="70">
        <v>0</v>
      </c>
      <c r="BZ107" s="70">
        <v>0</v>
      </c>
      <c r="CA107" s="70">
        <v>0</v>
      </c>
      <c r="CB107" s="70">
        <v>0</v>
      </c>
      <c r="CC107" s="70">
        <v>0</v>
      </c>
      <c r="CD107" s="70">
        <v>0</v>
      </c>
    </row>
    <row r="108" spans="1:82">
      <c r="A108" s="70" t="s">
        <v>1855</v>
      </c>
      <c r="B108" s="70">
        <v>33</v>
      </c>
      <c r="C108" s="70">
        <v>16</v>
      </c>
      <c r="D108" s="70">
        <v>2</v>
      </c>
      <c r="E108" s="70">
        <v>2019</v>
      </c>
      <c r="F108" s="70" t="s">
        <v>158</v>
      </c>
      <c r="G108" s="70" t="s">
        <v>1839</v>
      </c>
      <c r="H108" s="70" t="s">
        <v>1840</v>
      </c>
      <c r="I108" s="148"/>
      <c r="J108" s="71">
        <v>38.472976125435963</v>
      </c>
      <c r="K108" s="71">
        <v>0.2269154563226071</v>
      </c>
      <c r="L108" s="71">
        <v>1.7742208223341687</v>
      </c>
      <c r="M108" s="71">
        <v>4.8390075106528565</v>
      </c>
      <c r="N108" s="71">
        <v>6.339642153308108</v>
      </c>
      <c r="O108" s="71">
        <v>4.5666037886302391</v>
      </c>
      <c r="P108" s="71">
        <v>6.6508031452166492</v>
      </c>
      <c r="Q108" s="71">
        <v>0.29627076403062103</v>
      </c>
      <c r="R108" s="71">
        <v>0</v>
      </c>
      <c r="S108" s="71">
        <v>0.33410932778081387</v>
      </c>
      <c r="T108" s="72"/>
      <c r="U108" s="71">
        <v>1022427</v>
      </c>
      <c r="V108" s="71">
        <v>102</v>
      </c>
      <c r="W108" s="71">
        <v>47</v>
      </c>
      <c r="X108" s="71">
        <v>1164</v>
      </c>
      <c r="Y108" s="71">
        <v>2272</v>
      </c>
      <c r="Z108" s="71">
        <v>2859</v>
      </c>
      <c r="AA108" s="71">
        <v>1381</v>
      </c>
      <c r="AB108" s="71">
        <v>4801</v>
      </c>
      <c r="AC108" s="71">
        <v>0</v>
      </c>
      <c r="AD108" s="71">
        <v>0.33410932778081393</v>
      </c>
      <c r="AE108" s="72"/>
      <c r="AF108" s="71">
        <v>13175121.7720576</v>
      </c>
      <c r="AG108" s="71">
        <v>175419.84850399321</v>
      </c>
      <c r="AH108" s="71">
        <v>417646.06632405578</v>
      </c>
      <c r="AI108" s="71">
        <v>6803076.2813844513</v>
      </c>
      <c r="AJ108" s="71">
        <v>9221763.5768603273</v>
      </c>
      <c r="AK108" s="71">
        <v>0</v>
      </c>
      <c r="AL108" s="71">
        <v>0</v>
      </c>
      <c r="AM108" s="71">
        <v>653860.05809135025</v>
      </c>
      <c r="AN108" s="71">
        <v>0</v>
      </c>
      <c r="AO108" s="71">
        <v>0</v>
      </c>
      <c r="AP108" s="71">
        <v>30446887.603221778</v>
      </c>
      <c r="AQ108" s="72"/>
      <c r="AR108" s="71">
        <v>88</v>
      </c>
      <c r="AS108" s="71">
        <v>185</v>
      </c>
      <c r="AT108" s="71">
        <v>0</v>
      </c>
      <c r="AU108" s="71">
        <v>0</v>
      </c>
      <c r="AV108" s="71">
        <v>0</v>
      </c>
      <c r="AW108" s="71">
        <v>0</v>
      </c>
      <c r="AX108" s="71"/>
      <c r="AY108" s="72"/>
      <c r="AZ108" s="71">
        <v>514.99999999999977</v>
      </c>
      <c r="BA108" s="71">
        <v>36160.1</v>
      </c>
      <c r="BB108" s="71">
        <v>0</v>
      </c>
      <c r="BC108" s="71">
        <v>0</v>
      </c>
      <c r="BD108" s="71">
        <v>0</v>
      </c>
      <c r="BE108" s="71">
        <v>0</v>
      </c>
      <c r="BF108" s="71"/>
      <c r="BG108" s="72"/>
      <c r="BH108" s="71">
        <v>0</v>
      </c>
      <c r="BI108" s="71">
        <v>0</v>
      </c>
      <c r="BJ108" s="71">
        <v>7.4939999999999998</v>
      </c>
      <c r="BK108" s="71">
        <v>0</v>
      </c>
      <c r="BL108" s="71">
        <v>0</v>
      </c>
      <c r="BM108" s="71">
        <v>0</v>
      </c>
      <c r="BN108" s="72"/>
      <c r="BO108" s="71">
        <v>0</v>
      </c>
      <c r="BP108" s="71">
        <v>0</v>
      </c>
      <c r="BQ108" s="71">
        <v>1</v>
      </c>
      <c r="BR108" s="71">
        <v>0</v>
      </c>
      <c r="BS108" s="71">
        <v>0</v>
      </c>
      <c r="BT108" s="71">
        <v>0</v>
      </c>
      <c r="BU108"/>
      <c r="BV108" s="70">
        <v>7.4939999999999998</v>
      </c>
      <c r="BW108" s="70">
        <v>0</v>
      </c>
      <c r="BX108" s="70">
        <v>0</v>
      </c>
      <c r="BY108" s="70">
        <v>0</v>
      </c>
      <c r="BZ108" s="70">
        <v>0</v>
      </c>
      <c r="CA108" s="70">
        <v>0</v>
      </c>
      <c r="CB108" s="70">
        <v>0</v>
      </c>
      <c r="CC108" s="70">
        <v>0</v>
      </c>
      <c r="CD108" s="70">
        <v>0</v>
      </c>
    </row>
    <row r="109" spans="1:82">
      <c r="A109" s="70" t="s">
        <v>1856</v>
      </c>
      <c r="B109" s="70">
        <v>34</v>
      </c>
      <c r="C109" s="70">
        <v>17</v>
      </c>
      <c r="D109" s="70">
        <v>2</v>
      </c>
      <c r="E109" s="70">
        <v>2020</v>
      </c>
      <c r="F109" s="70" t="s">
        <v>159</v>
      </c>
      <c r="G109" s="70" t="s">
        <v>1839</v>
      </c>
      <c r="H109" s="70" t="s">
        <v>1840</v>
      </c>
      <c r="I109" s="148"/>
      <c r="J109" s="71">
        <v>35.927179165808838</v>
      </c>
      <c r="K109" s="71">
        <v>0.15909738940758833</v>
      </c>
      <c r="L109" s="71">
        <v>2.2033663650578141</v>
      </c>
      <c r="M109" s="71">
        <v>3.6595018153240226</v>
      </c>
      <c r="N109" s="71">
        <v>6.9456065791970083</v>
      </c>
      <c r="O109" s="71">
        <v>3.9562085729517125</v>
      </c>
      <c r="P109" s="71">
        <v>6.3478743441666756</v>
      </c>
      <c r="Q109" s="71">
        <v>0.27646683201753502</v>
      </c>
      <c r="R109" s="71">
        <v>0</v>
      </c>
      <c r="S109" s="71">
        <v>0.42670989395761111</v>
      </c>
      <c r="T109" s="72"/>
      <c r="U109" s="71">
        <v>998406</v>
      </c>
      <c r="V109" s="71">
        <v>69</v>
      </c>
      <c r="W109" s="71">
        <v>69</v>
      </c>
      <c r="X109" s="71">
        <v>984</v>
      </c>
      <c r="Y109" s="71">
        <v>2242</v>
      </c>
      <c r="Z109" s="71">
        <v>2827</v>
      </c>
      <c r="AA109" s="71">
        <v>1401</v>
      </c>
      <c r="AB109" s="71">
        <v>4689</v>
      </c>
      <c r="AC109" s="71">
        <v>0</v>
      </c>
      <c r="AD109" s="71">
        <v>0.42670989395761111</v>
      </c>
      <c r="AE109" s="72"/>
      <c r="AF109" s="71">
        <v>13200637.5219182</v>
      </c>
      <c r="AG109" s="71">
        <v>116848.95713900776</v>
      </c>
      <c r="AH109" s="71">
        <v>561881.69863263564</v>
      </c>
      <c r="AI109" s="71">
        <v>5303486.3352379901</v>
      </c>
      <c r="AJ109" s="71">
        <v>10583273.11940241</v>
      </c>
      <c r="AK109" s="71"/>
      <c r="AL109" s="71"/>
      <c r="AM109" s="71">
        <v>611966.59587656613</v>
      </c>
      <c r="AN109" s="71"/>
      <c r="AO109" s="71"/>
      <c r="AP109" s="71">
        <v>30378094.228206813</v>
      </c>
      <c r="AQ109" s="72"/>
      <c r="AR109" s="71">
        <v>96</v>
      </c>
      <c r="AS109" s="71">
        <v>195</v>
      </c>
      <c r="AT109" s="71">
        <v>0</v>
      </c>
      <c r="AU109" s="71">
        <v>0</v>
      </c>
      <c r="AV109" s="71">
        <v>0</v>
      </c>
      <c r="AW109" s="71">
        <v>0</v>
      </c>
      <c r="AX109" s="71"/>
      <c r="AY109" s="72"/>
      <c r="AZ109" s="71">
        <v>553.29999999999984</v>
      </c>
      <c r="BA109" s="71">
        <v>36586.800000000032</v>
      </c>
      <c r="BB109" s="71">
        <v>0</v>
      </c>
      <c r="BC109" s="71">
        <v>0</v>
      </c>
      <c r="BD109" s="71">
        <v>0</v>
      </c>
      <c r="BE109" s="71">
        <v>0</v>
      </c>
      <c r="BF109" s="71"/>
      <c r="BG109" s="72"/>
      <c r="BH109" s="71">
        <v>0</v>
      </c>
      <c r="BI109" s="71">
        <v>0</v>
      </c>
      <c r="BJ109" s="71">
        <v>6.3550000000000004</v>
      </c>
      <c r="BK109" s="71">
        <v>0</v>
      </c>
      <c r="BL109" s="71">
        <v>0</v>
      </c>
      <c r="BM109" s="71">
        <v>0</v>
      </c>
      <c r="BN109" s="72"/>
      <c r="BO109" s="71">
        <v>0</v>
      </c>
      <c r="BP109" s="71">
        <v>0</v>
      </c>
      <c r="BQ109" s="71">
        <v>1</v>
      </c>
      <c r="BR109" s="71">
        <v>0</v>
      </c>
      <c r="BS109" s="71">
        <v>0</v>
      </c>
      <c r="BT109" s="71">
        <v>0</v>
      </c>
      <c r="BU109"/>
      <c r="BV109" s="70">
        <v>6.3550000000000004</v>
      </c>
      <c r="BW109" s="70">
        <v>0</v>
      </c>
      <c r="BX109" s="70">
        <v>0</v>
      </c>
      <c r="BY109" s="70">
        <v>0</v>
      </c>
      <c r="BZ109" s="70">
        <v>0</v>
      </c>
      <c r="CA109" s="70">
        <v>0</v>
      </c>
      <c r="CB109" s="70">
        <v>0</v>
      </c>
      <c r="CC109" s="70">
        <v>0</v>
      </c>
      <c r="CD109" s="70">
        <v>0</v>
      </c>
    </row>
    <row r="110" spans="1:82">
      <c r="A110" s="70" t="s">
        <v>1857</v>
      </c>
      <c r="B110" s="70">
        <v>34</v>
      </c>
      <c r="C110" s="70">
        <v>18</v>
      </c>
      <c r="D110" s="70">
        <v>2</v>
      </c>
      <c r="E110" s="70">
        <v>2021</v>
      </c>
      <c r="F110" s="70" t="s">
        <v>160</v>
      </c>
      <c r="G110" s="70" t="s">
        <v>1839</v>
      </c>
      <c r="H110" s="70" t="s">
        <v>1840</v>
      </c>
      <c r="I110" s="148"/>
      <c r="J110" s="71">
        <v>38.972465288656423</v>
      </c>
      <c r="K110" s="71">
        <v>0.17545730265810708</v>
      </c>
      <c r="L110" s="71">
        <v>1.9575077289101621</v>
      </c>
      <c r="M110" s="71">
        <v>4.1563083746924692</v>
      </c>
      <c r="N110" s="71">
        <v>7.0576884190173681</v>
      </c>
      <c r="O110" s="71">
        <v>3.7851928332846989</v>
      </c>
      <c r="P110" s="71">
        <v>6.5424267414921484</v>
      </c>
      <c r="Q110" s="71">
        <v>0.26887262956519298</v>
      </c>
      <c r="R110" s="71">
        <v>0</v>
      </c>
      <c r="S110" s="71">
        <v>0.68608481629505891</v>
      </c>
      <c r="T110" s="72"/>
      <c r="U110" s="71">
        <v>1186804</v>
      </c>
      <c r="V110" s="71">
        <v>69</v>
      </c>
      <c r="W110" s="71">
        <v>69</v>
      </c>
      <c r="X110" s="71">
        <v>984</v>
      </c>
      <c r="Y110" s="71">
        <v>2226</v>
      </c>
      <c r="Z110" s="71">
        <v>2785</v>
      </c>
      <c r="AA110" s="71">
        <v>1408</v>
      </c>
      <c r="AB110" s="71">
        <v>4605</v>
      </c>
      <c r="AC110" s="71">
        <v>0</v>
      </c>
      <c r="AD110" s="71">
        <v>0.68608481629505891</v>
      </c>
      <c r="AE110" s="72"/>
      <c r="AF110" s="71">
        <v>13808312.950347779</v>
      </c>
      <c r="AG110" s="71">
        <v>124925.41137876775</v>
      </c>
      <c r="AH110" s="71">
        <v>493913.80693881016</v>
      </c>
      <c r="AI110" s="71">
        <v>6114362.720354801</v>
      </c>
      <c r="AJ110" s="71">
        <v>10562983.461420249</v>
      </c>
      <c r="AK110" s="71">
        <v>0</v>
      </c>
      <c r="AL110" s="71">
        <v>0</v>
      </c>
      <c r="AM110" s="71">
        <v>604470.20335493237</v>
      </c>
      <c r="AN110" s="71">
        <v>0</v>
      </c>
      <c r="AO110" s="71">
        <v>0</v>
      </c>
      <c r="AP110" s="71">
        <v>31708968.553795341</v>
      </c>
      <c r="AQ110" s="72"/>
      <c r="AR110" s="71">
        <v>101</v>
      </c>
      <c r="AS110" s="71">
        <v>197</v>
      </c>
      <c r="AT110" s="71">
        <v>0</v>
      </c>
      <c r="AU110" s="71">
        <v>0</v>
      </c>
      <c r="AV110" s="71">
        <v>0</v>
      </c>
      <c r="AW110" s="71">
        <v>0</v>
      </c>
      <c r="AX110" s="71"/>
      <c r="AY110" s="72"/>
      <c r="AZ110" s="71">
        <v>580.59999999999991</v>
      </c>
      <c r="BA110" s="71">
        <v>36685.800000000032</v>
      </c>
      <c r="BB110" s="71">
        <v>0</v>
      </c>
      <c r="BC110" s="71">
        <v>0</v>
      </c>
      <c r="BD110" s="71">
        <v>0</v>
      </c>
      <c r="BE110" s="71">
        <v>0</v>
      </c>
      <c r="BF110" s="71"/>
      <c r="BG110" s="72"/>
      <c r="BH110" s="71">
        <v>0</v>
      </c>
      <c r="BI110" s="71">
        <v>0</v>
      </c>
      <c r="BJ110" s="71">
        <v>7.4610000000000003</v>
      </c>
      <c r="BK110" s="71">
        <v>0</v>
      </c>
      <c r="BL110" s="71">
        <v>0</v>
      </c>
      <c r="BM110" s="71">
        <v>0</v>
      </c>
      <c r="BN110" s="72"/>
      <c r="BO110" s="71">
        <v>0</v>
      </c>
      <c r="BP110" s="71">
        <v>0</v>
      </c>
      <c r="BQ110" s="71">
        <v>1</v>
      </c>
      <c r="BR110" s="71">
        <v>0</v>
      </c>
      <c r="BS110" s="71">
        <v>0</v>
      </c>
      <c r="BT110" s="71">
        <v>0</v>
      </c>
      <c r="BU110"/>
      <c r="BV110" s="70">
        <v>7.4610000000000003</v>
      </c>
      <c r="BW110" s="70">
        <v>0</v>
      </c>
      <c r="BX110" s="70">
        <v>0</v>
      </c>
      <c r="BY110" s="70">
        <v>0</v>
      </c>
      <c r="BZ110" s="70">
        <v>0</v>
      </c>
      <c r="CA110" s="70">
        <v>0</v>
      </c>
      <c r="CB110" s="70">
        <v>0</v>
      </c>
      <c r="CC110" s="70">
        <v>0</v>
      </c>
      <c r="CD110" s="70">
        <v>0</v>
      </c>
    </row>
    <row r="111" spans="1:82">
      <c r="A111" s="70" t="s">
        <v>1858</v>
      </c>
      <c r="B111" s="70">
        <v>34</v>
      </c>
      <c r="C111" s="70">
        <v>19</v>
      </c>
      <c r="D111" s="70">
        <v>2</v>
      </c>
      <c r="E111" s="70">
        <v>2022</v>
      </c>
      <c r="F111" s="70" t="s">
        <v>161</v>
      </c>
      <c r="G111" s="70" t="s">
        <v>1839</v>
      </c>
      <c r="H111" s="70" t="s">
        <v>1840</v>
      </c>
      <c r="I111" s="148"/>
      <c r="J111" s="71">
        <v>35.512094267268658</v>
      </c>
      <c r="K111" s="71">
        <v>0.16145332640123536</v>
      </c>
      <c r="L111" s="71">
        <v>1.4588016911504547</v>
      </c>
      <c r="M111" s="71">
        <v>3.9578507308686173</v>
      </c>
      <c r="N111" s="71">
        <v>7.0079184826220811</v>
      </c>
      <c r="O111" s="71">
        <v>3.9725171218230693</v>
      </c>
      <c r="P111" s="71">
        <v>6.4350351354140685</v>
      </c>
      <c r="Q111" s="71">
        <v>0.26479655159686505</v>
      </c>
      <c r="R111" s="71">
        <v>0</v>
      </c>
      <c r="S111" s="71">
        <v>0.39065020653454652</v>
      </c>
      <c r="T111" s="72"/>
      <c r="U111" s="71">
        <v>1169354</v>
      </c>
      <c r="V111" s="71">
        <v>69</v>
      </c>
      <c r="W111" s="71">
        <v>69</v>
      </c>
      <c r="X111" s="71">
        <v>984</v>
      </c>
      <c r="Y111" s="71">
        <v>2198</v>
      </c>
      <c r="Z111" s="71">
        <v>2777</v>
      </c>
      <c r="AA111" s="71">
        <v>1406</v>
      </c>
      <c r="AB111" s="71">
        <v>4498</v>
      </c>
      <c r="AC111" s="71">
        <v>0</v>
      </c>
      <c r="AD111" s="71">
        <v>0.39065020653454652</v>
      </c>
      <c r="AE111" s="72"/>
      <c r="AF111" s="71">
        <v>11454645.335582254</v>
      </c>
      <c r="AG111" s="71">
        <v>125279.01997834553</v>
      </c>
      <c r="AH111" s="71">
        <v>407708.22431741329</v>
      </c>
      <c r="AI111" s="71">
        <v>5575349.6299497057</v>
      </c>
      <c r="AJ111" s="71">
        <v>10674958.05444314</v>
      </c>
      <c r="AK111" s="71">
        <v>0</v>
      </c>
      <c r="AL111" s="71">
        <v>0</v>
      </c>
      <c r="AM111" s="71">
        <v>580814.57024320588</v>
      </c>
      <c r="AN111" s="71">
        <v>0</v>
      </c>
      <c r="AO111" s="71">
        <v>0</v>
      </c>
      <c r="AP111" s="71">
        <v>28818754.834514067</v>
      </c>
      <c r="AQ111" s="72"/>
      <c r="AR111" s="71">
        <v>111</v>
      </c>
      <c r="AS111" s="71">
        <v>202</v>
      </c>
      <c r="AT111" s="71">
        <v>0</v>
      </c>
      <c r="AU111" s="71">
        <v>0</v>
      </c>
      <c r="AV111" s="71">
        <v>0</v>
      </c>
      <c r="AW111" s="71">
        <v>0</v>
      </c>
      <c r="AX111" s="71"/>
      <c r="AY111" s="72"/>
      <c r="AZ111" s="71">
        <v>643.29999999999995</v>
      </c>
      <c r="BA111" s="71">
        <v>36933.700000000033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1859</v>
      </c>
      <c r="B112" s="70">
        <v>34</v>
      </c>
      <c r="C112" s="70">
        <v>20</v>
      </c>
      <c r="D112" s="70">
        <v>2</v>
      </c>
      <c r="E112" s="70">
        <v>2023</v>
      </c>
      <c r="F112" s="70" t="s">
        <v>1539</v>
      </c>
      <c r="G112" s="70" t="s">
        <v>1839</v>
      </c>
      <c r="H112" s="70" t="s">
        <v>1840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v>
      </c>
      <c r="AS112" s="71">
        <v>202</v>
      </c>
      <c r="AT112" s="71">
        <v>0</v>
      </c>
      <c r="AU112" s="71">
        <v>0</v>
      </c>
      <c r="AV112" s="71">
        <v>0</v>
      </c>
      <c r="AW112" s="71">
        <v>0</v>
      </c>
      <c r="AX112" s="71"/>
      <c r="AY112" s="72"/>
      <c r="AZ112" s="71">
        <v>672.69999999999982</v>
      </c>
      <c r="BA112" s="71">
        <v>36933.700000000033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1860</v>
      </c>
      <c r="B113" s="70">
        <v>34</v>
      </c>
      <c r="C113" s="70">
        <v>21</v>
      </c>
      <c r="D113" s="70">
        <v>2</v>
      </c>
      <c r="E113" s="70">
        <v>2024</v>
      </c>
      <c r="F113" s="70" t="s">
        <v>1554</v>
      </c>
      <c r="G113" s="70" t="s">
        <v>1839</v>
      </c>
      <c r="H113" s="70" t="s">
        <v>1840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1861</v>
      </c>
      <c r="B114" s="70">
        <v>341</v>
      </c>
      <c r="C114" s="70">
        <v>1</v>
      </c>
      <c r="D114" s="70">
        <v>21</v>
      </c>
      <c r="E114" s="70">
        <v>1990</v>
      </c>
      <c r="F114" s="70" t="s">
        <v>787</v>
      </c>
      <c r="G114" s="70" t="s">
        <v>1665</v>
      </c>
      <c r="H114" s="70" t="s">
        <v>1666</v>
      </c>
      <c r="I114" s="148"/>
      <c r="J114" s="71">
        <v>42.947948330415393</v>
      </c>
      <c r="K114" s="71">
        <v>1.923811592826036</v>
      </c>
      <c r="L114" s="71">
        <v>69.849855958936502</v>
      </c>
      <c r="M114" s="71">
        <v>5.0547858480988772</v>
      </c>
      <c r="N114" s="71">
        <v>11.26089037766819</v>
      </c>
      <c r="O114" s="71">
        <v>6.4695461872027824</v>
      </c>
      <c r="P114" s="71">
        <v>8.6857646013169152</v>
      </c>
      <c r="Q114" s="71">
        <v>0.480703850871668</v>
      </c>
      <c r="R114" s="71">
        <v>0</v>
      </c>
      <c r="S114" s="71">
        <v>0.39144313055015661</v>
      </c>
      <c r="T114" s="72"/>
      <c r="U114" s="71">
        <v>1205826</v>
      </c>
      <c r="V114" s="71">
        <v>352</v>
      </c>
      <c r="W114" s="71">
        <v>817</v>
      </c>
      <c r="X114" s="71">
        <v>1695</v>
      </c>
      <c r="Y114" s="71">
        <v>2409</v>
      </c>
      <c r="Z114" s="71">
        <v>2661</v>
      </c>
      <c r="AA114" s="71">
        <v>2109</v>
      </c>
      <c r="AB114" s="71">
        <v>7805</v>
      </c>
      <c r="AC114" s="71">
        <v>0</v>
      </c>
      <c r="AD114" s="71">
        <v>0.39144313055015661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1862</v>
      </c>
      <c r="B115" s="70">
        <v>342</v>
      </c>
      <c r="C115" s="70">
        <v>2</v>
      </c>
      <c r="D115" s="70">
        <v>21</v>
      </c>
      <c r="E115" s="70">
        <v>2005</v>
      </c>
      <c r="F115" s="70" t="s">
        <v>789</v>
      </c>
      <c r="G115" s="70" t="s">
        <v>1665</v>
      </c>
      <c r="H115" s="70" t="s">
        <v>1666</v>
      </c>
      <c r="I115" s="148"/>
      <c r="J115" s="71">
        <v>27.56932598968476</v>
      </c>
      <c r="K115" s="71">
        <v>0.74417243423966128</v>
      </c>
      <c r="L115" s="71">
        <v>83.897478009514913</v>
      </c>
      <c r="M115" s="71">
        <v>7.617130292619045</v>
      </c>
      <c r="N115" s="71">
        <v>10.6975550721674</v>
      </c>
      <c r="O115" s="71">
        <v>7.3828794437279406</v>
      </c>
      <c r="P115" s="71">
        <v>9.1018809495419397</v>
      </c>
      <c r="Q115" s="71">
        <v>0.38612443322788498</v>
      </c>
      <c r="R115" s="71">
        <v>0</v>
      </c>
      <c r="S115" s="71">
        <v>0</v>
      </c>
      <c r="T115" s="72"/>
      <c r="U115" s="71">
        <v>851489</v>
      </c>
      <c r="V115" s="71">
        <v>227</v>
      </c>
      <c r="W115" s="71">
        <v>745</v>
      </c>
      <c r="X115" s="71">
        <v>1237</v>
      </c>
      <c r="Y115" s="71">
        <v>2181</v>
      </c>
      <c r="Z115" s="71">
        <v>3514</v>
      </c>
      <c r="AA115" s="71">
        <v>1810</v>
      </c>
      <c r="AB115" s="71">
        <v>6554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1863</v>
      </c>
      <c r="B116" s="70">
        <v>343</v>
      </c>
      <c r="C116" s="70">
        <v>3</v>
      </c>
      <c r="D116" s="70">
        <v>21</v>
      </c>
      <c r="E116" s="70">
        <v>2006</v>
      </c>
      <c r="F116" s="70" t="s">
        <v>790</v>
      </c>
      <c r="G116" s="70" t="s">
        <v>1665</v>
      </c>
      <c r="H116" s="70" t="s">
        <v>1666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1864</v>
      </c>
      <c r="B117" s="70">
        <v>344</v>
      </c>
      <c r="C117" s="70">
        <v>4</v>
      </c>
      <c r="D117" s="70">
        <v>21</v>
      </c>
      <c r="E117" s="70">
        <v>2007</v>
      </c>
      <c r="F117" s="70" t="s">
        <v>791</v>
      </c>
      <c r="G117" s="70" t="s">
        <v>1665</v>
      </c>
      <c r="H117" s="70" t="s">
        <v>1666</v>
      </c>
      <c r="I117" s="148"/>
      <c r="J117" s="71">
        <v>50.326194050713838</v>
      </c>
      <c r="K117" s="71">
        <v>0.59810783428478709</v>
      </c>
      <c r="L117" s="71">
        <v>62.536438230212397</v>
      </c>
      <c r="M117" s="71">
        <v>8.1215062696038007</v>
      </c>
      <c r="N117" s="71">
        <v>10.67926205214849</v>
      </c>
      <c r="O117" s="71">
        <v>7.0150791673847817</v>
      </c>
      <c r="P117" s="71">
        <v>9.2070220429291751</v>
      </c>
      <c r="Q117" s="71">
        <v>0.38839943847473002</v>
      </c>
      <c r="R117" s="71">
        <v>0</v>
      </c>
      <c r="S117" s="71">
        <v>0.80463434450305193</v>
      </c>
      <c r="T117" s="72"/>
      <c r="U117" s="71">
        <v>1652723</v>
      </c>
      <c r="V117" s="71">
        <v>199</v>
      </c>
      <c r="W117" s="71">
        <v>762</v>
      </c>
      <c r="X117" s="71">
        <v>1652</v>
      </c>
      <c r="Y117" s="71">
        <v>2183</v>
      </c>
      <c r="Z117" s="71">
        <v>3471</v>
      </c>
      <c r="AA117" s="71">
        <v>1803</v>
      </c>
      <c r="AB117" s="71">
        <v>6244</v>
      </c>
      <c r="AC117" s="71">
        <v>0</v>
      </c>
      <c r="AD117" s="71">
        <v>0.80463434450305193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1865</v>
      </c>
      <c r="B118" s="70">
        <v>345</v>
      </c>
      <c r="C118" s="70">
        <v>5</v>
      </c>
      <c r="D118" s="70">
        <v>21</v>
      </c>
      <c r="E118" s="70">
        <v>2008</v>
      </c>
      <c r="F118" s="70" t="s">
        <v>792</v>
      </c>
      <c r="G118" s="70" t="s">
        <v>1665</v>
      </c>
      <c r="H118" s="70" t="s">
        <v>1666</v>
      </c>
      <c r="I118" s="148"/>
      <c r="J118" s="71">
        <v>47.726297581155713</v>
      </c>
      <c r="K118" s="71">
        <v>0.52493381127506988</v>
      </c>
      <c r="L118" s="71">
        <v>53.997854165941703</v>
      </c>
      <c r="M118" s="71">
        <v>9.5029487853551622</v>
      </c>
      <c r="N118" s="71">
        <v>10.73872082813546</v>
      </c>
      <c r="O118" s="71">
        <v>6.7635432720481328</v>
      </c>
      <c r="P118" s="71">
        <v>8.9465958704674389</v>
      </c>
      <c r="Q118" s="71">
        <v>0.375138004970476</v>
      </c>
      <c r="R118" s="71">
        <v>0</v>
      </c>
      <c r="S118" s="71">
        <v>0.85368326821569052</v>
      </c>
      <c r="T118" s="72"/>
      <c r="U118" s="71">
        <v>1646790</v>
      </c>
      <c r="V118" s="71">
        <v>199</v>
      </c>
      <c r="W118" s="71">
        <v>762</v>
      </c>
      <c r="X118" s="71">
        <v>1652</v>
      </c>
      <c r="Y118" s="71">
        <v>2166</v>
      </c>
      <c r="Z118" s="71">
        <v>3464</v>
      </c>
      <c r="AA118" s="71">
        <v>1754</v>
      </c>
      <c r="AB118" s="71">
        <v>6130</v>
      </c>
      <c r="AC118" s="71">
        <v>0</v>
      </c>
      <c r="AD118" s="71">
        <v>0.85368326821569052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1866</v>
      </c>
      <c r="B119" s="70">
        <v>346</v>
      </c>
      <c r="C119" s="70">
        <v>6</v>
      </c>
      <c r="D119" s="70">
        <v>21</v>
      </c>
      <c r="E119" s="70">
        <v>2009</v>
      </c>
      <c r="F119" s="70" t="s">
        <v>176</v>
      </c>
      <c r="G119" s="70" t="s">
        <v>1665</v>
      </c>
      <c r="H119" s="70" t="s">
        <v>1666</v>
      </c>
      <c r="I119" s="148"/>
      <c r="J119" s="71">
        <v>49.635870739519383</v>
      </c>
      <c r="K119" s="71">
        <v>0.30152824205999978</v>
      </c>
      <c r="L119" s="71">
        <v>48.976880800960167</v>
      </c>
      <c r="M119" s="71">
        <v>7.3060358349882817</v>
      </c>
      <c r="N119" s="71">
        <v>9.3217454043713666</v>
      </c>
      <c r="O119" s="71">
        <v>6.8542682309596703</v>
      </c>
      <c r="P119" s="71">
        <v>8.5358089170550748</v>
      </c>
      <c r="Q119" s="71">
        <v>0.35380666786617199</v>
      </c>
      <c r="R119" s="71">
        <v>0</v>
      </c>
      <c r="S119" s="71">
        <v>0.78248905680589276</v>
      </c>
      <c r="T119" s="72"/>
      <c r="U119" s="71">
        <v>1729566</v>
      </c>
      <c r="V119" s="71">
        <v>140</v>
      </c>
      <c r="W119" s="71">
        <v>792</v>
      </c>
      <c r="X119" s="71">
        <v>1604</v>
      </c>
      <c r="Y119" s="71">
        <v>2189</v>
      </c>
      <c r="Z119" s="71">
        <v>3465</v>
      </c>
      <c r="AA119" s="71">
        <v>1718</v>
      </c>
      <c r="AB119" s="71">
        <v>6069</v>
      </c>
      <c r="AC119" s="71">
        <v>0</v>
      </c>
      <c r="AD119" s="71">
        <v>0.78248905680589276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1867</v>
      </c>
      <c r="B120" s="70">
        <v>347</v>
      </c>
      <c r="C120" s="70">
        <v>7</v>
      </c>
      <c r="D120" s="70">
        <v>21</v>
      </c>
      <c r="E120" s="70">
        <v>2010</v>
      </c>
      <c r="F120" s="70" t="s">
        <v>177</v>
      </c>
      <c r="G120" s="70" t="s">
        <v>1665</v>
      </c>
      <c r="H120" s="70" t="s">
        <v>1666</v>
      </c>
      <c r="I120" s="148"/>
      <c r="J120" s="71">
        <v>36.297127499483089</v>
      </c>
      <c r="K120" s="71">
        <v>0.31446568054137569</v>
      </c>
      <c r="L120" s="71">
        <v>44.588662631696828</v>
      </c>
      <c r="M120" s="71">
        <v>6.5399210293617989</v>
      </c>
      <c r="N120" s="71">
        <v>9.0567737055092135</v>
      </c>
      <c r="O120" s="71">
        <v>6.7595573218861933</v>
      </c>
      <c r="P120" s="71">
        <v>8.7391524256417625</v>
      </c>
      <c r="Q120" s="71">
        <v>0.36107926440316501</v>
      </c>
      <c r="R120" s="71">
        <v>0</v>
      </c>
      <c r="S120" s="71">
        <v>0.77905104209189058</v>
      </c>
      <c r="T120" s="72"/>
      <c r="U120" s="71">
        <v>1415812</v>
      </c>
      <c r="V120" s="71">
        <v>140</v>
      </c>
      <c r="W120" s="71">
        <v>792</v>
      </c>
      <c r="X120" s="71">
        <v>1604</v>
      </c>
      <c r="Y120" s="71">
        <v>2163</v>
      </c>
      <c r="Z120" s="71">
        <v>3433</v>
      </c>
      <c r="AA120" s="71">
        <v>1715</v>
      </c>
      <c r="AB120" s="71">
        <v>5935</v>
      </c>
      <c r="AC120" s="71">
        <v>0</v>
      </c>
      <c r="AD120" s="71">
        <v>0.77905104209189058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1868</v>
      </c>
      <c r="B121" s="70">
        <v>348</v>
      </c>
      <c r="C121" s="70">
        <v>8</v>
      </c>
      <c r="D121" s="70">
        <v>21</v>
      </c>
      <c r="E121" s="70">
        <v>2011</v>
      </c>
      <c r="F121" s="70" t="s">
        <v>178</v>
      </c>
      <c r="G121" s="1064" t="s">
        <v>1665</v>
      </c>
      <c r="H121" s="70" t="s">
        <v>1666</v>
      </c>
      <c r="I121" s="148"/>
      <c r="J121" s="71">
        <v>47.6242974371415</v>
      </c>
      <c r="K121" s="71">
        <v>0.44062491112167612</v>
      </c>
      <c r="L121" s="71">
        <v>41.60447118119103</v>
      </c>
      <c r="M121" s="71">
        <v>8.2617589226820112</v>
      </c>
      <c r="N121" s="71">
        <v>11.047605262830681</v>
      </c>
      <c r="O121" s="71">
        <v>6.5869215473765008</v>
      </c>
      <c r="P121" s="71">
        <v>8.4668111900485457</v>
      </c>
      <c r="Q121" s="71">
        <v>0.41762357577349302</v>
      </c>
      <c r="R121" s="71">
        <v>0</v>
      </c>
      <c r="S121" s="71">
        <v>0.7424185811274302</v>
      </c>
      <c r="T121" s="72"/>
      <c r="U121" s="71">
        <v>1749520</v>
      </c>
      <c r="V121" s="71">
        <v>140</v>
      </c>
      <c r="W121" s="71">
        <v>792</v>
      </c>
      <c r="X121" s="71">
        <v>1604</v>
      </c>
      <c r="Y121" s="71">
        <v>2192</v>
      </c>
      <c r="Z121" s="71">
        <v>3418</v>
      </c>
      <c r="AA121" s="71">
        <v>1711</v>
      </c>
      <c r="AB121" s="71">
        <v>5951</v>
      </c>
      <c r="AC121" s="71">
        <v>0</v>
      </c>
      <c r="AD121" s="71">
        <v>0.7424185811274302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1869</v>
      </c>
      <c r="B122" s="70">
        <v>349</v>
      </c>
      <c r="C122" s="70">
        <v>9</v>
      </c>
      <c r="D122" s="70">
        <v>21</v>
      </c>
      <c r="E122" s="70">
        <v>2012</v>
      </c>
      <c r="F122" s="70" t="s">
        <v>179</v>
      </c>
      <c r="G122" s="1064" t="s">
        <v>1665</v>
      </c>
      <c r="H122" s="70" t="s">
        <v>1666</v>
      </c>
      <c r="I122" s="148"/>
      <c r="J122" s="71">
        <v>44.485848724697682</v>
      </c>
      <c r="K122" s="71">
        <v>0.49638100399867652</v>
      </c>
      <c r="L122" s="71">
        <v>41.977674279843789</v>
      </c>
      <c r="M122" s="71">
        <v>10.26107833157935</v>
      </c>
      <c r="N122" s="71">
        <v>12.34075061687858</v>
      </c>
      <c r="O122" s="71">
        <v>6.573327303977214</v>
      </c>
      <c r="P122" s="71">
        <v>8.3358251163216597</v>
      </c>
      <c r="Q122" s="71">
        <v>0.447487432735312</v>
      </c>
      <c r="R122" s="71">
        <v>0</v>
      </c>
      <c r="S122" s="71">
        <v>0.83012084379681295</v>
      </c>
      <c r="T122" s="72"/>
      <c r="U122" s="71">
        <v>1565812</v>
      </c>
      <c r="V122" s="71">
        <v>140</v>
      </c>
      <c r="W122" s="71">
        <v>792</v>
      </c>
      <c r="X122" s="71">
        <v>1604</v>
      </c>
      <c r="Y122" s="71">
        <v>2229</v>
      </c>
      <c r="Z122" s="71">
        <v>3438</v>
      </c>
      <c r="AA122" s="71">
        <v>1675</v>
      </c>
      <c r="AB122" s="71">
        <v>5869</v>
      </c>
      <c r="AC122" s="71">
        <v>0</v>
      </c>
      <c r="AD122" s="71">
        <v>0.83012084379681295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1870</v>
      </c>
      <c r="B123" s="70">
        <v>350</v>
      </c>
      <c r="C123" s="70">
        <v>10</v>
      </c>
      <c r="D123" s="70">
        <v>21</v>
      </c>
      <c r="E123" s="70">
        <v>2013</v>
      </c>
      <c r="F123" s="70" t="s">
        <v>180</v>
      </c>
      <c r="G123" s="70" t="s">
        <v>1665</v>
      </c>
      <c r="H123" s="70" t="s">
        <v>1666</v>
      </c>
      <c r="I123" s="148"/>
      <c r="J123" s="71">
        <v>50.158383556474639</v>
      </c>
      <c r="K123" s="71">
        <v>0.41026059294392808</v>
      </c>
      <c r="L123" s="71">
        <v>37.069596396798907</v>
      </c>
      <c r="M123" s="71">
        <v>9.5430481722935703</v>
      </c>
      <c r="N123" s="71">
        <v>11.97055990363206</v>
      </c>
      <c r="O123" s="71">
        <v>6.3582727945663589</v>
      </c>
      <c r="P123" s="71">
        <v>8.2623319234936439</v>
      </c>
      <c r="Q123" s="71">
        <v>0.44765277040903401</v>
      </c>
      <c r="R123" s="71">
        <v>0</v>
      </c>
      <c r="S123" s="71">
        <v>0.87172370621779727</v>
      </c>
      <c r="T123" s="72"/>
      <c r="U123" s="71">
        <v>1797615</v>
      </c>
      <c r="V123" s="71">
        <v>140</v>
      </c>
      <c r="W123" s="71">
        <v>792</v>
      </c>
      <c r="X123" s="71">
        <v>1604</v>
      </c>
      <c r="Y123" s="71">
        <v>2231</v>
      </c>
      <c r="Z123" s="71">
        <v>3474</v>
      </c>
      <c r="AA123" s="71">
        <v>1654</v>
      </c>
      <c r="AB123" s="71">
        <v>5787</v>
      </c>
      <c r="AC123" s="71">
        <v>0</v>
      </c>
      <c r="AD123" s="71">
        <v>0.87172370621779727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1871</v>
      </c>
      <c r="B124" s="70">
        <v>351</v>
      </c>
      <c r="C124" s="70">
        <v>11</v>
      </c>
      <c r="D124" s="70">
        <v>21</v>
      </c>
      <c r="E124" s="70">
        <v>2014</v>
      </c>
      <c r="F124" s="70" t="s">
        <v>181</v>
      </c>
      <c r="G124" s="70" t="s">
        <v>1665</v>
      </c>
      <c r="H124" s="70" t="s">
        <v>1666</v>
      </c>
      <c r="I124" s="148"/>
      <c r="J124" s="71">
        <v>38.609005415971403</v>
      </c>
      <c r="K124" s="71">
        <v>0.4519380113981713</v>
      </c>
      <c r="L124" s="71">
        <v>31.363494361900759</v>
      </c>
      <c r="M124" s="71">
        <v>9.3870667921475057</v>
      </c>
      <c r="N124" s="71">
        <v>12.66391484102537</v>
      </c>
      <c r="O124" s="71">
        <v>6.0004769684815358</v>
      </c>
      <c r="P124" s="71">
        <v>8.0491904809449561</v>
      </c>
      <c r="Q124" s="71">
        <v>0.42140647150281002</v>
      </c>
      <c r="R124" s="71">
        <v>0</v>
      </c>
      <c r="S124" s="71">
        <v>0.71785792744028243</v>
      </c>
      <c r="T124" s="72"/>
      <c r="U124" s="71">
        <v>1536759</v>
      </c>
      <c r="V124" s="71">
        <v>134</v>
      </c>
      <c r="W124" s="71">
        <v>684</v>
      </c>
      <c r="X124" s="71">
        <v>1500</v>
      </c>
      <c r="Y124" s="71">
        <v>2229</v>
      </c>
      <c r="Z124" s="71">
        <v>3453</v>
      </c>
      <c r="AA124" s="71">
        <v>1603</v>
      </c>
      <c r="AB124" s="71">
        <v>5678</v>
      </c>
      <c r="AC124" s="71">
        <v>0</v>
      </c>
      <c r="AD124" s="71">
        <v>0.71785792744028243</v>
      </c>
      <c r="AE124" s="72"/>
      <c r="AF124" s="71"/>
      <c r="AG124" s="71"/>
      <c r="AH124" s="71"/>
      <c r="AI124" s="71"/>
      <c r="AJ124" s="71"/>
      <c r="AK124" s="71"/>
      <c r="AL124" s="71"/>
      <c r="AM124" s="71"/>
      <c r="AN124" s="71"/>
      <c r="AO124" s="71"/>
      <c r="AP124" s="71"/>
      <c r="AQ124" s="72"/>
      <c r="AR124" s="71">
        <v>6</v>
      </c>
      <c r="AS124" s="71">
        <v>1</v>
      </c>
      <c r="AT124" s="71">
        <v>0</v>
      </c>
      <c r="AU124" s="71">
        <v>0</v>
      </c>
      <c r="AV124" s="71">
        <v>0</v>
      </c>
      <c r="AW124" s="71">
        <v>0</v>
      </c>
      <c r="AX124" s="71"/>
      <c r="AY124" s="72"/>
      <c r="AZ124" s="71">
        <v>34.585000000000001</v>
      </c>
      <c r="BA124" s="71">
        <v>19.2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1872</v>
      </c>
      <c r="B125" s="70">
        <v>352</v>
      </c>
      <c r="C125" s="70">
        <v>12</v>
      </c>
      <c r="D125" s="70">
        <v>21</v>
      </c>
      <c r="E125" s="70">
        <v>2015</v>
      </c>
      <c r="F125" s="70" t="s">
        <v>182</v>
      </c>
      <c r="G125" s="70" t="s">
        <v>1665</v>
      </c>
      <c r="H125" s="70" t="s">
        <v>1666</v>
      </c>
      <c r="I125" s="148"/>
      <c r="J125" s="71">
        <v>42.171164419840629</v>
      </c>
      <c r="K125" s="71">
        <v>0.43336157271456399</v>
      </c>
      <c r="L125" s="71">
        <v>33.013349772714761</v>
      </c>
      <c r="M125" s="71">
        <v>9.0826708902677495</v>
      </c>
      <c r="N125" s="71">
        <v>11.3630234859849</v>
      </c>
      <c r="O125" s="71">
        <v>5.889922362381653</v>
      </c>
      <c r="P125" s="71">
        <v>7.8846897409212016</v>
      </c>
      <c r="Q125" s="71">
        <v>0.39799896361192599</v>
      </c>
      <c r="R125" s="71">
        <v>0</v>
      </c>
      <c r="S125" s="71">
        <v>0.83524149554192195</v>
      </c>
      <c r="T125" s="72"/>
      <c r="U125" s="71">
        <v>1682926</v>
      </c>
      <c r="V125" s="71">
        <v>134</v>
      </c>
      <c r="W125" s="71">
        <v>684</v>
      </c>
      <c r="X125" s="71">
        <v>1500</v>
      </c>
      <c r="Y125" s="71">
        <v>2173</v>
      </c>
      <c r="Z125" s="71">
        <v>3422</v>
      </c>
      <c r="AA125" s="71">
        <v>1569</v>
      </c>
      <c r="AB125" s="71">
        <v>5478</v>
      </c>
      <c r="AC125" s="71">
        <v>0</v>
      </c>
      <c r="AD125" s="71">
        <v>0.83524149554192195</v>
      </c>
      <c r="AE125" s="72"/>
      <c r="AF125" s="71">
        <v>12987645.776031651</v>
      </c>
      <c r="AG125" s="71">
        <v>288714.08968120249</v>
      </c>
      <c r="AH125" s="71">
        <v>4268687.6752202502</v>
      </c>
      <c r="AI125" s="71">
        <v>9540121.7463320866</v>
      </c>
      <c r="AJ125" s="71">
        <v>9624320.4828257207</v>
      </c>
      <c r="AK125" s="71">
        <v>0</v>
      </c>
      <c r="AL125" s="71">
        <v>0</v>
      </c>
      <c r="AM125" s="71">
        <v>750736.92065426975</v>
      </c>
      <c r="AN125" s="71">
        <v>0</v>
      </c>
      <c r="AO125" s="71">
        <v>0</v>
      </c>
      <c r="AP125" s="71">
        <v>37460226.690745175</v>
      </c>
      <c r="AQ125" s="72"/>
      <c r="AR125" s="71">
        <v>6</v>
      </c>
      <c r="AS125" s="71">
        <v>1</v>
      </c>
      <c r="AT125" s="71">
        <v>0</v>
      </c>
      <c r="AU125" s="71">
        <v>0</v>
      </c>
      <c r="AV125" s="71">
        <v>0</v>
      </c>
      <c r="AW125" s="71">
        <v>0</v>
      </c>
      <c r="AX125" s="71"/>
      <c r="AY125" s="72"/>
      <c r="AZ125" s="71">
        <v>34.585000000000001</v>
      </c>
      <c r="BA125" s="71">
        <v>19.2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1873</v>
      </c>
      <c r="B126" s="70">
        <v>353</v>
      </c>
      <c r="C126" s="70">
        <v>13</v>
      </c>
      <c r="D126" s="70">
        <v>21</v>
      </c>
      <c r="E126" s="70">
        <v>2016</v>
      </c>
      <c r="F126" s="70" t="s">
        <v>155</v>
      </c>
      <c r="G126" s="70" t="s">
        <v>1665</v>
      </c>
      <c r="H126" s="70" t="s">
        <v>1666</v>
      </c>
      <c r="I126" s="148"/>
      <c r="J126" s="71">
        <v>35.332156913074684</v>
      </c>
      <c r="K126" s="71">
        <v>0.40878046275786634</v>
      </c>
      <c r="L126" s="71">
        <v>35.500845393664122</v>
      </c>
      <c r="M126" s="71">
        <v>7.7873369374079076</v>
      </c>
      <c r="N126" s="71">
        <v>11.438453919919427</v>
      </c>
      <c r="O126" s="71">
        <v>5.7724903252959052</v>
      </c>
      <c r="P126" s="71">
        <v>8.4833284968700156</v>
      </c>
      <c r="Q126" s="71">
        <v>0.378446405227298</v>
      </c>
      <c r="R126" s="71">
        <v>0</v>
      </c>
      <c r="S126" s="71">
        <v>0.91533022074160342</v>
      </c>
      <c r="T126" s="72"/>
      <c r="U126" s="71">
        <v>1342131</v>
      </c>
      <c r="V126" s="71">
        <v>134</v>
      </c>
      <c r="W126" s="71">
        <v>684</v>
      </c>
      <c r="X126" s="71">
        <v>1500</v>
      </c>
      <c r="Y126" s="71">
        <v>2151</v>
      </c>
      <c r="Z126" s="71">
        <v>3395</v>
      </c>
      <c r="AA126" s="71">
        <v>1746</v>
      </c>
      <c r="AB126" s="71">
        <v>5358</v>
      </c>
      <c r="AC126" s="71">
        <v>0</v>
      </c>
      <c r="AD126" s="71">
        <v>0.91533022074160342</v>
      </c>
      <c r="AE126" s="72"/>
      <c r="AF126" s="71">
        <v>11071904.174793581</v>
      </c>
      <c r="AG126" s="71">
        <v>275203.57259959192</v>
      </c>
      <c r="AH126" s="71">
        <v>3617923.1469080341</v>
      </c>
      <c r="AI126" s="71">
        <v>9522943.5888330918</v>
      </c>
      <c r="AJ126" s="71">
        <v>9462959.4616806321</v>
      </c>
      <c r="AK126" s="71">
        <v>0</v>
      </c>
      <c r="AL126" s="71">
        <v>0</v>
      </c>
      <c r="AM126" s="71">
        <v>734861.89642378408</v>
      </c>
      <c r="AN126" s="71">
        <v>0</v>
      </c>
      <c r="AO126" s="71">
        <v>0</v>
      </c>
      <c r="AP126" s="71">
        <v>34685795.841238722</v>
      </c>
      <c r="AQ126" s="72"/>
      <c r="AR126" s="71">
        <v>6</v>
      </c>
      <c r="AS126" s="71">
        <v>1</v>
      </c>
      <c r="AT126" s="71">
        <v>0</v>
      </c>
      <c r="AU126" s="71">
        <v>0</v>
      </c>
      <c r="AV126" s="71">
        <v>0</v>
      </c>
      <c r="AW126" s="71">
        <v>0</v>
      </c>
      <c r="AX126" s="71"/>
      <c r="AY126" s="72"/>
      <c r="AZ126" s="71">
        <v>34.585000000000001</v>
      </c>
      <c r="BA126" s="71">
        <v>19.2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1874</v>
      </c>
      <c r="B127" s="70">
        <v>354</v>
      </c>
      <c r="C127" s="70">
        <v>14</v>
      </c>
      <c r="D127" s="70">
        <v>21</v>
      </c>
      <c r="E127" s="70">
        <v>2017</v>
      </c>
      <c r="F127" s="70" t="s">
        <v>156</v>
      </c>
      <c r="G127" s="70" t="s">
        <v>1665</v>
      </c>
      <c r="H127" s="70" t="s">
        <v>1666</v>
      </c>
      <c r="I127" s="148"/>
      <c r="J127" s="71">
        <v>33.497722045347906</v>
      </c>
      <c r="K127" s="71">
        <v>0.41771242705088057</v>
      </c>
      <c r="L127" s="71">
        <v>32.046970099803076</v>
      </c>
      <c r="M127" s="71">
        <v>7.8082846439352602</v>
      </c>
      <c r="N127" s="71">
        <v>11.026668643018235</v>
      </c>
      <c r="O127" s="71">
        <v>5.6097226108842095</v>
      </c>
      <c r="P127" s="71">
        <v>8.2364718935056604</v>
      </c>
      <c r="Q127" s="71">
        <v>0.35729164931420099</v>
      </c>
      <c r="R127" s="71">
        <v>0</v>
      </c>
      <c r="S127" s="71">
        <v>1.1470369677073204</v>
      </c>
      <c r="T127" s="72"/>
      <c r="U127" s="71">
        <v>1252065</v>
      </c>
      <c r="V127" s="71">
        <v>134</v>
      </c>
      <c r="W127" s="71">
        <v>684</v>
      </c>
      <c r="X127" s="71">
        <v>1500</v>
      </c>
      <c r="Y127" s="71">
        <v>2119</v>
      </c>
      <c r="Z127" s="71">
        <v>3354</v>
      </c>
      <c r="AA127" s="71">
        <v>1706</v>
      </c>
      <c r="AB127" s="71">
        <v>5231</v>
      </c>
      <c r="AC127" s="71">
        <v>0</v>
      </c>
      <c r="AD127" s="71">
        <v>1.14703696770732</v>
      </c>
      <c r="AE127" s="72"/>
      <c r="AF127" s="71">
        <v>10149581.188936779</v>
      </c>
      <c r="AG127" s="71">
        <v>276003.18983537261</v>
      </c>
      <c r="AH127" s="71">
        <v>4419675.9117009854</v>
      </c>
      <c r="AI127" s="71">
        <v>9287339.9700973164</v>
      </c>
      <c r="AJ127" s="71">
        <v>8453355.4340797476</v>
      </c>
      <c r="AK127" s="71">
        <v>0</v>
      </c>
      <c r="AL127" s="71">
        <v>0</v>
      </c>
      <c r="AM127" s="71">
        <v>718566.16065966955</v>
      </c>
      <c r="AN127" s="71">
        <v>0</v>
      </c>
      <c r="AO127" s="71">
        <v>0</v>
      </c>
      <c r="AP127" s="71">
        <v>33304521.85530987</v>
      </c>
      <c r="AQ127" s="72"/>
      <c r="AR127" s="71">
        <v>7</v>
      </c>
      <c r="AS127" s="71">
        <v>1</v>
      </c>
      <c r="AT127" s="71">
        <v>0</v>
      </c>
      <c r="AU127" s="71">
        <v>0</v>
      </c>
      <c r="AV127" s="71">
        <v>0</v>
      </c>
      <c r="AW127" s="71">
        <v>0</v>
      </c>
      <c r="AX127" s="71"/>
      <c r="AY127" s="72"/>
      <c r="AZ127" s="71">
        <v>38.585000000000001</v>
      </c>
      <c r="BA127" s="71">
        <v>19.2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1875</v>
      </c>
      <c r="B128" s="70">
        <v>355</v>
      </c>
      <c r="C128" s="70">
        <v>15</v>
      </c>
      <c r="D128" s="70">
        <v>21</v>
      </c>
      <c r="E128" s="70">
        <v>2018</v>
      </c>
      <c r="F128" s="70" t="s">
        <v>183</v>
      </c>
      <c r="G128" s="70" t="s">
        <v>1665</v>
      </c>
      <c r="H128" s="70" t="s">
        <v>1666</v>
      </c>
      <c r="I128" s="148"/>
      <c r="J128" s="71">
        <v>37.929274117136899</v>
      </c>
      <c r="K128" s="71">
        <v>0.3887771304546942</v>
      </c>
      <c r="L128" s="71">
        <v>29.398967303905714</v>
      </c>
      <c r="M128" s="71">
        <v>7.8467957001967328</v>
      </c>
      <c r="N128" s="71">
        <v>10.065830084350532</v>
      </c>
      <c r="O128" s="71">
        <v>5.4042196333933799</v>
      </c>
      <c r="P128" s="71">
        <v>8.1353645566206829</v>
      </c>
      <c r="Q128" s="71">
        <v>0.32267182273859402</v>
      </c>
      <c r="R128" s="71">
        <v>0</v>
      </c>
      <c r="S128" s="71">
        <v>1.0754774263723763</v>
      </c>
      <c r="T128" s="72"/>
      <c r="U128" s="71">
        <v>1481335</v>
      </c>
      <c r="V128" s="71">
        <v>134</v>
      </c>
      <c r="W128" s="71">
        <v>684</v>
      </c>
      <c r="X128" s="71">
        <v>1500</v>
      </c>
      <c r="Y128" s="71">
        <v>2101</v>
      </c>
      <c r="Z128" s="71">
        <v>3293</v>
      </c>
      <c r="AA128" s="71">
        <v>1702</v>
      </c>
      <c r="AB128" s="71">
        <v>5091</v>
      </c>
      <c r="AC128" s="71">
        <v>0</v>
      </c>
      <c r="AD128" s="71">
        <v>1.0754774263723761</v>
      </c>
      <c r="AE128" s="72"/>
      <c r="AF128" s="71">
        <v>12054028.2729431</v>
      </c>
      <c r="AG128" s="71">
        <v>249716.86080211151</v>
      </c>
      <c r="AH128" s="71">
        <v>4165545.0905951299</v>
      </c>
      <c r="AI128" s="71">
        <v>9493558.5234880485</v>
      </c>
      <c r="AJ128" s="71">
        <v>7785940.495975743</v>
      </c>
      <c r="AK128" s="71">
        <v>0</v>
      </c>
      <c r="AL128" s="71">
        <v>0</v>
      </c>
      <c r="AM128" s="71">
        <v>700781.80463300447</v>
      </c>
      <c r="AN128" s="71">
        <v>0</v>
      </c>
      <c r="AO128" s="71">
        <v>0</v>
      </c>
      <c r="AP128" s="71">
        <v>34449571.048437141</v>
      </c>
      <c r="AQ128" s="72"/>
      <c r="AR128" s="71">
        <v>11</v>
      </c>
      <c r="AS128" s="71">
        <v>1</v>
      </c>
      <c r="AT128" s="71">
        <v>0</v>
      </c>
      <c r="AU128" s="71">
        <v>0</v>
      </c>
      <c r="AV128" s="71">
        <v>0</v>
      </c>
      <c r="AW128" s="71">
        <v>0</v>
      </c>
      <c r="AX128" s="71"/>
      <c r="AY128" s="72"/>
      <c r="AZ128" s="71">
        <v>63.384999999999998</v>
      </c>
      <c r="BA128" s="71">
        <v>19</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1876</v>
      </c>
      <c r="B129" s="70">
        <v>356</v>
      </c>
      <c r="C129" s="70">
        <v>16</v>
      </c>
      <c r="D129" s="70">
        <v>21</v>
      </c>
      <c r="E129" s="70">
        <v>2019</v>
      </c>
      <c r="F129" s="70" t="s">
        <v>158</v>
      </c>
      <c r="G129" s="70" t="s">
        <v>1665</v>
      </c>
      <c r="H129" s="70" t="s">
        <v>1666</v>
      </c>
      <c r="I129" s="148"/>
      <c r="J129" s="71">
        <v>30.290283808595909</v>
      </c>
      <c r="K129" s="71">
        <v>0.36075654937406265</v>
      </c>
      <c r="L129" s="71">
        <v>29.530684708679839</v>
      </c>
      <c r="M129" s="71">
        <v>7.0392882552685894</v>
      </c>
      <c r="N129" s="71">
        <v>10.233795407039517</v>
      </c>
      <c r="O129" s="71">
        <v>5.207110301131368</v>
      </c>
      <c r="P129" s="71">
        <v>7.1083167576681934</v>
      </c>
      <c r="Q129" s="71">
        <v>0.30577413784039298</v>
      </c>
      <c r="R129" s="71">
        <v>0</v>
      </c>
      <c r="S129" s="71">
        <v>0.92158136407745583</v>
      </c>
      <c r="T129" s="72"/>
      <c r="U129" s="71">
        <v>1244449</v>
      </c>
      <c r="V129" s="71">
        <v>134</v>
      </c>
      <c r="W129" s="71">
        <v>684</v>
      </c>
      <c r="X129" s="71">
        <v>1500</v>
      </c>
      <c r="Y129" s="71">
        <v>2110</v>
      </c>
      <c r="Z129" s="71">
        <v>3260</v>
      </c>
      <c r="AA129" s="71">
        <v>1476</v>
      </c>
      <c r="AB129" s="71">
        <v>4955</v>
      </c>
      <c r="AC129" s="71">
        <v>0</v>
      </c>
      <c r="AD129" s="71">
        <v>0.92158136407745583</v>
      </c>
      <c r="AE129" s="72"/>
      <c r="AF129" s="71">
        <v>9936713.8410317134</v>
      </c>
      <c r="AG129" s="71">
        <v>249642.9126313806</v>
      </c>
      <c r="AH129" s="71">
        <v>4497544.4405637151</v>
      </c>
      <c r="AI129" s="71">
        <v>9302899.2430697959</v>
      </c>
      <c r="AJ129" s="71">
        <v>8248143.1679647062</v>
      </c>
      <c r="AK129" s="71">
        <v>0</v>
      </c>
      <c r="AL129" s="71">
        <v>0</v>
      </c>
      <c r="AM129" s="71">
        <v>674833.69877997087</v>
      </c>
      <c r="AN129" s="71">
        <v>0</v>
      </c>
      <c r="AO129" s="71">
        <v>0</v>
      </c>
      <c r="AP129" s="71">
        <v>32909777.304041281</v>
      </c>
      <c r="AQ129" s="72"/>
      <c r="AR129" s="71">
        <v>12</v>
      </c>
      <c r="AS129" s="71">
        <v>1</v>
      </c>
      <c r="AT129" s="71">
        <v>0</v>
      </c>
      <c r="AU129" s="71">
        <v>0</v>
      </c>
      <c r="AV129" s="71">
        <v>0</v>
      </c>
      <c r="AW129" s="71">
        <v>0</v>
      </c>
      <c r="AX129" s="71"/>
      <c r="AY129" s="72"/>
      <c r="AZ129" s="71">
        <v>72.884999999999991</v>
      </c>
      <c r="BA129" s="71">
        <v>19.2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1877</v>
      </c>
      <c r="B130" s="70">
        <v>357</v>
      </c>
      <c r="C130" s="70">
        <v>17</v>
      </c>
      <c r="D130" s="70">
        <v>21</v>
      </c>
      <c r="E130" s="70">
        <v>2020</v>
      </c>
      <c r="F130" s="70" t="s">
        <v>159</v>
      </c>
      <c r="G130" s="70" t="s">
        <v>1665</v>
      </c>
      <c r="H130" s="70" t="s">
        <v>1666</v>
      </c>
      <c r="I130" s="148"/>
      <c r="J130" s="71">
        <v>31.874554961872349</v>
      </c>
      <c r="K130" s="71">
        <v>0.37537817694205461</v>
      </c>
      <c r="L130" s="71">
        <v>30.513145513487967</v>
      </c>
      <c r="M130" s="71">
        <v>5.3909589384206962</v>
      </c>
      <c r="N130" s="71">
        <v>9.255379302366018</v>
      </c>
      <c r="O130" s="71">
        <v>4.4949918416416343</v>
      </c>
      <c r="P130" s="71">
        <v>6.633324796473957</v>
      </c>
      <c r="Q130" s="71">
        <v>0.28100680771925202</v>
      </c>
      <c r="R130" s="71">
        <v>0</v>
      </c>
      <c r="S130" s="71">
        <v>0.72193276800359718</v>
      </c>
      <c r="T130" s="72"/>
      <c r="U130" s="71">
        <v>1484476</v>
      </c>
      <c r="V130" s="71">
        <v>129</v>
      </c>
      <c r="W130" s="71">
        <v>628</v>
      </c>
      <c r="X130" s="71">
        <v>1208</v>
      </c>
      <c r="Y130" s="71">
        <v>2082</v>
      </c>
      <c r="Z130" s="71">
        <v>3212</v>
      </c>
      <c r="AA130" s="71">
        <v>1464</v>
      </c>
      <c r="AB130" s="71">
        <v>4766</v>
      </c>
      <c r="AC130" s="71">
        <v>0</v>
      </c>
      <c r="AD130" s="71">
        <v>0.72193276800359718</v>
      </c>
      <c r="AE130" s="72"/>
      <c r="AF130" s="71">
        <v>11590651.196287731</v>
      </c>
      <c r="AG130" s="71">
        <v>240505.02166913569</v>
      </c>
      <c r="AH130" s="71">
        <v>4474700.5534971403</v>
      </c>
      <c r="AI130" s="71">
        <v>6935951.4429417113</v>
      </c>
      <c r="AJ130" s="71">
        <v>8549707.6423968412</v>
      </c>
      <c r="AK130" s="71"/>
      <c r="AL130" s="71"/>
      <c r="AM130" s="71">
        <v>622015.95136440906</v>
      </c>
      <c r="AN130" s="71"/>
      <c r="AO130" s="71"/>
      <c r="AP130" s="71">
        <v>32413531.808156967</v>
      </c>
      <c r="AQ130" s="72"/>
      <c r="AR130" s="71">
        <v>12</v>
      </c>
      <c r="AS130" s="71">
        <v>1</v>
      </c>
      <c r="AT130" s="71">
        <v>0</v>
      </c>
      <c r="AU130" s="71">
        <v>0</v>
      </c>
      <c r="AV130" s="71">
        <v>0</v>
      </c>
      <c r="AW130" s="71">
        <v>0</v>
      </c>
      <c r="AX130" s="71"/>
      <c r="AY130" s="72"/>
      <c r="AZ130" s="71">
        <v>72.884999999999991</v>
      </c>
      <c r="BA130" s="71">
        <v>19.2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1878</v>
      </c>
      <c r="B131" s="70">
        <v>357</v>
      </c>
      <c r="C131" s="70">
        <v>18</v>
      </c>
      <c r="D131" s="70">
        <v>21</v>
      </c>
      <c r="E131" s="70">
        <v>2021</v>
      </c>
      <c r="F131" s="70" t="s">
        <v>160</v>
      </c>
      <c r="G131" s="70" t="s">
        <v>1665</v>
      </c>
      <c r="H131" s="70" t="s">
        <v>1666</v>
      </c>
      <c r="I131" s="148"/>
      <c r="J131" s="71">
        <v>33.246926019739306</v>
      </c>
      <c r="K131" s="71">
        <v>0.36159338297069321</v>
      </c>
      <c r="L131" s="71">
        <v>27.845959234758986</v>
      </c>
      <c r="M131" s="71">
        <v>5.4751468151636988</v>
      </c>
      <c r="N131" s="71">
        <v>8.9331155278212027</v>
      </c>
      <c r="O131" s="71">
        <v>4.296227844169815</v>
      </c>
      <c r="P131" s="71">
        <v>6.7561707969670337</v>
      </c>
      <c r="Q131" s="71">
        <v>0.26828875849121803</v>
      </c>
      <c r="R131" s="71">
        <v>0</v>
      </c>
      <c r="S131" s="71">
        <v>0.67024214611677813</v>
      </c>
      <c r="T131" s="72"/>
      <c r="U131" s="71">
        <v>1590091</v>
      </c>
      <c r="V131" s="71">
        <v>129</v>
      </c>
      <c r="W131" s="71">
        <v>628</v>
      </c>
      <c r="X131" s="71">
        <v>1208</v>
      </c>
      <c r="Y131" s="71">
        <v>2034</v>
      </c>
      <c r="Z131" s="71">
        <v>3161</v>
      </c>
      <c r="AA131" s="71">
        <v>1454</v>
      </c>
      <c r="AB131" s="71">
        <v>4595</v>
      </c>
      <c r="AC131" s="71">
        <v>0</v>
      </c>
      <c r="AD131" s="71">
        <v>0.67024214611677813</v>
      </c>
      <c r="AE131" s="72"/>
      <c r="AF131" s="71">
        <v>12179412.628289009</v>
      </c>
      <c r="AG131" s="71">
        <v>244658.16588117863</v>
      </c>
      <c r="AH131" s="71">
        <v>4011829.4575880268</v>
      </c>
      <c r="AI131" s="71">
        <v>7610794.7635358032</v>
      </c>
      <c r="AJ131" s="71">
        <v>8136414.6470165206</v>
      </c>
      <c r="AK131" s="71">
        <v>0</v>
      </c>
      <c r="AL131" s="71">
        <v>0</v>
      </c>
      <c r="AM131" s="71">
        <v>603157.5644768544</v>
      </c>
      <c r="AN131" s="71">
        <v>0</v>
      </c>
      <c r="AO131" s="71">
        <v>0</v>
      </c>
      <c r="AP131" s="71">
        <v>32786267.226787392</v>
      </c>
      <c r="AQ131" s="72"/>
      <c r="AR131" s="71">
        <v>12</v>
      </c>
      <c r="AS131" s="71">
        <v>1</v>
      </c>
      <c r="AT131" s="71">
        <v>0</v>
      </c>
      <c r="AU131" s="71">
        <v>0</v>
      </c>
      <c r="AV131" s="71">
        <v>0</v>
      </c>
      <c r="AW131" s="71">
        <v>0</v>
      </c>
      <c r="AX131" s="71"/>
      <c r="AY131" s="72"/>
      <c r="AZ131" s="71">
        <v>72.884999999999991</v>
      </c>
      <c r="BA131" s="71">
        <v>19.2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1671</v>
      </c>
      <c r="B132" s="70">
        <v>357</v>
      </c>
      <c r="C132" s="70">
        <v>19</v>
      </c>
      <c r="D132" s="70">
        <v>21</v>
      </c>
      <c r="E132" s="70">
        <v>2022</v>
      </c>
      <c r="F132" s="70" t="s">
        <v>161</v>
      </c>
      <c r="G132" s="70" t="s">
        <v>1665</v>
      </c>
      <c r="H132" s="70" t="s">
        <v>1666</v>
      </c>
      <c r="I132" s="148"/>
      <c r="J132" s="71">
        <v>30.363812131337856</v>
      </c>
      <c r="K132" s="71">
        <v>0.3458836247525075</v>
      </c>
      <c r="L132" s="71">
        <v>24.967579001476494</v>
      </c>
      <c r="M132" s="71">
        <v>5.5821992491724419</v>
      </c>
      <c r="N132" s="71">
        <v>8.7500834680563369</v>
      </c>
      <c r="O132" s="71">
        <v>4.4102521737776454</v>
      </c>
      <c r="P132" s="71">
        <v>6.6821844222649638</v>
      </c>
      <c r="Q132" s="71">
        <v>0.26420785317179418</v>
      </c>
      <c r="R132" s="71">
        <v>0</v>
      </c>
      <c r="S132" s="71">
        <v>0.55622298329006326</v>
      </c>
      <c r="T132" s="72"/>
      <c r="U132" s="71">
        <v>1786084</v>
      </c>
      <c r="V132" s="71">
        <v>129</v>
      </c>
      <c r="W132" s="71">
        <v>628</v>
      </c>
      <c r="X132" s="71">
        <v>1208</v>
      </c>
      <c r="Y132" s="71">
        <v>2023</v>
      </c>
      <c r="Z132" s="71">
        <v>3083</v>
      </c>
      <c r="AA132" s="71">
        <v>1460</v>
      </c>
      <c r="AB132" s="71">
        <v>4488</v>
      </c>
      <c r="AC132" s="71">
        <v>0</v>
      </c>
      <c r="AD132" s="71">
        <v>0.55622298329006326</v>
      </c>
      <c r="AE132" s="72"/>
      <c r="AF132" s="71">
        <v>12196320.660217883</v>
      </c>
      <c r="AG132" s="71">
        <v>246807.38309168245</v>
      </c>
      <c r="AH132" s="71">
        <v>4453167.5793941431</v>
      </c>
      <c r="AI132" s="71">
        <v>7558465.7961402116</v>
      </c>
      <c r="AJ132" s="71">
        <v>8237382.2553353794</v>
      </c>
      <c r="AK132" s="71">
        <v>0</v>
      </c>
      <c r="AL132" s="71">
        <v>0</v>
      </c>
      <c r="AM132" s="71">
        <v>579523.29729913466</v>
      </c>
      <c r="AN132" s="71">
        <v>0</v>
      </c>
      <c r="AO132" s="71">
        <v>0</v>
      </c>
      <c r="AP132" s="71">
        <v>33271666.971478436</v>
      </c>
      <c r="AQ132" s="72"/>
      <c r="AR132" s="71">
        <v>17</v>
      </c>
      <c r="AS132" s="71">
        <v>1</v>
      </c>
      <c r="AT132" s="71">
        <v>0</v>
      </c>
      <c r="AU132" s="71">
        <v>0</v>
      </c>
      <c r="AV132" s="71">
        <v>0</v>
      </c>
      <c r="AW132" s="71">
        <v>0</v>
      </c>
      <c r="AX132" s="71"/>
      <c r="AY132" s="72"/>
      <c r="AZ132" s="71">
        <v>108.38500000000001</v>
      </c>
      <c r="BA132" s="71">
        <v>19.2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1879</v>
      </c>
      <c r="B133" s="70">
        <v>357</v>
      </c>
      <c r="C133" s="70">
        <v>20</v>
      </c>
      <c r="D133" s="70">
        <v>21</v>
      </c>
      <c r="E133" s="70">
        <v>2023</v>
      </c>
      <c r="F133" s="70" t="s">
        <v>1539</v>
      </c>
      <c r="G133" s="70" t="s">
        <v>1665</v>
      </c>
      <c r="H133" s="70" t="s">
        <v>1666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1</v>
      </c>
      <c r="AT133" s="71">
        <v>0</v>
      </c>
      <c r="AU133" s="71">
        <v>0</v>
      </c>
      <c r="AV133" s="71">
        <v>0</v>
      </c>
      <c r="AW133" s="71">
        <v>0</v>
      </c>
      <c r="AX133" s="71"/>
      <c r="AY133" s="72"/>
      <c r="AZ133" s="71">
        <v>116.38500000000001</v>
      </c>
      <c r="BA133" s="71">
        <v>19.2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1664</v>
      </c>
      <c r="B134" s="70">
        <v>357</v>
      </c>
      <c r="C134" s="70">
        <v>21</v>
      </c>
      <c r="D134" s="70">
        <v>21</v>
      </c>
      <c r="E134" s="70">
        <v>2024</v>
      </c>
      <c r="F134" s="70" t="s">
        <v>1554</v>
      </c>
      <c r="G134" s="70" t="s">
        <v>1665</v>
      </c>
      <c r="H134" s="70" t="s">
        <v>1666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1880</v>
      </c>
      <c r="B135" s="70">
        <v>86</v>
      </c>
      <c r="C135" s="70">
        <v>1</v>
      </c>
      <c r="D135" s="70">
        <v>6</v>
      </c>
      <c r="E135" s="70">
        <v>1990</v>
      </c>
      <c r="F135" s="70" t="s">
        <v>787</v>
      </c>
      <c r="G135" s="70" t="s">
        <v>1881</v>
      </c>
      <c r="H135" s="70" t="s">
        <v>1882</v>
      </c>
      <c r="I135" s="148"/>
      <c r="J135" s="71">
        <v>2.1476162288315752</v>
      </c>
      <c r="K135" s="71">
        <v>1.4300050718263351</v>
      </c>
      <c r="L135" s="71">
        <v>6.4632695718921473</v>
      </c>
      <c r="M135" s="71">
        <v>2.9929656370684512</v>
      </c>
      <c r="N135" s="71">
        <v>6.0312537746623658</v>
      </c>
      <c r="O135" s="71">
        <v>5.0958920737982076</v>
      </c>
      <c r="P135" s="71">
        <v>8.6239881816773902</v>
      </c>
      <c r="Q135" s="71">
        <v>0.362575729670917</v>
      </c>
      <c r="R135" s="71">
        <v>0</v>
      </c>
      <c r="S135" s="71">
        <v>0.32685739720069718</v>
      </c>
      <c r="T135" s="72"/>
      <c r="U135" s="71">
        <v>319731</v>
      </c>
      <c r="V135" s="71">
        <v>417</v>
      </c>
      <c r="W135" s="71">
        <v>92</v>
      </c>
      <c r="X135" s="71">
        <v>1030</v>
      </c>
      <c r="Y135" s="71">
        <v>1499</v>
      </c>
      <c r="Z135" s="71">
        <v>2096</v>
      </c>
      <c r="AA135" s="71">
        <v>2094</v>
      </c>
      <c r="AB135" s="71">
        <v>5887</v>
      </c>
      <c r="AC135" s="71">
        <v>0</v>
      </c>
      <c r="AD135" s="71">
        <v>0.32685739720069718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1883</v>
      </c>
      <c r="B136" s="70">
        <v>87</v>
      </c>
      <c r="C136" s="70">
        <v>2</v>
      </c>
      <c r="D136" s="70">
        <v>6</v>
      </c>
      <c r="E136" s="70">
        <v>2005</v>
      </c>
      <c r="F136" s="70" t="s">
        <v>789</v>
      </c>
      <c r="G136" s="70" t="s">
        <v>1881</v>
      </c>
      <c r="H136" s="70" t="s">
        <v>1882</v>
      </c>
      <c r="I136" s="148"/>
      <c r="J136" s="71">
        <v>1.90667179981142</v>
      </c>
      <c r="K136" s="71">
        <v>0.64038995418105926</v>
      </c>
      <c r="L136" s="71">
        <v>3.963547864036856</v>
      </c>
      <c r="M136" s="71">
        <v>3.3946139807895288</v>
      </c>
      <c r="N136" s="71">
        <v>9.4937522700461319</v>
      </c>
      <c r="O136" s="71">
        <v>6.5655942691092264</v>
      </c>
      <c r="P136" s="71">
        <v>8.6141005892626197</v>
      </c>
      <c r="Q136" s="71">
        <v>0.32667988743494403</v>
      </c>
      <c r="R136" s="71">
        <v>0</v>
      </c>
      <c r="S136" s="71">
        <v>0.29290318199999998</v>
      </c>
      <c r="T136" s="72"/>
      <c r="U136" s="71">
        <v>343557</v>
      </c>
      <c r="V136" s="71">
        <v>246</v>
      </c>
      <c r="W136" s="71">
        <v>53</v>
      </c>
      <c r="X136" s="71">
        <v>623</v>
      </c>
      <c r="Y136" s="71">
        <v>1774</v>
      </c>
      <c r="Z136" s="71">
        <v>3125</v>
      </c>
      <c r="AA136" s="71">
        <v>1713</v>
      </c>
      <c r="AB136" s="71">
        <v>5545</v>
      </c>
      <c r="AC136" s="71">
        <v>0</v>
      </c>
      <c r="AD136" s="71">
        <v>0.29290318199999998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1884</v>
      </c>
      <c r="B137" s="70">
        <v>88</v>
      </c>
      <c r="C137" s="70">
        <v>3</v>
      </c>
      <c r="D137" s="70">
        <v>6</v>
      </c>
      <c r="E137" s="70">
        <v>2006</v>
      </c>
      <c r="F137" s="70" t="s">
        <v>790</v>
      </c>
      <c r="G137" s="70" t="s">
        <v>1881</v>
      </c>
      <c r="H137" s="70" t="s">
        <v>1882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1885</v>
      </c>
      <c r="B138" s="70">
        <v>89</v>
      </c>
      <c r="C138" s="70">
        <v>4</v>
      </c>
      <c r="D138" s="70">
        <v>6</v>
      </c>
      <c r="E138" s="70">
        <v>2007</v>
      </c>
      <c r="F138" s="70" t="s">
        <v>791</v>
      </c>
      <c r="G138" s="70" t="s">
        <v>1881</v>
      </c>
      <c r="H138" s="70" t="s">
        <v>1882</v>
      </c>
      <c r="I138" s="148"/>
      <c r="J138" s="71">
        <v>1.95741567265067</v>
      </c>
      <c r="K138" s="71">
        <v>0.62348081379294529</v>
      </c>
      <c r="L138" s="71">
        <v>3.745805548978943</v>
      </c>
      <c r="M138" s="71">
        <v>4.7492546207584603</v>
      </c>
      <c r="N138" s="71">
        <v>8.2494525247351778</v>
      </c>
      <c r="O138" s="71">
        <v>6.1722995612771889</v>
      </c>
      <c r="P138" s="71">
        <v>8.5278573553475994</v>
      </c>
      <c r="Q138" s="71">
        <v>0.33633500381692299</v>
      </c>
      <c r="R138" s="71">
        <v>0</v>
      </c>
      <c r="S138" s="71">
        <v>0.2465217853208499</v>
      </c>
      <c r="T138" s="72"/>
      <c r="U138" s="71">
        <v>360822</v>
      </c>
      <c r="V138" s="71">
        <v>233</v>
      </c>
      <c r="W138" s="71">
        <v>61</v>
      </c>
      <c r="X138" s="71">
        <v>1017</v>
      </c>
      <c r="Y138" s="71">
        <v>1756</v>
      </c>
      <c r="Z138" s="71">
        <v>3054</v>
      </c>
      <c r="AA138" s="71">
        <v>1670</v>
      </c>
      <c r="AB138" s="71">
        <v>5407</v>
      </c>
      <c r="AC138" s="71">
        <v>0</v>
      </c>
      <c r="AD138" s="71">
        <v>0.2465217853208499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1886</v>
      </c>
      <c r="B139" s="70">
        <v>90</v>
      </c>
      <c r="C139" s="70">
        <v>5</v>
      </c>
      <c r="D139" s="70">
        <v>6</v>
      </c>
      <c r="E139" s="70">
        <v>2008</v>
      </c>
      <c r="F139" s="70" t="s">
        <v>792</v>
      </c>
      <c r="G139" s="70" t="s">
        <v>1881</v>
      </c>
      <c r="H139" s="70" t="s">
        <v>1882</v>
      </c>
      <c r="I139" s="148"/>
      <c r="J139" s="71">
        <v>1.744982239827281</v>
      </c>
      <c r="K139" s="71">
        <v>0.46217737974153977</v>
      </c>
      <c r="L139" s="71">
        <v>3.4031512318632391</v>
      </c>
      <c r="M139" s="71">
        <v>5.1377622510317593</v>
      </c>
      <c r="N139" s="71">
        <v>7.5700715154235354</v>
      </c>
      <c r="O139" s="71">
        <v>5.9239579351599403</v>
      </c>
      <c r="P139" s="71">
        <v>8.3804201910934992</v>
      </c>
      <c r="Q139" s="71">
        <v>0.32715950645549202</v>
      </c>
      <c r="R139" s="71">
        <v>0</v>
      </c>
      <c r="S139" s="71">
        <v>0.42103223172259702</v>
      </c>
      <c r="T139" s="72"/>
      <c r="U139" s="71">
        <v>373263</v>
      </c>
      <c r="V139" s="71">
        <v>233</v>
      </c>
      <c r="W139" s="71">
        <v>61</v>
      </c>
      <c r="X139" s="71">
        <v>1017</v>
      </c>
      <c r="Y139" s="71">
        <v>1773</v>
      </c>
      <c r="Z139" s="71">
        <v>3034</v>
      </c>
      <c r="AA139" s="71">
        <v>1643</v>
      </c>
      <c r="AB139" s="71">
        <v>5346</v>
      </c>
      <c r="AC139" s="71">
        <v>0</v>
      </c>
      <c r="AD139" s="71">
        <v>0.42103223172259702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1887</v>
      </c>
      <c r="B140" s="70">
        <v>91</v>
      </c>
      <c r="C140" s="70">
        <v>6</v>
      </c>
      <c r="D140" s="70">
        <v>6</v>
      </c>
      <c r="E140" s="70">
        <v>2009</v>
      </c>
      <c r="F140" s="70" t="s">
        <v>176</v>
      </c>
      <c r="G140" s="1064" t="s">
        <v>1881</v>
      </c>
      <c r="H140" s="70" t="s">
        <v>1882</v>
      </c>
      <c r="I140" s="148"/>
      <c r="J140" s="71">
        <v>2.0628475833641922</v>
      </c>
      <c r="K140" s="71">
        <v>0.45336810150491891</v>
      </c>
      <c r="L140" s="71">
        <v>5.8070303669274086</v>
      </c>
      <c r="M140" s="71">
        <v>6.1437344760696249</v>
      </c>
      <c r="N140" s="71">
        <v>7.6416947584040411</v>
      </c>
      <c r="O140" s="71">
        <v>6.0234478393281954</v>
      </c>
      <c r="P140" s="71">
        <v>8.1681431080550304</v>
      </c>
      <c r="Q140" s="71">
        <v>0.30798494419788802</v>
      </c>
      <c r="R140" s="71">
        <v>0</v>
      </c>
      <c r="S140" s="71">
        <v>0.30817493063221518</v>
      </c>
      <c r="T140" s="72"/>
      <c r="U140" s="71">
        <v>327791</v>
      </c>
      <c r="V140" s="71">
        <v>219</v>
      </c>
      <c r="W140" s="71">
        <v>145</v>
      </c>
      <c r="X140" s="71">
        <v>1240</v>
      </c>
      <c r="Y140" s="71">
        <v>1776</v>
      </c>
      <c r="Z140" s="71">
        <v>3045</v>
      </c>
      <c r="AA140" s="71">
        <v>1644</v>
      </c>
      <c r="AB140" s="71">
        <v>5283</v>
      </c>
      <c r="AC140" s="71">
        <v>0</v>
      </c>
      <c r="AD140" s="71">
        <v>0.30817493063221518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1888</v>
      </c>
      <c r="B141" s="70">
        <v>92</v>
      </c>
      <c r="C141" s="70">
        <v>7</v>
      </c>
      <c r="D141" s="70">
        <v>6</v>
      </c>
      <c r="E141" s="70">
        <v>2010</v>
      </c>
      <c r="F141" s="70" t="s">
        <v>177</v>
      </c>
      <c r="G141" s="1064" t="s">
        <v>1881</v>
      </c>
      <c r="H141" s="70" t="s">
        <v>1882</v>
      </c>
      <c r="I141" s="148"/>
      <c r="J141" s="71">
        <v>1.080853859439471</v>
      </c>
      <c r="K141" s="71">
        <v>0.48568813273260369</v>
      </c>
      <c r="L141" s="71">
        <v>5.9135558398108756</v>
      </c>
      <c r="M141" s="71">
        <v>6.3476899299462124</v>
      </c>
      <c r="N141" s="71">
        <v>8.1282125873571243</v>
      </c>
      <c r="O141" s="71">
        <v>6.0093705057957072</v>
      </c>
      <c r="P141" s="71">
        <v>8.3314951696351507</v>
      </c>
      <c r="Q141" s="71">
        <v>0.31636262424540201</v>
      </c>
      <c r="R141" s="71">
        <v>0</v>
      </c>
      <c r="S141" s="71">
        <v>0.28628543780118021</v>
      </c>
      <c r="T141" s="72"/>
      <c r="U141" s="71">
        <v>200561</v>
      </c>
      <c r="V141" s="71">
        <v>219</v>
      </c>
      <c r="W141" s="71">
        <v>145</v>
      </c>
      <c r="X141" s="71">
        <v>1240</v>
      </c>
      <c r="Y141" s="71">
        <v>1775</v>
      </c>
      <c r="Z141" s="71">
        <v>3052</v>
      </c>
      <c r="AA141" s="71">
        <v>1635</v>
      </c>
      <c r="AB141" s="71">
        <v>5200</v>
      </c>
      <c r="AC141" s="71">
        <v>0</v>
      </c>
      <c r="AD141" s="71">
        <v>0.28628543780118021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1889</v>
      </c>
      <c r="B142" s="70">
        <v>93</v>
      </c>
      <c r="C142" s="70">
        <v>8</v>
      </c>
      <c r="D142" s="70">
        <v>6</v>
      </c>
      <c r="E142" s="70">
        <v>2011</v>
      </c>
      <c r="F142" s="70" t="s">
        <v>178</v>
      </c>
      <c r="G142" s="70" t="s">
        <v>1881</v>
      </c>
      <c r="H142" s="70" t="s">
        <v>1882</v>
      </c>
      <c r="I142" s="148"/>
      <c r="J142" s="71">
        <v>1.4198627462875659</v>
      </c>
      <c r="K142" s="71">
        <v>0.60960177204169574</v>
      </c>
      <c r="L142" s="71">
        <v>5.2764376011419376</v>
      </c>
      <c r="M142" s="71">
        <v>6.9857092111166601</v>
      </c>
      <c r="N142" s="71">
        <v>7.6544211860544626</v>
      </c>
      <c r="O142" s="71">
        <v>5.8565402523338763</v>
      </c>
      <c r="P142" s="71">
        <v>8.0214499936111583</v>
      </c>
      <c r="Q142" s="71">
        <v>0.35958716220187797</v>
      </c>
      <c r="R142" s="71">
        <v>0</v>
      </c>
      <c r="S142" s="71">
        <v>0.357966570918755</v>
      </c>
      <c r="T142" s="72"/>
      <c r="U142" s="71">
        <v>249833</v>
      </c>
      <c r="V142" s="71">
        <v>219</v>
      </c>
      <c r="W142" s="71">
        <v>145</v>
      </c>
      <c r="X142" s="71">
        <v>1240</v>
      </c>
      <c r="Y142" s="71">
        <v>1780</v>
      </c>
      <c r="Z142" s="71">
        <v>3039</v>
      </c>
      <c r="AA142" s="71">
        <v>1621</v>
      </c>
      <c r="AB142" s="71">
        <v>5124</v>
      </c>
      <c r="AC142" s="71">
        <v>0</v>
      </c>
      <c r="AD142" s="71">
        <v>0.357966570918755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1890</v>
      </c>
      <c r="B143" s="70">
        <v>94</v>
      </c>
      <c r="C143" s="70">
        <v>9</v>
      </c>
      <c r="D143" s="70">
        <v>6</v>
      </c>
      <c r="E143" s="70">
        <v>2012</v>
      </c>
      <c r="F143" s="70" t="s">
        <v>179</v>
      </c>
      <c r="G143" s="70" t="s">
        <v>1881</v>
      </c>
      <c r="H143" s="70" t="s">
        <v>1882</v>
      </c>
      <c r="I143" s="148"/>
      <c r="J143" s="71">
        <v>1.2710348557695981</v>
      </c>
      <c r="K143" s="71">
        <v>0.55024272469462787</v>
      </c>
      <c r="L143" s="71">
        <v>5.3648852547704848</v>
      </c>
      <c r="M143" s="71">
        <v>6.2892958677198667</v>
      </c>
      <c r="N143" s="71">
        <v>7.4223948829070583</v>
      </c>
      <c r="O143" s="71">
        <v>5.8008944270700598</v>
      </c>
      <c r="P143" s="71">
        <v>7.9625792155908393</v>
      </c>
      <c r="Q143" s="71">
        <v>0.38732938461328797</v>
      </c>
      <c r="R143" s="71">
        <v>0</v>
      </c>
      <c r="S143" s="71">
        <v>0.32491750765082589</v>
      </c>
      <c r="T143" s="72"/>
      <c r="U143" s="71">
        <v>229479</v>
      </c>
      <c r="V143" s="71">
        <v>219</v>
      </c>
      <c r="W143" s="71">
        <v>145</v>
      </c>
      <c r="X143" s="71">
        <v>1240</v>
      </c>
      <c r="Y143" s="71">
        <v>1782</v>
      </c>
      <c r="Z143" s="71">
        <v>3034</v>
      </c>
      <c r="AA143" s="71">
        <v>1600</v>
      </c>
      <c r="AB143" s="71">
        <v>5080</v>
      </c>
      <c r="AC143" s="71">
        <v>0</v>
      </c>
      <c r="AD143" s="71">
        <v>0.32491750765082589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1891</v>
      </c>
      <c r="B144" s="70">
        <v>95</v>
      </c>
      <c r="C144" s="70">
        <v>10</v>
      </c>
      <c r="D144" s="70">
        <v>6</v>
      </c>
      <c r="E144" s="70">
        <v>2013</v>
      </c>
      <c r="F144" s="70" t="s">
        <v>180</v>
      </c>
      <c r="G144" s="70" t="s">
        <v>1881</v>
      </c>
      <c r="H144" s="70" t="s">
        <v>1882</v>
      </c>
      <c r="I144" s="148"/>
      <c r="J144" s="71">
        <v>1.397676079809596</v>
      </c>
      <c r="K144" s="71">
        <v>0.45262148997381568</v>
      </c>
      <c r="L144" s="71">
        <v>5.4536007139744989</v>
      </c>
      <c r="M144" s="71">
        <v>6.062998683938158</v>
      </c>
      <c r="N144" s="71">
        <v>7.9528329459582094</v>
      </c>
      <c r="O144" s="71">
        <v>5.6133628845523962</v>
      </c>
      <c r="P144" s="71">
        <v>8.0275498192589403</v>
      </c>
      <c r="Q144" s="71">
        <v>0.39017808431711898</v>
      </c>
      <c r="R144" s="71">
        <v>0</v>
      </c>
      <c r="S144" s="71">
        <v>0.29480214403152433</v>
      </c>
      <c r="T144" s="72"/>
      <c r="U144" s="71">
        <v>250587</v>
      </c>
      <c r="V144" s="71">
        <v>219</v>
      </c>
      <c r="W144" s="71">
        <v>145</v>
      </c>
      <c r="X144" s="71">
        <v>1240</v>
      </c>
      <c r="Y144" s="71">
        <v>1784</v>
      </c>
      <c r="Z144" s="71">
        <v>3067</v>
      </c>
      <c r="AA144" s="71">
        <v>1607</v>
      </c>
      <c r="AB144" s="71">
        <v>5044</v>
      </c>
      <c r="AC144" s="71">
        <v>0</v>
      </c>
      <c r="AD144" s="71">
        <v>0.29480214403152433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1892</v>
      </c>
      <c r="B145" s="70">
        <v>96</v>
      </c>
      <c r="C145" s="70">
        <v>11</v>
      </c>
      <c r="D145" s="70">
        <v>6</v>
      </c>
      <c r="E145" s="70">
        <v>2014</v>
      </c>
      <c r="F145" s="70" t="s">
        <v>181</v>
      </c>
      <c r="G145" s="70" t="s">
        <v>1881</v>
      </c>
      <c r="H145" s="70" t="s">
        <v>1882</v>
      </c>
      <c r="I145" s="148"/>
      <c r="J145" s="71">
        <v>1.4318919062096831</v>
      </c>
      <c r="K145" s="71">
        <v>0.37618796769104618</v>
      </c>
      <c r="L145" s="71">
        <v>2.7356755002972251</v>
      </c>
      <c r="M145" s="71">
        <v>4.5609854130635963</v>
      </c>
      <c r="N145" s="71">
        <v>7.924115150874897</v>
      </c>
      <c r="O145" s="71">
        <v>5.3366535679718492</v>
      </c>
      <c r="P145" s="71">
        <v>7.9839132031830813</v>
      </c>
      <c r="Q145" s="71">
        <v>0.37079019577809802</v>
      </c>
      <c r="R145" s="71">
        <v>0</v>
      </c>
      <c r="S145" s="71">
        <v>0.29121466387175882</v>
      </c>
      <c r="T145" s="72"/>
      <c r="U145" s="71">
        <v>281023</v>
      </c>
      <c r="V145" s="71">
        <v>155</v>
      </c>
      <c r="W145" s="71">
        <v>101</v>
      </c>
      <c r="X145" s="71">
        <v>937</v>
      </c>
      <c r="Y145" s="71">
        <v>1793</v>
      </c>
      <c r="Z145" s="71">
        <v>3071</v>
      </c>
      <c r="AA145" s="71">
        <v>1590</v>
      </c>
      <c r="AB145" s="71">
        <v>4996</v>
      </c>
      <c r="AC145" s="71">
        <v>0</v>
      </c>
      <c r="AD145" s="71">
        <v>0.29121466387175882</v>
      </c>
      <c r="AE145" s="72"/>
      <c r="AF145" s="71"/>
      <c r="AG145" s="71"/>
      <c r="AH145" s="71"/>
      <c r="AI145" s="71"/>
      <c r="AJ145" s="71"/>
      <c r="AK145" s="71"/>
      <c r="AL145" s="71"/>
      <c r="AM145" s="71"/>
      <c r="AN145" s="71"/>
      <c r="AO145" s="71"/>
      <c r="AP145" s="71"/>
      <c r="AQ145" s="72"/>
      <c r="AR145" s="71">
        <v>11</v>
      </c>
      <c r="AS145" s="71">
        <v>0</v>
      </c>
      <c r="AT145" s="71">
        <v>0</v>
      </c>
      <c r="AU145" s="71">
        <v>0</v>
      </c>
      <c r="AV145" s="71">
        <v>0</v>
      </c>
      <c r="AW145" s="71">
        <v>0</v>
      </c>
      <c r="AX145" s="71"/>
      <c r="AY145" s="72"/>
      <c r="AZ145" s="71">
        <v>42</v>
      </c>
      <c r="BA145" s="71">
        <v>0</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1893</v>
      </c>
      <c r="B146" s="70">
        <v>97</v>
      </c>
      <c r="C146" s="70">
        <v>12</v>
      </c>
      <c r="D146" s="70">
        <v>6</v>
      </c>
      <c r="E146" s="70">
        <v>2015</v>
      </c>
      <c r="F146" s="70" t="s">
        <v>182</v>
      </c>
      <c r="G146" s="70" t="s">
        <v>1881</v>
      </c>
      <c r="H146" s="70" t="s">
        <v>1882</v>
      </c>
      <c r="I146" s="148"/>
      <c r="J146" s="71">
        <v>1.443231350730283</v>
      </c>
      <c r="K146" s="71">
        <v>0.35007999619575991</v>
      </c>
      <c r="L146" s="71">
        <v>2.9513795787624142</v>
      </c>
      <c r="M146" s="71">
        <v>4.862234114259584</v>
      </c>
      <c r="N146" s="71">
        <v>6.818206207758398</v>
      </c>
      <c r="O146" s="71">
        <v>5.2806200490318265</v>
      </c>
      <c r="P146" s="71">
        <v>7.9851956649609868</v>
      </c>
      <c r="Q146" s="71">
        <v>0.359710271785806</v>
      </c>
      <c r="R146" s="71">
        <v>0</v>
      </c>
      <c r="S146" s="71">
        <v>0.33323620059750542</v>
      </c>
      <c r="T146" s="72"/>
      <c r="U146" s="71">
        <v>305750</v>
      </c>
      <c r="V146" s="71">
        <v>155</v>
      </c>
      <c r="W146" s="71">
        <v>101</v>
      </c>
      <c r="X146" s="71">
        <v>937</v>
      </c>
      <c r="Y146" s="71">
        <v>1800</v>
      </c>
      <c r="Z146" s="71">
        <v>3068</v>
      </c>
      <c r="AA146" s="71">
        <v>1589</v>
      </c>
      <c r="AB146" s="71">
        <v>4951</v>
      </c>
      <c r="AC146" s="71">
        <v>0</v>
      </c>
      <c r="AD146" s="71">
        <v>0.33323620059750542</v>
      </c>
      <c r="AE146" s="72"/>
      <c r="AF146" s="71">
        <v>2076619.592793836</v>
      </c>
      <c r="AG146" s="71">
        <v>269148.2795022286</v>
      </c>
      <c r="AH146" s="71">
        <v>620656.5216059516</v>
      </c>
      <c r="AI146" s="71">
        <v>6084903.4085721867</v>
      </c>
      <c r="AJ146" s="71">
        <v>8848742.4283640217</v>
      </c>
      <c r="AK146" s="71">
        <v>0</v>
      </c>
      <c r="AL146" s="71">
        <v>0</v>
      </c>
      <c r="AM146" s="71">
        <v>678513.7813361244</v>
      </c>
      <c r="AN146" s="71">
        <v>0</v>
      </c>
      <c r="AO146" s="71">
        <v>0</v>
      </c>
      <c r="AP146" s="71">
        <v>18578584.012174349</v>
      </c>
      <c r="AQ146" s="72"/>
      <c r="AR146" s="71">
        <v>12</v>
      </c>
      <c r="AS146" s="71">
        <v>0</v>
      </c>
      <c r="AT146" s="71">
        <v>0</v>
      </c>
      <c r="AU146" s="71">
        <v>0</v>
      </c>
      <c r="AV146" s="71">
        <v>0</v>
      </c>
      <c r="AW146" s="71">
        <v>0</v>
      </c>
      <c r="AX146" s="71"/>
      <c r="AY146" s="72"/>
      <c r="AZ146" s="71">
        <v>47.2</v>
      </c>
      <c r="BA146" s="71">
        <v>0</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1894</v>
      </c>
      <c r="B147" s="70">
        <v>98</v>
      </c>
      <c r="C147" s="70">
        <v>13</v>
      </c>
      <c r="D147" s="70">
        <v>6</v>
      </c>
      <c r="E147" s="70">
        <v>2016</v>
      </c>
      <c r="F147" s="70" t="s">
        <v>155</v>
      </c>
      <c r="G147" s="70" t="s">
        <v>1881</v>
      </c>
      <c r="H147" s="70" t="s">
        <v>1882</v>
      </c>
      <c r="I147" s="148"/>
      <c r="J147" s="71">
        <v>1.6323735514232585</v>
      </c>
      <c r="K147" s="71">
        <v>0.35218368964112096</v>
      </c>
      <c r="L147" s="71">
        <v>2.8363571776605183</v>
      </c>
      <c r="M147" s="71">
        <v>3.9305637427112083</v>
      </c>
      <c r="N147" s="71">
        <v>7.2589674056173106</v>
      </c>
      <c r="O147" s="71">
        <v>5.2096937722258181</v>
      </c>
      <c r="P147" s="71">
        <v>7.9440103621892746</v>
      </c>
      <c r="Q147" s="71">
        <v>0.34588504038784584</v>
      </c>
      <c r="R147" s="71">
        <v>0</v>
      </c>
      <c r="S147" s="71">
        <v>0.40927443029242855</v>
      </c>
      <c r="T147" s="72"/>
      <c r="U147" s="71">
        <v>343189</v>
      </c>
      <c r="V147" s="71">
        <v>155</v>
      </c>
      <c r="W147" s="71">
        <v>101</v>
      </c>
      <c r="X147" s="71">
        <v>937</v>
      </c>
      <c r="Y147" s="71">
        <v>1800</v>
      </c>
      <c r="Z147" s="71">
        <v>3064</v>
      </c>
      <c r="AA147" s="71">
        <v>1635</v>
      </c>
      <c r="AB147" s="71">
        <v>4897</v>
      </c>
      <c r="AC147" s="71">
        <v>0</v>
      </c>
      <c r="AD147" s="71">
        <v>0.40927443029242849</v>
      </c>
      <c r="AE147" s="72"/>
      <c r="AF147" s="71">
        <v>2397815.3999112109</v>
      </c>
      <c r="AG147" s="71">
        <v>260253.7567343027</v>
      </c>
      <c r="AH147" s="71">
        <v>463213.68517015461</v>
      </c>
      <c r="AI147" s="71">
        <v>5919608.1716431873</v>
      </c>
      <c r="AJ147" s="71">
        <v>8837684.4462387338</v>
      </c>
      <c r="AK147" s="71">
        <v>0</v>
      </c>
      <c r="AL147" s="71">
        <v>0</v>
      </c>
      <c r="AM147" s="71">
        <v>671634.6970487627</v>
      </c>
      <c r="AN147" s="71">
        <v>0</v>
      </c>
      <c r="AO147" s="71">
        <v>0</v>
      </c>
      <c r="AP147" s="71">
        <v>18550210.15674635</v>
      </c>
      <c r="AQ147" s="72"/>
      <c r="AR147" s="71">
        <v>12</v>
      </c>
      <c r="AS147" s="71">
        <v>0</v>
      </c>
      <c r="AT147" s="71">
        <v>0</v>
      </c>
      <c r="AU147" s="71">
        <v>0</v>
      </c>
      <c r="AV147" s="71">
        <v>0</v>
      </c>
      <c r="AW147" s="71">
        <v>0</v>
      </c>
      <c r="AX147" s="71"/>
      <c r="AY147" s="72"/>
      <c r="AZ147" s="71">
        <v>47.2</v>
      </c>
      <c r="BA147" s="71">
        <v>0</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1895</v>
      </c>
      <c r="B148" s="70">
        <v>99</v>
      </c>
      <c r="C148" s="70">
        <v>14</v>
      </c>
      <c r="D148" s="70">
        <v>6</v>
      </c>
      <c r="E148" s="70">
        <v>2017</v>
      </c>
      <c r="F148" s="70" t="s">
        <v>156</v>
      </c>
      <c r="G148" s="70" t="s">
        <v>1881</v>
      </c>
      <c r="H148" s="70" t="s">
        <v>1882</v>
      </c>
      <c r="I148" s="148"/>
      <c r="J148" s="71">
        <v>1.548756743060655</v>
      </c>
      <c r="K148" s="71">
        <v>0.34731580610892226</v>
      </c>
      <c r="L148" s="71">
        <v>2.7892306321692648</v>
      </c>
      <c r="M148" s="71">
        <v>3.7340264114479935</v>
      </c>
      <c r="N148" s="71">
        <v>7.4703957499532931</v>
      </c>
      <c r="O148" s="71">
        <v>5.136391812172155</v>
      </c>
      <c r="P148" s="71">
        <v>7.8067849072676765</v>
      </c>
      <c r="Q148" s="71">
        <v>0.32833128622698599</v>
      </c>
      <c r="R148" s="71">
        <v>0</v>
      </c>
      <c r="S148" s="71">
        <v>0.44159954338943413</v>
      </c>
      <c r="T148" s="72"/>
      <c r="U148" s="71">
        <v>345675</v>
      </c>
      <c r="V148" s="71">
        <v>155</v>
      </c>
      <c r="W148" s="71">
        <v>101</v>
      </c>
      <c r="X148" s="71">
        <v>937</v>
      </c>
      <c r="Y148" s="71">
        <v>1798</v>
      </c>
      <c r="Z148" s="71">
        <v>3071</v>
      </c>
      <c r="AA148" s="71">
        <v>1617</v>
      </c>
      <c r="AB148" s="71">
        <v>4807</v>
      </c>
      <c r="AC148" s="71">
        <v>0</v>
      </c>
      <c r="AD148" s="71">
        <v>0.44159954338943408</v>
      </c>
      <c r="AE148" s="72"/>
      <c r="AF148" s="71">
        <v>2305997.5367820081</v>
      </c>
      <c r="AG148" s="71">
        <v>259556.01878206281</v>
      </c>
      <c r="AH148" s="71">
        <v>597403.32568854745</v>
      </c>
      <c r="AI148" s="71">
        <v>5863287.2911993042</v>
      </c>
      <c r="AJ148" s="71">
        <v>8802497.6086416002</v>
      </c>
      <c r="AK148" s="71">
        <v>0</v>
      </c>
      <c r="AL148" s="71">
        <v>0</v>
      </c>
      <c r="AM148" s="71">
        <v>660322.60261728766</v>
      </c>
      <c r="AN148" s="71">
        <v>0</v>
      </c>
      <c r="AO148" s="71">
        <v>0</v>
      </c>
      <c r="AP148" s="71">
        <v>18489064.383710809</v>
      </c>
      <c r="AQ148" s="72"/>
      <c r="AR148" s="71">
        <v>13</v>
      </c>
      <c r="AS148" s="71">
        <v>1</v>
      </c>
      <c r="AT148" s="71">
        <v>0</v>
      </c>
      <c r="AU148" s="71">
        <v>0</v>
      </c>
      <c r="AV148" s="71">
        <v>0</v>
      </c>
      <c r="AW148" s="71">
        <v>0</v>
      </c>
      <c r="AX148" s="71"/>
      <c r="AY148" s="72"/>
      <c r="AZ148" s="71">
        <v>53.9</v>
      </c>
      <c r="BA148" s="71">
        <v>47.2</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1896</v>
      </c>
      <c r="B149" s="70">
        <v>100</v>
      </c>
      <c r="C149" s="70">
        <v>15</v>
      </c>
      <c r="D149" s="70">
        <v>6</v>
      </c>
      <c r="E149" s="70">
        <v>2018</v>
      </c>
      <c r="F149" s="70" t="s">
        <v>183</v>
      </c>
      <c r="G149" s="70" t="s">
        <v>1881</v>
      </c>
      <c r="H149" s="70" t="s">
        <v>1882</v>
      </c>
      <c r="I149" s="148"/>
      <c r="J149" s="71">
        <v>1.3391212517710802</v>
      </c>
      <c r="K149" s="71">
        <v>0.32590607085585899</v>
      </c>
      <c r="L149" s="71">
        <v>2.5005436723346244</v>
      </c>
      <c r="M149" s="71">
        <v>3.6340203236195903</v>
      </c>
      <c r="N149" s="71">
        <v>7.3088900058143373</v>
      </c>
      <c r="O149" s="71">
        <v>5.0825594304947757</v>
      </c>
      <c r="P149" s="71">
        <v>7.6525961546120529</v>
      </c>
      <c r="Q149" s="71">
        <v>0.30207305189002898</v>
      </c>
      <c r="R149" s="71">
        <v>0</v>
      </c>
      <c r="S149" s="71">
        <v>0.34017414704000193</v>
      </c>
      <c r="T149" s="72"/>
      <c r="U149" s="71">
        <v>321328</v>
      </c>
      <c r="V149" s="71">
        <v>155</v>
      </c>
      <c r="W149" s="71">
        <v>101</v>
      </c>
      <c r="X149" s="71">
        <v>937</v>
      </c>
      <c r="Y149" s="71">
        <v>1815</v>
      </c>
      <c r="Z149" s="71">
        <v>3097</v>
      </c>
      <c r="AA149" s="71">
        <v>1601</v>
      </c>
      <c r="AB149" s="71">
        <v>4766</v>
      </c>
      <c r="AC149" s="71">
        <v>0</v>
      </c>
      <c r="AD149" s="71">
        <v>0.34017414704000187</v>
      </c>
      <c r="AE149" s="72"/>
      <c r="AF149" s="71">
        <v>2049633.0202326269</v>
      </c>
      <c r="AG149" s="71">
        <v>230562.04881988239</v>
      </c>
      <c r="AH149" s="71">
        <v>564502.50001044129</v>
      </c>
      <c r="AI149" s="71">
        <v>5600495.6405643746</v>
      </c>
      <c r="AJ149" s="71">
        <v>8527751.174287308</v>
      </c>
      <c r="AK149" s="71">
        <v>0</v>
      </c>
      <c r="AL149" s="71">
        <v>0</v>
      </c>
      <c r="AM149" s="71">
        <v>656045.19365171855</v>
      </c>
      <c r="AN149" s="71">
        <v>0</v>
      </c>
      <c r="AO149" s="71">
        <v>0</v>
      </c>
      <c r="AP149" s="71">
        <v>17628989.577566352</v>
      </c>
      <c r="AQ149" s="72"/>
      <c r="AR149" s="71">
        <v>15</v>
      </c>
      <c r="AS149" s="71">
        <v>1</v>
      </c>
      <c r="AT149" s="71">
        <v>0</v>
      </c>
      <c r="AU149" s="71">
        <v>0</v>
      </c>
      <c r="AV149" s="71">
        <v>0</v>
      </c>
      <c r="AW149" s="71">
        <v>0</v>
      </c>
      <c r="AX149" s="71"/>
      <c r="AY149" s="72"/>
      <c r="AZ149" s="71">
        <v>65</v>
      </c>
      <c r="BA149" s="71">
        <v>47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1897</v>
      </c>
      <c r="B150" s="70">
        <v>101</v>
      </c>
      <c r="C150" s="70">
        <v>16</v>
      </c>
      <c r="D150" s="70">
        <v>6</v>
      </c>
      <c r="E150" s="70">
        <v>2019</v>
      </c>
      <c r="F150" s="70" t="s">
        <v>158</v>
      </c>
      <c r="G150" s="70" t="s">
        <v>1881</v>
      </c>
      <c r="H150" s="70" t="s">
        <v>1882</v>
      </c>
      <c r="I150" s="148"/>
      <c r="J150" s="71">
        <v>1.023459060394037</v>
      </c>
      <c r="K150" s="71">
        <v>0.29583104857616693</v>
      </c>
      <c r="L150" s="71">
        <v>2.5141547164795139</v>
      </c>
      <c r="M150" s="71">
        <v>3.4799608096284085</v>
      </c>
      <c r="N150" s="71">
        <v>6.4657866652083733</v>
      </c>
      <c r="O150" s="71">
        <v>4.9164065972031743</v>
      </c>
      <c r="P150" s="71">
        <v>7.4502479838161886</v>
      </c>
      <c r="Q150" s="71">
        <v>0.288125015050816</v>
      </c>
      <c r="R150" s="71">
        <v>0</v>
      </c>
      <c r="S150" s="71">
        <v>0.42379507294247476</v>
      </c>
      <c r="T150" s="72"/>
      <c r="U150" s="71">
        <v>248939</v>
      </c>
      <c r="V150" s="71">
        <v>155</v>
      </c>
      <c r="W150" s="71">
        <v>101</v>
      </c>
      <c r="X150" s="71">
        <v>937</v>
      </c>
      <c r="Y150" s="71">
        <v>1809</v>
      </c>
      <c r="Z150" s="71">
        <v>3078</v>
      </c>
      <c r="AA150" s="71">
        <v>1547</v>
      </c>
      <c r="AB150" s="71">
        <v>4669</v>
      </c>
      <c r="AC150" s="71">
        <v>0</v>
      </c>
      <c r="AD150" s="71">
        <v>0.42379507294247482</v>
      </c>
      <c r="AE150" s="72"/>
      <c r="AF150" s="71">
        <v>1662433.2386538871</v>
      </c>
      <c r="AG150" s="71">
        <v>223245.13763001881</v>
      </c>
      <c r="AH150" s="71">
        <v>596257.07628363837</v>
      </c>
      <c r="AI150" s="71">
        <v>5739105.7879705429</v>
      </c>
      <c r="AJ150" s="71">
        <v>8257562.6544776913</v>
      </c>
      <c r="AK150" s="71">
        <v>0</v>
      </c>
      <c r="AL150" s="71">
        <v>0</v>
      </c>
      <c r="AM150" s="71">
        <v>635882.65178681829</v>
      </c>
      <c r="AN150" s="71">
        <v>0</v>
      </c>
      <c r="AO150" s="71">
        <v>0</v>
      </c>
      <c r="AP150" s="71">
        <v>17114486.546802595</v>
      </c>
      <c r="AQ150" s="72"/>
      <c r="AR150" s="71">
        <v>15</v>
      </c>
      <c r="AS150" s="71">
        <v>1</v>
      </c>
      <c r="AT150" s="71">
        <v>0</v>
      </c>
      <c r="AU150" s="71">
        <v>0</v>
      </c>
      <c r="AV150" s="71">
        <v>0</v>
      </c>
      <c r="AW150" s="71">
        <v>0</v>
      </c>
      <c r="AX150" s="71"/>
      <c r="AY150" s="72"/>
      <c r="AZ150" s="71">
        <v>64.8</v>
      </c>
      <c r="BA150" s="71">
        <v>47.2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1898</v>
      </c>
      <c r="B151" s="70">
        <v>102</v>
      </c>
      <c r="C151" s="70">
        <v>17</v>
      </c>
      <c r="D151" s="70">
        <v>6</v>
      </c>
      <c r="E151" s="70">
        <v>2020</v>
      </c>
      <c r="F151" s="70" t="s">
        <v>159</v>
      </c>
      <c r="G151" s="70" t="s">
        <v>1881</v>
      </c>
      <c r="H151" s="70" t="s">
        <v>1882</v>
      </c>
      <c r="I151" s="148"/>
      <c r="J151" s="71">
        <v>1.124028063088135</v>
      </c>
      <c r="K151" s="71">
        <v>0.26395349856042433</v>
      </c>
      <c r="L151" s="71">
        <v>2.0238566518868812</v>
      </c>
      <c r="M151" s="71">
        <v>3.0918725336003092</v>
      </c>
      <c r="N151" s="71">
        <v>6.3772972661493013</v>
      </c>
      <c r="O151" s="71">
        <v>4.261285852365746</v>
      </c>
      <c r="P151" s="71">
        <v>7.0682969142755283</v>
      </c>
      <c r="Q151" s="71">
        <v>0.269981152443654</v>
      </c>
      <c r="R151" s="71">
        <v>0</v>
      </c>
      <c r="S151" s="71">
        <v>0.32587133268376289</v>
      </c>
      <c r="T151" s="72"/>
      <c r="U151" s="71">
        <v>278160</v>
      </c>
      <c r="V151" s="71">
        <v>121</v>
      </c>
      <c r="W151" s="71">
        <v>91</v>
      </c>
      <c r="X151" s="71">
        <v>925</v>
      </c>
      <c r="Y151" s="71">
        <v>1820</v>
      </c>
      <c r="Z151" s="71">
        <v>3045</v>
      </c>
      <c r="AA151" s="71">
        <v>1560</v>
      </c>
      <c r="AB151" s="71">
        <v>4579</v>
      </c>
      <c r="AC151" s="71">
        <v>0</v>
      </c>
      <c r="AD151" s="71">
        <v>0.32587133268376289</v>
      </c>
      <c r="AE151" s="72"/>
      <c r="AF151" s="71">
        <v>1875239.509456574</v>
      </c>
      <c r="AG151" s="71">
        <v>190331.44098535605</v>
      </c>
      <c r="AH151" s="71">
        <v>520762.80725045101</v>
      </c>
      <c r="AI151" s="71">
        <v>5344899.1243618429</v>
      </c>
      <c r="AJ151" s="71">
        <v>8313342.2233019462</v>
      </c>
      <c r="AK151" s="71"/>
      <c r="AL151" s="71"/>
      <c r="AM151" s="71">
        <v>597610.37375107617</v>
      </c>
      <c r="AN151" s="71"/>
      <c r="AO151" s="71"/>
      <c r="AP151" s="71">
        <v>16842185.479107246</v>
      </c>
      <c r="AQ151" s="72"/>
      <c r="AR151" s="71">
        <v>15</v>
      </c>
      <c r="AS151" s="71">
        <v>1</v>
      </c>
      <c r="AT151" s="71">
        <v>0</v>
      </c>
      <c r="AU151" s="71">
        <v>0</v>
      </c>
      <c r="AV151" s="71">
        <v>0</v>
      </c>
      <c r="AW151" s="71">
        <v>0</v>
      </c>
      <c r="AX151" s="71"/>
      <c r="AY151" s="72"/>
      <c r="AZ151" s="71">
        <v>64.8</v>
      </c>
      <c r="BA151" s="71">
        <v>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1899</v>
      </c>
      <c r="B152" s="70">
        <v>102</v>
      </c>
      <c r="C152" s="70">
        <v>18</v>
      </c>
      <c r="D152" s="70">
        <v>6</v>
      </c>
      <c r="E152" s="70">
        <v>2021</v>
      </c>
      <c r="F152" s="70" t="s">
        <v>160</v>
      </c>
      <c r="G152" s="70" t="s">
        <v>1881</v>
      </c>
      <c r="H152" s="70" t="s">
        <v>1882</v>
      </c>
      <c r="I152" s="148"/>
      <c r="J152" s="71">
        <v>1.0034208968419409</v>
      </c>
      <c r="K152" s="71">
        <v>0.28304097157015545</v>
      </c>
      <c r="L152" s="71">
        <v>2.6551400668317262</v>
      </c>
      <c r="M152" s="71">
        <v>3.497372663872397</v>
      </c>
      <c r="N152" s="71">
        <v>6.9316576611305498</v>
      </c>
      <c r="O152" s="71">
        <v>4.1005123080861532</v>
      </c>
      <c r="P152" s="71">
        <v>7.2765911059493638</v>
      </c>
      <c r="Q152" s="71">
        <v>0.26320908014764099</v>
      </c>
      <c r="R152" s="71">
        <v>0</v>
      </c>
      <c r="S152" s="71">
        <v>0.39375731839950712</v>
      </c>
      <c r="T152" s="72"/>
      <c r="U152" s="71">
        <v>262642</v>
      </c>
      <c r="V152" s="71">
        <v>121</v>
      </c>
      <c r="W152" s="71">
        <v>91</v>
      </c>
      <c r="X152" s="71">
        <v>925</v>
      </c>
      <c r="Y152" s="71">
        <v>1812</v>
      </c>
      <c r="Z152" s="71">
        <v>3017</v>
      </c>
      <c r="AA152" s="71">
        <v>1566</v>
      </c>
      <c r="AB152" s="71">
        <v>4508</v>
      </c>
      <c r="AC152" s="71">
        <v>0</v>
      </c>
      <c r="AD152" s="71">
        <v>0.39375731839950712</v>
      </c>
      <c r="AE152" s="72"/>
      <c r="AF152" s="71">
        <v>1584848.0567376071</v>
      </c>
      <c r="AG152" s="71">
        <v>196002.00424077839</v>
      </c>
      <c r="AH152" s="71">
        <v>623801.92313457537</v>
      </c>
      <c r="AI152" s="71">
        <v>5720094.2575592371</v>
      </c>
      <c r="AJ152" s="71">
        <v>8778834.9437046852</v>
      </c>
      <c r="AK152" s="71">
        <v>0</v>
      </c>
      <c r="AL152" s="71">
        <v>0</v>
      </c>
      <c r="AM152" s="71">
        <v>591737.60623757553</v>
      </c>
      <c r="AN152" s="71">
        <v>0</v>
      </c>
      <c r="AO152" s="71">
        <v>0</v>
      </c>
      <c r="AP152" s="71">
        <v>17495318.791614458</v>
      </c>
      <c r="AQ152" s="72"/>
      <c r="AR152" s="71">
        <v>18</v>
      </c>
      <c r="AS152" s="71">
        <v>1</v>
      </c>
      <c r="AT152" s="71">
        <v>0</v>
      </c>
      <c r="AU152" s="71">
        <v>0</v>
      </c>
      <c r="AV152" s="71">
        <v>0</v>
      </c>
      <c r="AW152" s="71">
        <v>0</v>
      </c>
      <c r="AX152" s="71"/>
      <c r="AY152" s="72"/>
      <c r="AZ152" s="71">
        <v>88.800000000000011</v>
      </c>
      <c r="BA152" s="71">
        <v>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1900</v>
      </c>
      <c r="B153" s="70">
        <v>102</v>
      </c>
      <c r="C153" s="70">
        <v>19</v>
      </c>
      <c r="D153" s="70">
        <v>6</v>
      </c>
      <c r="E153" s="70">
        <v>2022</v>
      </c>
      <c r="F153" s="70" t="s">
        <v>161</v>
      </c>
      <c r="G153" s="70" t="s">
        <v>1881</v>
      </c>
      <c r="H153" s="70" t="s">
        <v>1882</v>
      </c>
      <c r="I153" s="148"/>
      <c r="J153" s="71">
        <v>0.80910240671676215</v>
      </c>
      <c r="K153" s="71">
        <v>0.25499963533618059</v>
      </c>
      <c r="L153" s="71">
        <v>1.7013291969880675</v>
      </c>
      <c r="M153" s="71">
        <v>3.4538493076669186</v>
      </c>
      <c r="N153" s="71">
        <v>6.6961754782683069</v>
      </c>
      <c r="O153" s="71">
        <v>4.2600489696755854</v>
      </c>
      <c r="P153" s="71">
        <v>7.1307146095128866</v>
      </c>
      <c r="Q153" s="71">
        <v>0.26126436104643996</v>
      </c>
      <c r="R153" s="71">
        <v>0</v>
      </c>
      <c r="S153" s="71">
        <v>0.41767921495733262</v>
      </c>
      <c r="T153" s="72"/>
      <c r="U153" s="71">
        <v>235007</v>
      </c>
      <c r="V153" s="71">
        <v>121</v>
      </c>
      <c r="W153" s="71">
        <v>91</v>
      </c>
      <c r="X153" s="71">
        <v>925</v>
      </c>
      <c r="Y153" s="71">
        <v>1790</v>
      </c>
      <c r="Z153" s="71">
        <v>2978</v>
      </c>
      <c r="AA153" s="71">
        <v>1558</v>
      </c>
      <c r="AB153" s="71">
        <v>4438</v>
      </c>
      <c r="AC153" s="71">
        <v>0</v>
      </c>
      <c r="AD153" s="71">
        <v>0.41767921495733262</v>
      </c>
      <c r="AE153" s="72"/>
      <c r="AF153" s="71">
        <v>1259529.1161201401</v>
      </c>
      <c r="AG153" s="71">
        <v>190354.94124404111</v>
      </c>
      <c r="AH153" s="71">
        <v>487007.57921679941</v>
      </c>
      <c r="AI153" s="71">
        <v>5680680.4905867595</v>
      </c>
      <c r="AJ153" s="71">
        <v>8598518.8759688754</v>
      </c>
      <c r="AK153" s="71">
        <v>0</v>
      </c>
      <c r="AL153" s="71">
        <v>0</v>
      </c>
      <c r="AM153" s="71">
        <v>573066.93257877883</v>
      </c>
      <c r="AN153" s="71">
        <v>0</v>
      </c>
      <c r="AO153" s="71">
        <v>0</v>
      </c>
      <c r="AP153" s="71">
        <v>16789157.935715396</v>
      </c>
      <c r="AQ153" s="72"/>
      <c r="AR153" s="71">
        <v>18</v>
      </c>
      <c r="AS153" s="71">
        <v>2</v>
      </c>
      <c r="AT153" s="71">
        <v>0</v>
      </c>
      <c r="AU153" s="71">
        <v>0</v>
      </c>
      <c r="AV153" s="71">
        <v>0</v>
      </c>
      <c r="AW153" s="71">
        <v>0</v>
      </c>
      <c r="AX153" s="71"/>
      <c r="AY153" s="72"/>
      <c r="AZ153" s="71">
        <v>88.800000000000011</v>
      </c>
      <c r="BA153" s="71">
        <v>443.2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1901</v>
      </c>
      <c r="B154" s="70">
        <v>102</v>
      </c>
      <c r="C154" s="70">
        <v>20</v>
      </c>
      <c r="D154" s="70">
        <v>6</v>
      </c>
      <c r="E154" s="70">
        <v>2023</v>
      </c>
      <c r="F154" s="70" t="s">
        <v>1539</v>
      </c>
      <c r="G154" s="70" t="s">
        <v>1881</v>
      </c>
      <c r="H154" s="70" t="s">
        <v>1882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v>
      </c>
      <c r="AT154" s="71">
        <v>0</v>
      </c>
      <c r="AU154" s="71">
        <v>1</v>
      </c>
      <c r="AV154" s="71">
        <v>0</v>
      </c>
      <c r="AW154" s="71">
        <v>0</v>
      </c>
      <c r="AX154" s="71"/>
      <c r="AY154" s="72"/>
      <c r="AZ154" s="71">
        <v>124.9</v>
      </c>
      <c r="BA154" s="71">
        <v>443.2</v>
      </c>
      <c r="BB154" s="71">
        <v>0</v>
      </c>
      <c r="BC154" s="71">
        <v>114.8</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1902</v>
      </c>
      <c r="B155" s="70">
        <v>102</v>
      </c>
      <c r="C155" s="70">
        <v>21</v>
      </c>
      <c r="D155" s="70">
        <v>6</v>
      </c>
      <c r="E155" s="70">
        <v>2024</v>
      </c>
      <c r="F155" s="70" t="s">
        <v>1554</v>
      </c>
      <c r="G155" s="70" t="s">
        <v>1881</v>
      </c>
      <c r="H155" s="70" t="s">
        <v>1882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1903</v>
      </c>
      <c r="B156" s="70">
        <v>375</v>
      </c>
      <c r="C156" s="70">
        <v>1</v>
      </c>
      <c r="D156" s="70">
        <v>23</v>
      </c>
      <c r="E156" s="70">
        <v>1990</v>
      </c>
      <c r="F156" s="70" t="s">
        <v>787</v>
      </c>
      <c r="G156" s="70" t="s">
        <v>1904</v>
      </c>
      <c r="H156" s="70" t="s">
        <v>1905</v>
      </c>
      <c r="I156" s="148"/>
      <c r="J156" s="71">
        <v>1.2689589384033211</v>
      </c>
      <c r="K156" s="71">
        <v>0.45952201348855842</v>
      </c>
      <c r="L156" s="71">
        <v>0.21075879038778739</v>
      </c>
      <c r="M156" s="71">
        <v>1.647583996327973</v>
      </c>
      <c r="N156" s="71">
        <v>4.3333290962717603</v>
      </c>
      <c r="O156" s="71">
        <v>3.9556375973614899</v>
      </c>
      <c r="P156" s="71">
        <v>7.2443148097280474</v>
      </c>
      <c r="Q156" s="71">
        <v>0.26982236651746</v>
      </c>
      <c r="R156" s="71">
        <v>0</v>
      </c>
      <c r="S156" s="71">
        <v>0.24324142298900189</v>
      </c>
      <c r="T156" s="72"/>
      <c r="U156" s="71">
        <v>188919</v>
      </c>
      <c r="V156" s="71">
        <v>134</v>
      </c>
      <c r="W156" s="71">
        <v>3</v>
      </c>
      <c r="X156" s="71">
        <v>567</v>
      </c>
      <c r="Y156" s="71">
        <v>1077</v>
      </c>
      <c r="Z156" s="71">
        <v>1627</v>
      </c>
      <c r="AA156" s="71">
        <v>1759</v>
      </c>
      <c r="AB156" s="71">
        <v>4381</v>
      </c>
      <c r="AC156" s="71">
        <v>0</v>
      </c>
      <c r="AD156" s="71">
        <v>0.24324142298900189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1906</v>
      </c>
      <c r="B157" s="70">
        <v>376</v>
      </c>
      <c r="C157" s="70">
        <v>2</v>
      </c>
      <c r="D157" s="70">
        <v>23</v>
      </c>
      <c r="E157" s="70">
        <v>2005</v>
      </c>
      <c r="F157" s="70" t="s">
        <v>789</v>
      </c>
      <c r="G157" s="70" t="s">
        <v>1904</v>
      </c>
      <c r="H157" s="70" t="s">
        <v>1905</v>
      </c>
      <c r="I157" s="148"/>
      <c r="J157" s="71">
        <v>1.5754820807093599</v>
      </c>
      <c r="K157" s="71">
        <v>0.29155965393609212</v>
      </c>
      <c r="L157" s="71">
        <v>0.29913568785183819</v>
      </c>
      <c r="M157" s="71">
        <v>3.645259635871902</v>
      </c>
      <c r="N157" s="71">
        <v>7.5297122006510184</v>
      </c>
      <c r="O157" s="71">
        <v>6.0907704915672456</v>
      </c>
      <c r="P157" s="71">
        <v>8.2620941437002244</v>
      </c>
      <c r="Q157" s="71">
        <v>0.29521964218872898</v>
      </c>
      <c r="R157" s="71">
        <v>0</v>
      </c>
      <c r="S157" s="71">
        <v>3.1553403543132282E-4</v>
      </c>
      <c r="T157" s="72"/>
      <c r="U157" s="71">
        <v>283881</v>
      </c>
      <c r="V157" s="71">
        <v>112</v>
      </c>
      <c r="W157" s="71">
        <v>4</v>
      </c>
      <c r="X157" s="71">
        <v>669</v>
      </c>
      <c r="Y157" s="71">
        <v>1407</v>
      </c>
      <c r="Z157" s="71">
        <v>2899</v>
      </c>
      <c r="AA157" s="71">
        <v>1643</v>
      </c>
      <c r="AB157" s="71">
        <v>5011</v>
      </c>
      <c r="AC157" s="71">
        <v>0</v>
      </c>
      <c r="AD157" s="71">
        <v>3.1553403543132282E-4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1907</v>
      </c>
      <c r="B158" s="70">
        <v>377</v>
      </c>
      <c r="C158" s="70">
        <v>3</v>
      </c>
      <c r="D158" s="70">
        <v>23</v>
      </c>
      <c r="E158" s="70">
        <v>2006</v>
      </c>
      <c r="F158" s="70" t="s">
        <v>790</v>
      </c>
      <c r="G158" s="1064" t="s">
        <v>1904</v>
      </c>
      <c r="H158" s="70" t="s">
        <v>1905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1908</v>
      </c>
      <c r="B159" s="70">
        <v>378</v>
      </c>
      <c r="C159" s="70">
        <v>4</v>
      </c>
      <c r="D159" s="70">
        <v>23</v>
      </c>
      <c r="E159" s="70">
        <v>2007</v>
      </c>
      <c r="F159" s="70" t="s">
        <v>791</v>
      </c>
      <c r="G159" s="1064" t="s">
        <v>1904</v>
      </c>
      <c r="H159" s="70" t="s">
        <v>1905</v>
      </c>
      <c r="I159" s="148"/>
      <c r="J159" s="71">
        <v>1.8203723806050041</v>
      </c>
      <c r="K159" s="71">
        <v>0.2408294988899789</v>
      </c>
      <c r="L159" s="71">
        <v>0.85969307681483942</v>
      </c>
      <c r="M159" s="71">
        <v>3.8946689810349611</v>
      </c>
      <c r="N159" s="71">
        <v>6.656875983798261</v>
      </c>
      <c r="O159" s="71">
        <v>6.0591205254449942</v>
      </c>
      <c r="P159" s="71">
        <v>8.206147766493169</v>
      </c>
      <c r="Q159" s="71">
        <v>0.30902761216246899</v>
      </c>
      <c r="R159" s="71">
        <v>0</v>
      </c>
      <c r="S159" s="71">
        <v>0.22902284180224669</v>
      </c>
      <c r="T159" s="72"/>
      <c r="U159" s="71">
        <v>335560</v>
      </c>
      <c r="V159" s="71">
        <v>90</v>
      </c>
      <c r="W159" s="71">
        <v>14</v>
      </c>
      <c r="X159" s="71">
        <v>834</v>
      </c>
      <c r="Y159" s="71">
        <v>1417</v>
      </c>
      <c r="Z159" s="71">
        <v>2998</v>
      </c>
      <c r="AA159" s="71">
        <v>1607</v>
      </c>
      <c r="AB159" s="71">
        <v>4968</v>
      </c>
      <c r="AC159" s="71">
        <v>0</v>
      </c>
      <c r="AD159" s="71">
        <v>0.22902284180224669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1909</v>
      </c>
      <c r="B160" s="70">
        <v>379</v>
      </c>
      <c r="C160" s="70">
        <v>5</v>
      </c>
      <c r="D160" s="70">
        <v>23</v>
      </c>
      <c r="E160" s="70">
        <v>2008</v>
      </c>
      <c r="F160" s="70" t="s">
        <v>792</v>
      </c>
      <c r="G160" s="70" t="s">
        <v>1904</v>
      </c>
      <c r="H160" s="70" t="s">
        <v>1905</v>
      </c>
      <c r="I160" s="148"/>
      <c r="J160" s="71">
        <v>1.525451718452139</v>
      </c>
      <c r="K160" s="71">
        <v>0.17852345140231149</v>
      </c>
      <c r="L160" s="71">
        <v>0.78105110239484166</v>
      </c>
      <c r="M160" s="71">
        <v>4.2132681586632126</v>
      </c>
      <c r="N160" s="71">
        <v>6.0073833176542104</v>
      </c>
      <c r="O160" s="71">
        <v>5.9024801707279178</v>
      </c>
      <c r="P160" s="71">
        <v>8.0233724653621898</v>
      </c>
      <c r="Q160" s="71">
        <v>0.30078357168513697</v>
      </c>
      <c r="R160" s="71">
        <v>0</v>
      </c>
      <c r="S160" s="71">
        <v>0.33441917692821999</v>
      </c>
      <c r="T160" s="72"/>
      <c r="U160" s="71">
        <v>326304</v>
      </c>
      <c r="V160" s="71">
        <v>90</v>
      </c>
      <c r="W160" s="71">
        <v>14</v>
      </c>
      <c r="X160" s="71">
        <v>834</v>
      </c>
      <c r="Y160" s="71">
        <v>1407</v>
      </c>
      <c r="Z160" s="71">
        <v>3023</v>
      </c>
      <c r="AA160" s="71">
        <v>1573</v>
      </c>
      <c r="AB160" s="71">
        <v>4915</v>
      </c>
      <c r="AC160" s="71">
        <v>0</v>
      </c>
      <c r="AD160" s="71">
        <v>0.33441917692821999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1910</v>
      </c>
      <c r="B161" s="70">
        <v>380</v>
      </c>
      <c r="C161" s="70">
        <v>6</v>
      </c>
      <c r="D161" s="70">
        <v>23</v>
      </c>
      <c r="E161" s="70">
        <v>2009</v>
      </c>
      <c r="F161" s="70" t="s">
        <v>176</v>
      </c>
      <c r="G161" s="70" t="s">
        <v>1904</v>
      </c>
      <c r="H161" s="70" t="s">
        <v>1905</v>
      </c>
      <c r="I161" s="148"/>
      <c r="J161" s="71">
        <v>1.976542920459303</v>
      </c>
      <c r="K161" s="71">
        <v>0.13663148264531799</v>
      </c>
      <c r="L161" s="71">
        <v>0.40048485289154551</v>
      </c>
      <c r="M161" s="71">
        <v>3.3146438423311122</v>
      </c>
      <c r="N161" s="71">
        <v>6.1572439185113641</v>
      </c>
      <c r="O161" s="71">
        <v>6.1124643098601386</v>
      </c>
      <c r="P161" s="71">
        <v>7.7806034715414718</v>
      </c>
      <c r="Q161" s="71">
        <v>0.28554046123059901</v>
      </c>
      <c r="R161" s="71">
        <v>0</v>
      </c>
      <c r="S161" s="71">
        <v>5.3261854530000013E-2</v>
      </c>
      <c r="T161" s="72"/>
      <c r="U161" s="71">
        <v>314077</v>
      </c>
      <c r="V161" s="71">
        <v>66</v>
      </c>
      <c r="W161" s="71">
        <v>10</v>
      </c>
      <c r="X161" s="71">
        <v>669</v>
      </c>
      <c r="Y161" s="71">
        <v>1431</v>
      </c>
      <c r="Z161" s="71">
        <v>3090</v>
      </c>
      <c r="AA161" s="71">
        <v>1566</v>
      </c>
      <c r="AB161" s="71">
        <v>4898</v>
      </c>
      <c r="AC161" s="71">
        <v>0</v>
      </c>
      <c r="AD161" s="71">
        <v>5.3261854530000013E-2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1911</v>
      </c>
      <c r="B162" s="70">
        <v>381</v>
      </c>
      <c r="C162" s="70">
        <v>7</v>
      </c>
      <c r="D162" s="70">
        <v>23</v>
      </c>
      <c r="E162" s="70">
        <v>2010</v>
      </c>
      <c r="F162" s="70" t="s">
        <v>177</v>
      </c>
      <c r="G162" s="70" t="s">
        <v>1904</v>
      </c>
      <c r="H162" s="70" t="s">
        <v>1905</v>
      </c>
      <c r="I162" s="148"/>
      <c r="J162" s="71">
        <v>2.0944133688167619</v>
      </c>
      <c r="K162" s="71">
        <v>0.14637176602900381</v>
      </c>
      <c r="L162" s="71">
        <v>0.40783143722833631</v>
      </c>
      <c r="M162" s="71">
        <v>3.4246810993016261</v>
      </c>
      <c r="N162" s="71">
        <v>6.6033141132219573</v>
      </c>
      <c r="O162" s="71">
        <v>6.233835852342466</v>
      </c>
      <c r="P162" s="71">
        <v>7.9187421979284549</v>
      </c>
      <c r="Q162" s="71">
        <v>0.29598157056805402</v>
      </c>
      <c r="R162" s="71">
        <v>0</v>
      </c>
      <c r="S162" s="71">
        <v>0.29331202211807189</v>
      </c>
      <c r="T162" s="72"/>
      <c r="U162" s="71">
        <v>388635</v>
      </c>
      <c r="V162" s="71">
        <v>66</v>
      </c>
      <c r="W162" s="71">
        <v>10</v>
      </c>
      <c r="X162" s="71">
        <v>669</v>
      </c>
      <c r="Y162" s="71">
        <v>1442</v>
      </c>
      <c r="Z162" s="71">
        <v>3166</v>
      </c>
      <c r="AA162" s="71">
        <v>1554</v>
      </c>
      <c r="AB162" s="71">
        <v>4865</v>
      </c>
      <c r="AC162" s="71">
        <v>0</v>
      </c>
      <c r="AD162" s="71">
        <v>0.29331202211807189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1912</v>
      </c>
      <c r="B163" s="70">
        <v>382</v>
      </c>
      <c r="C163" s="70">
        <v>8</v>
      </c>
      <c r="D163" s="70">
        <v>23</v>
      </c>
      <c r="E163" s="70">
        <v>2011</v>
      </c>
      <c r="F163" s="70" t="s">
        <v>178</v>
      </c>
      <c r="G163" s="70" t="s">
        <v>1904</v>
      </c>
      <c r="H163" s="70" t="s">
        <v>1905</v>
      </c>
      <c r="I163" s="148"/>
      <c r="J163" s="71">
        <v>3.439569522065502</v>
      </c>
      <c r="K163" s="71">
        <v>0.18371560253311381</v>
      </c>
      <c r="L163" s="71">
        <v>0.36389224835461648</v>
      </c>
      <c r="M163" s="71">
        <v>3.7689027921266489</v>
      </c>
      <c r="N163" s="71">
        <v>6.2095416812711486</v>
      </c>
      <c r="O163" s="71">
        <v>6.1860790424454555</v>
      </c>
      <c r="P163" s="71">
        <v>7.7195940715813736</v>
      </c>
      <c r="Q163" s="71">
        <v>0.33825334149357</v>
      </c>
      <c r="R163" s="71">
        <v>0</v>
      </c>
      <c r="S163" s="71">
        <v>0.3142270100073194</v>
      </c>
      <c r="T163" s="72"/>
      <c r="U163" s="71">
        <v>605212</v>
      </c>
      <c r="V163" s="71">
        <v>66</v>
      </c>
      <c r="W163" s="71">
        <v>10</v>
      </c>
      <c r="X163" s="71">
        <v>669</v>
      </c>
      <c r="Y163" s="71">
        <v>1444</v>
      </c>
      <c r="Z163" s="71">
        <v>3210</v>
      </c>
      <c r="AA163" s="71">
        <v>1560</v>
      </c>
      <c r="AB163" s="71">
        <v>4820</v>
      </c>
      <c r="AC163" s="71">
        <v>0</v>
      </c>
      <c r="AD163" s="71">
        <v>0.3142270100073194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1913</v>
      </c>
      <c r="B164" s="70">
        <v>383</v>
      </c>
      <c r="C164" s="70">
        <v>9</v>
      </c>
      <c r="D164" s="70">
        <v>23</v>
      </c>
      <c r="E164" s="70">
        <v>2012</v>
      </c>
      <c r="F164" s="70" t="s">
        <v>179</v>
      </c>
      <c r="G164" s="70" t="s">
        <v>1904</v>
      </c>
      <c r="H164" s="70" t="s">
        <v>1905</v>
      </c>
      <c r="I164" s="148"/>
      <c r="J164" s="71">
        <v>4.8524409666333419</v>
      </c>
      <c r="K164" s="71">
        <v>0.16582657456550429</v>
      </c>
      <c r="L164" s="71">
        <v>0.36999208653589549</v>
      </c>
      <c r="M164" s="71">
        <v>3.3931765608907991</v>
      </c>
      <c r="N164" s="71">
        <v>6.0478773119983442</v>
      </c>
      <c r="O164" s="71">
        <v>6.2024065660564514</v>
      </c>
      <c r="P164" s="71">
        <v>7.7585381231913244</v>
      </c>
      <c r="Q164" s="71">
        <v>0.36582802901073902</v>
      </c>
      <c r="R164" s="71">
        <v>0</v>
      </c>
      <c r="S164" s="71">
        <v>0.84742999814089459</v>
      </c>
      <c r="T164" s="72"/>
      <c r="U164" s="71">
        <v>876084</v>
      </c>
      <c r="V164" s="71">
        <v>66</v>
      </c>
      <c r="W164" s="71">
        <v>10</v>
      </c>
      <c r="X164" s="71">
        <v>669</v>
      </c>
      <c r="Y164" s="71">
        <v>1452</v>
      </c>
      <c r="Z164" s="71">
        <v>3244</v>
      </c>
      <c r="AA164" s="71">
        <v>1559</v>
      </c>
      <c r="AB164" s="71">
        <v>4798</v>
      </c>
      <c r="AC164" s="71">
        <v>0</v>
      </c>
      <c r="AD164" s="71">
        <v>0.84742999814089459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4.2679999999999998</v>
      </c>
      <c r="BK164" s="71">
        <v>0</v>
      </c>
      <c r="BL164" s="71">
        <v>0</v>
      </c>
      <c r="BM164" s="71">
        <v>0</v>
      </c>
      <c r="BN164" s="72"/>
      <c r="BO164" s="71">
        <v>0</v>
      </c>
      <c r="BP164" s="71">
        <v>0</v>
      </c>
      <c r="BQ164" s="71">
        <v>1</v>
      </c>
      <c r="BR164" s="71">
        <v>0</v>
      </c>
      <c r="BS164" s="71">
        <v>0</v>
      </c>
      <c r="BT164" s="71">
        <v>0</v>
      </c>
      <c r="BU164"/>
      <c r="BV164" s="70">
        <v>4.2679999999999998</v>
      </c>
      <c r="BW164" s="70">
        <v>0</v>
      </c>
      <c r="BX164" s="70">
        <v>0</v>
      </c>
      <c r="BY164" s="70">
        <v>0</v>
      </c>
      <c r="BZ164" s="70">
        <v>0</v>
      </c>
      <c r="CA164" s="70">
        <v>0</v>
      </c>
      <c r="CB164" s="70">
        <v>0</v>
      </c>
      <c r="CC164" s="70">
        <v>0</v>
      </c>
      <c r="CD164" s="70">
        <v>0</v>
      </c>
    </row>
    <row r="165" spans="1:82">
      <c r="A165" s="70" t="s">
        <v>1914</v>
      </c>
      <c r="B165" s="70">
        <v>384</v>
      </c>
      <c r="C165" s="70">
        <v>10</v>
      </c>
      <c r="D165" s="70">
        <v>23</v>
      </c>
      <c r="E165" s="70">
        <v>2013</v>
      </c>
      <c r="F165" s="70" t="s">
        <v>180</v>
      </c>
      <c r="G165" s="70" t="s">
        <v>1904</v>
      </c>
      <c r="H165" s="70" t="s">
        <v>1905</v>
      </c>
      <c r="I165" s="148"/>
      <c r="J165" s="71">
        <v>5.1002094633262436</v>
      </c>
      <c r="K165" s="71">
        <v>0.136406476430465</v>
      </c>
      <c r="L165" s="71">
        <v>0.37611039406720681</v>
      </c>
      <c r="M165" s="71">
        <v>3.2710855802859902</v>
      </c>
      <c r="N165" s="71">
        <v>6.4906528975981814</v>
      </c>
      <c r="O165" s="71">
        <v>6.0251681173610976</v>
      </c>
      <c r="P165" s="71">
        <v>7.9026657212617568</v>
      </c>
      <c r="Q165" s="71">
        <v>0.367822520009497</v>
      </c>
      <c r="R165" s="71">
        <v>0</v>
      </c>
      <c r="S165" s="71">
        <v>0.35084793992269842</v>
      </c>
      <c r="T165" s="72"/>
      <c r="U165" s="71">
        <v>914408</v>
      </c>
      <c r="V165" s="71">
        <v>66</v>
      </c>
      <c r="W165" s="71">
        <v>10</v>
      </c>
      <c r="X165" s="71">
        <v>669</v>
      </c>
      <c r="Y165" s="71">
        <v>1456</v>
      </c>
      <c r="Z165" s="71">
        <v>3292</v>
      </c>
      <c r="AA165" s="71">
        <v>1582</v>
      </c>
      <c r="AB165" s="71">
        <v>4755</v>
      </c>
      <c r="AC165" s="71">
        <v>0</v>
      </c>
      <c r="AD165" s="71">
        <v>0.35084793992269842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3.899</v>
      </c>
      <c r="BK165" s="71">
        <v>0</v>
      </c>
      <c r="BL165" s="71">
        <v>0</v>
      </c>
      <c r="BM165" s="71">
        <v>0</v>
      </c>
      <c r="BN165" s="72"/>
      <c r="BO165" s="71">
        <v>0</v>
      </c>
      <c r="BP165" s="71">
        <v>0</v>
      </c>
      <c r="BQ165" s="71">
        <v>1</v>
      </c>
      <c r="BR165" s="71">
        <v>0</v>
      </c>
      <c r="BS165" s="71">
        <v>0</v>
      </c>
      <c r="BT165" s="71">
        <v>0</v>
      </c>
      <c r="BU165"/>
      <c r="BV165" s="70">
        <v>3.899</v>
      </c>
      <c r="BW165" s="70">
        <v>0</v>
      </c>
      <c r="BX165" s="70">
        <v>0</v>
      </c>
      <c r="BY165" s="70">
        <v>0</v>
      </c>
      <c r="BZ165" s="70">
        <v>0</v>
      </c>
      <c r="CA165" s="70">
        <v>0</v>
      </c>
      <c r="CB165" s="70">
        <v>0</v>
      </c>
      <c r="CC165" s="70">
        <v>0</v>
      </c>
      <c r="CD165" s="70">
        <v>0</v>
      </c>
    </row>
    <row r="166" spans="1:82">
      <c r="A166" s="70" t="s">
        <v>1915</v>
      </c>
      <c r="B166" s="70">
        <v>385</v>
      </c>
      <c r="C166" s="70">
        <v>11</v>
      </c>
      <c r="D166" s="70">
        <v>23</v>
      </c>
      <c r="E166" s="70">
        <v>2014</v>
      </c>
      <c r="F166" s="70" t="s">
        <v>181</v>
      </c>
      <c r="G166" s="70" t="s">
        <v>1904</v>
      </c>
      <c r="H166" s="70" t="s">
        <v>1905</v>
      </c>
      <c r="I166" s="148"/>
      <c r="J166" s="71">
        <v>4.4575528812110488</v>
      </c>
      <c r="K166" s="71">
        <v>0.11406989988051081</v>
      </c>
      <c r="L166" s="71">
        <v>0.62297560897857596</v>
      </c>
      <c r="M166" s="71">
        <v>4.2397206988029801</v>
      </c>
      <c r="N166" s="71">
        <v>6.4922058876939337</v>
      </c>
      <c r="O166" s="71">
        <v>5.7815195117689164</v>
      </c>
      <c r="P166" s="71">
        <v>7.978891874124475</v>
      </c>
      <c r="Q166" s="71">
        <v>0.34897027633078798</v>
      </c>
      <c r="R166" s="71">
        <v>0</v>
      </c>
      <c r="S166" s="71">
        <v>0.7396971307105692</v>
      </c>
      <c r="T166" s="72"/>
      <c r="U166" s="71">
        <v>874839</v>
      </c>
      <c r="V166" s="71">
        <v>47</v>
      </c>
      <c r="W166" s="71">
        <v>23</v>
      </c>
      <c r="X166" s="71">
        <v>871</v>
      </c>
      <c r="Y166" s="71">
        <v>1469</v>
      </c>
      <c r="Z166" s="71">
        <v>3327</v>
      </c>
      <c r="AA166" s="71">
        <v>1589</v>
      </c>
      <c r="AB166" s="71">
        <v>4702</v>
      </c>
      <c r="AC166" s="71">
        <v>0</v>
      </c>
      <c r="AD166" s="71">
        <v>0.7396971307105692</v>
      </c>
      <c r="AE166" s="72"/>
      <c r="AF166" s="71"/>
      <c r="AG166" s="71"/>
      <c r="AH166" s="71"/>
      <c r="AI166" s="71"/>
      <c r="AJ166" s="71"/>
      <c r="AK166" s="71"/>
      <c r="AL166" s="71"/>
      <c r="AM166" s="71"/>
      <c r="AN166" s="71"/>
      <c r="AO166" s="71"/>
      <c r="AP166" s="71"/>
      <c r="AQ166" s="72"/>
      <c r="AR166" s="71">
        <v>154</v>
      </c>
      <c r="AS166" s="71">
        <v>27</v>
      </c>
      <c r="AT166" s="71">
        <v>0</v>
      </c>
      <c r="AU166" s="71">
        <v>0</v>
      </c>
      <c r="AV166" s="71">
        <v>0</v>
      </c>
      <c r="AW166" s="71">
        <v>0</v>
      </c>
      <c r="AX166" s="71"/>
      <c r="AY166" s="72"/>
      <c r="AZ166" s="71">
        <v>655</v>
      </c>
      <c r="BA166" s="71">
        <v>3693.6</v>
      </c>
      <c r="BB166" s="71">
        <v>0</v>
      </c>
      <c r="BC166" s="71">
        <v>0</v>
      </c>
      <c r="BD166" s="71">
        <v>0</v>
      </c>
      <c r="BE166" s="71">
        <v>0</v>
      </c>
      <c r="BF166" s="71"/>
      <c r="BG166" s="72"/>
      <c r="BH166" s="71">
        <v>0</v>
      </c>
      <c r="BI166" s="71">
        <v>0</v>
      </c>
      <c r="BJ166" s="71">
        <v>3.5859999999999999</v>
      </c>
      <c r="BK166" s="71">
        <v>0</v>
      </c>
      <c r="BL166" s="71">
        <v>0</v>
      </c>
      <c r="BM166" s="71">
        <v>0</v>
      </c>
      <c r="BN166" s="72"/>
      <c r="BO166" s="71">
        <v>0</v>
      </c>
      <c r="BP166" s="71">
        <v>0</v>
      </c>
      <c r="BQ166" s="71">
        <v>1</v>
      </c>
      <c r="BR166" s="71">
        <v>0</v>
      </c>
      <c r="BS166" s="71">
        <v>0</v>
      </c>
      <c r="BT166" s="71">
        <v>0</v>
      </c>
      <c r="BU166"/>
      <c r="BV166" s="70">
        <v>3.5859999999999999</v>
      </c>
      <c r="BW166" s="70">
        <v>0</v>
      </c>
      <c r="BX166" s="70">
        <v>0</v>
      </c>
      <c r="BY166" s="70">
        <v>0</v>
      </c>
      <c r="BZ166" s="70">
        <v>0</v>
      </c>
      <c r="CA166" s="70">
        <v>0</v>
      </c>
      <c r="CB166" s="70">
        <v>0</v>
      </c>
      <c r="CC166" s="70">
        <v>0</v>
      </c>
      <c r="CD166" s="70">
        <v>0</v>
      </c>
    </row>
    <row r="167" spans="1:82">
      <c r="A167" s="70" t="s">
        <v>1916</v>
      </c>
      <c r="B167" s="70">
        <v>386</v>
      </c>
      <c r="C167" s="70">
        <v>12</v>
      </c>
      <c r="D167" s="70">
        <v>23</v>
      </c>
      <c r="E167" s="70">
        <v>2015</v>
      </c>
      <c r="F167" s="70" t="s">
        <v>182</v>
      </c>
      <c r="G167" s="70" t="s">
        <v>1904</v>
      </c>
      <c r="H167" s="70" t="s">
        <v>1905</v>
      </c>
      <c r="I167" s="148"/>
      <c r="J167" s="71">
        <v>4.109076728003008</v>
      </c>
      <c r="K167" s="71">
        <v>0.10615328916903689</v>
      </c>
      <c r="L167" s="71">
        <v>0.67209633971817362</v>
      </c>
      <c r="M167" s="71">
        <v>4.5197501745145123</v>
      </c>
      <c r="N167" s="71">
        <v>5.6098685520501039</v>
      </c>
      <c r="O167" s="71">
        <v>5.7505057313609296</v>
      </c>
      <c r="P167" s="71">
        <v>7.8294114826993191</v>
      </c>
      <c r="Q167" s="71">
        <v>0.33885855536437098</v>
      </c>
      <c r="R167" s="71">
        <v>0</v>
      </c>
      <c r="S167" s="71">
        <v>0.62211685828080621</v>
      </c>
      <c r="T167" s="72"/>
      <c r="U167" s="71">
        <v>870512</v>
      </c>
      <c r="V167" s="71">
        <v>47</v>
      </c>
      <c r="W167" s="71">
        <v>23</v>
      </c>
      <c r="X167" s="71">
        <v>871</v>
      </c>
      <c r="Y167" s="71">
        <v>1481</v>
      </c>
      <c r="Z167" s="71">
        <v>3341</v>
      </c>
      <c r="AA167" s="71">
        <v>1558</v>
      </c>
      <c r="AB167" s="71">
        <v>4664</v>
      </c>
      <c r="AC167" s="71">
        <v>0</v>
      </c>
      <c r="AD167" s="71">
        <v>0.62211685828080621</v>
      </c>
      <c r="AE167" s="72"/>
      <c r="AF167" s="71">
        <v>5912419.5419857642</v>
      </c>
      <c r="AG167" s="71">
        <v>81612.704107127385</v>
      </c>
      <c r="AH167" s="71">
        <v>141337.62373204841</v>
      </c>
      <c r="AI167" s="71">
        <v>5656297.6188541884</v>
      </c>
      <c r="AJ167" s="71">
        <v>7280548.6313372869</v>
      </c>
      <c r="AK167" s="71">
        <v>0</v>
      </c>
      <c r="AL167" s="71">
        <v>0</v>
      </c>
      <c r="AM167" s="71">
        <v>639181.6352558441</v>
      </c>
      <c r="AN167" s="71">
        <v>0</v>
      </c>
      <c r="AO167" s="71">
        <v>0</v>
      </c>
      <c r="AP167" s="71">
        <v>19711397.755272262</v>
      </c>
      <c r="AQ167" s="72"/>
      <c r="AR167" s="71">
        <v>170</v>
      </c>
      <c r="AS167" s="71">
        <v>49</v>
      </c>
      <c r="AT167" s="71">
        <v>0</v>
      </c>
      <c r="AU167" s="71">
        <v>0</v>
      </c>
      <c r="AV167" s="71">
        <v>0</v>
      </c>
      <c r="AW167" s="71">
        <v>0</v>
      </c>
      <c r="AX167" s="71"/>
      <c r="AY167" s="72"/>
      <c r="AZ167" s="71">
        <v>736.7</v>
      </c>
      <c r="BA167" s="71">
        <v>4810</v>
      </c>
      <c r="BB167" s="71">
        <v>0</v>
      </c>
      <c r="BC167" s="71">
        <v>0</v>
      </c>
      <c r="BD167" s="71">
        <v>0</v>
      </c>
      <c r="BE167" s="71">
        <v>0</v>
      </c>
      <c r="BF167" s="71"/>
      <c r="BG167" s="72"/>
      <c r="BH167" s="71">
        <v>0</v>
      </c>
      <c r="BI167" s="71">
        <v>0</v>
      </c>
      <c r="BJ167" s="71">
        <v>3.7919999999999998</v>
      </c>
      <c r="BK167" s="71">
        <v>0</v>
      </c>
      <c r="BL167" s="71">
        <v>0</v>
      </c>
      <c r="BM167" s="71">
        <v>0</v>
      </c>
      <c r="BN167" s="72"/>
      <c r="BO167" s="71">
        <v>0</v>
      </c>
      <c r="BP167" s="71">
        <v>0</v>
      </c>
      <c r="BQ167" s="71">
        <v>1</v>
      </c>
      <c r="BR167" s="71">
        <v>0</v>
      </c>
      <c r="BS167" s="71">
        <v>0</v>
      </c>
      <c r="BT167" s="71">
        <v>0</v>
      </c>
      <c r="BU167"/>
      <c r="BV167" s="70">
        <v>3.7919999999999998</v>
      </c>
      <c r="BW167" s="70">
        <v>0</v>
      </c>
      <c r="BX167" s="70">
        <v>0</v>
      </c>
      <c r="BY167" s="70">
        <v>0</v>
      </c>
      <c r="BZ167" s="70">
        <v>0</v>
      </c>
      <c r="CA167" s="70">
        <v>0</v>
      </c>
      <c r="CB167" s="70">
        <v>0</v>
      </c>
      <c r="CC167" s="70">
        <v>0</v>
      </c>
      <c r="CD167" s="70">
        <v>0</v>
      </c>
    </row>
    <row r="168" spans="1:82">
      <c r="A168" s="70" t="s">
        <v>1917</v>
      </c>
      <c r="B168" s="70">
        <v>387</v>
      </c>
      <c r="C168" s="70">
        <v>13</v>
      </c>
      <c r="D168" s="70">
        <v>23</v>
      </c>
      <c r="E168" s="70">
        <v>2016</v>
      </c>
      <c r="F168" s="70" t="s">
        <v>155</v>
      </c>
      <c r="G168" s="70" t="s">
        <v>1904</v>
      </c>
      <c r="H168" s="70" t="s">
        <v>1905</v>
      </c>
      <c r="I168" s="148"/>
      <c r="J168" s="71">
        <v>4.7801729417590488</v>
      </c>
      <c r="K168" s="71">
        <v>0.10679118331053346</v>
      </c>
      <c r="L168" s="71">
        <v>0.64590311966526648</v>
      </c>
      <c r="M168" s="71">
        <v>3.6537043969065763</v>
      </c>
      <c r="N168" s="71">
        <v>6.0249429466623683</v>
      </c>
      <c r="O168" s="71">
        <v>5.6840751568377641</v>
      </c>
      <c r="P168" s="71">
        <v>7.7059329874202991</v>
      </c>
      <c r="Q168" s="71">
        <v>0.32865082559212722</v>
      </c>
      <c r="R168" s="71">
        <v>0</v>
      </c>
      <c r="S168" s="71">
        <v>0.79439818501876036</v>
      </c>
      <c r="T168" s="72"/>
      <c r="U168" s="71">
        <v>1004980</v>
      </c>
      <c r="V168" s="71">
        <v>47</v>
      </c>
      <c r="W168" s="71">
        <v>23</v>
      </c>
      <c r="X168" s="71">
        <v>871</v>
      </c>
      <c r="Y168" s="71">
        <v>1494</v>
      </c>
      <c r="Z168" s="71">
        <v>3343</v>
      </c>
      <c r="AA168" s="71">
        <v>1586</v>
      </c>
      <c r="AB168" s="71">
        <v>4653</v>
      </c>
      <c r="AC168" s="71">
        <v>0</v>
      </c>
      <c r="AD168" s="71">
        <v>0.79439818501876036</v>
      </c>
      <c r="AE168" s="72"/>
      <c r="AF168" s="71">
        <v>7021660.1365509061</v>
      </c>
      <c r="AG168" s="71">
        <v>78915.655267820825</v>
      </c>
      <c r="AH168" s="71">
        <v>105484.3045436986</v>
      </c>
      <c r="AI168" s="71">
        <v>5502645.3762019379</v>
      </c>
      <c r="AJ168" s="71">
        <v>7335278.0903781494</v>
      </c>
      <c r="AK168" s="71">
        <v>0</v>
      </c>
      <c r="AL168" s="71">
        <v>0</v>
      </c>
      <c r="AM168" s="71">
        <v>638169.54163118079</v>
      </c>
      <c r="AN168" s="71">
        <v>0</v>
      </c>
      <c r="AO168" s="71">
        <v>0</v>
      </c>
      <c r="AP168" s="71">
        <v>20682153.104573693</v>
      </c>
      <c r="AQ168" s="72"/>
      <c r="AR168" s="71">
        <v>184</v>
      </c>
      <c r="AS168" s="71">
        <v>52</v>
      </c>
      <c r="AT168" s="71">
        <v>0</v>
      </c>
      <c r="AU168" s="71">
        <v>0</v>
      </c>
      <c r="AV168" s="71">
        <v>0</v>
      </c>
      <c r="AW168" s="71">
        <v>0</v>
      </c>
      <c r="AX168" s="71"/>
      <c r="AY168" s="72"/>
      <c r="AZ168" s="71">
        <v>803.7</v>
      </c>
      <c r="BA168" s="71">
        <v>6341.9</v>
      </c>
      <c r="BB168" s="71">
        <v>0</v>
      </c>
      <c r="BC168" s="71">
        <v>0</v>
      </c>
      <c r="BD168" s="71">
        <v>0</v>
      </c>
      <c r="BE168" s="71">
        <v>0</v>
      </c>
      <c r="BF168" s="71"/>
      <c r="BG168" s="72"/>
      <c r="BH168" s="71">
        <v>0</v>
      </c>
      <c r="BI168" s="71">
        <v>0</v>
      </c>
      <c r="BJ168" s="71">
        <v>3.8580000000000001</v>
      </c>
      <c r="BK168" s="71">
        <v>0</v>
      </c>
      <c r="BL168" s="71">
        <v>0</v>
      </c>
      <c r="BM168" s="71">
        <v>0</v>
      </c>
      <c r="BN168" s="72"/>
      <c r="BO168" s="71">
        <v>0</v>
      </c>
      <c r="BP168" s="71">
        <v>0</v>
      </c>
      <c r="BQ168" s="71">
        <v>1</v>
      </c>
      <c r="BR168" s="71">
        <v>0</v>
      </c>
      <c r="BS168" s="71">
        <v>0</v>
      </c>
      <c r="BT168" s="71">
        <v>0</v>
      </c>
      <c r="BU168"/>
      <c r="BV168" s="70">
        <v>3.8580000000000001</v>
      </c>
      <c r="BW168" s="70">
        <v>0</v>
      </c>
      <c r="BX168" s="70">
        <v>0</v>
      </c>
      <c r="BY168" s="70">
        <v>0</v>
      </c>
      <c r="BZ168" s="70">
        <v>0</v>
      </c>
      <c r="CA168" s="70">
        <v>0</v>
      </c>
      <c r="CB168" s="70">
        <v>0</v>
      </c>
      <c r="CC168" s="70">
        <v>0</v>
      </c>
      <c r="CD168" s="70">
        <v>0</v>
      </c>
    </row>
    <row r="169" spans="1:82">
      <c r="A169" s="70" t="s">
        <v>1918</v>
      </c>
      <c r="B169" s="70">
        <v>388</v>
      </c>
      <c r="C169" s="70">
        <v>14</v>
      </c>
      <c r="D169" s="70">
        <v>23</v>
      </c>
      <c r="E169" s="70">
        <v>2017</v>
      </c>
      <c r="F169" s="70" t="s">
        <v>156</v>
      </c>
      <c r="G169" s="70" t="s">
        <v>1904</v>
      </c>
      <c r="H169" s="70" t="s">
        <v>1905</v>
      </c>
      <c r="I169" s="148"/>
      <c r="J169" s="71">
        <v>4.5839928914267238</v>
      </c>
      <c r="K169" s="71">
        <v>0.10531511540076996</v>
      </c>
      <c r="L169" s="71">
        <v>0.63517133207814946</v>
      </c>
      <c r="M169" s="71">
        <v>3.471010677023695</v>
      </c>
      <c r="N169" s="71">
        <v>6.2696480459841597</v>
      </c>
      <c r="O169" s="71">
        <v>5.5578736541348324</v>
      </c>
      <c r="P169" s="71">
        <v>7.6571186536342202</v>
      </c>
      <c r="Q169" s="71">
        <v>0.31535376503224299</v>
      </c>
      <c r="R169" s="71">
        <v>0</v>
      </c>
      <c r="S169" s="71">
        <v>0.78731469277994026</v>
      </c>
      <c r="T169" s="72"/>
      <c r="U169" s="71">
        <v>1023125</v>
      </c>
      <c r="V169" s="71">
        <v>47</v>
      </c>
      <c r="W169" s="71">
        <v>23</v>
      </c>
      <c r="X169" s="71">
        <v>871</v>
      </c>
      <c r="Y169" s="71">
        <v>1509</v>
      </c>
      <c r="Z169" s="71">
        <v>3323</v>
      </c>
      <c r="AA169" s="71">
        <v>1586</v>
      </c>
      <c r="AB169" s="71">
        <v>4617</v>
      </c>
      <c r="AC169" s="71">
        <v>0</v>
      </c>
      <c r="AD169" s="71">
        <v>0.78731469277994026</v>
      </c>
      <c r="AE169" s="72"/>
      <c r="AF169" s="71">
        <v>6825265.7259567268</v>
      </c>
      <c r="AG169" s="71">
        <v>78704.08311456097</v>
      </c>
      <c r="AH169" s="71">
        <v>136042.3414934316</v>
      </c>
      <c r="AI169" s="71">
        <v>5450291.6015310492</v>
      </c>
      <c r="AJ169" s="71">
        <v>7387635.6459622756</v>
      </c>
      <c r="AK169" s="71">
        <v>0</v>
      </c>
      <c r="AL169" s="71">
        <v>0</v>
      </c>
      <c r="AM169" s="71">
        <v>634222.89500395616</v>
      </c>
      <c r="AN169" s="71">
        <v>0</v>
      </c>
      <c r="AO169" s="71">
        <v>0</v>
      </c>
      <c r="AP169" s="71">
        <v>20512162.293061998</v>
      </c>
      <c r="AQ169" s="72"/>
      <c r="AR169" s="71">
        <v>199</v>
      </c>
      <c r="AS169" s="71">
        <v>52</v>
      </c>
      <c r="AT169" s="71">
        <v>0</v>
      </c>
      <c r="AU169" s="71">
        <v>0</v>
      </c>
      <c r="AV169" s="71">
        <v>0</v>
      </c>
      <c r="AW169" s="71">
        <v>0</v>
      </c>
      <c r="AX169" s="71"/>
      <c r="AY169" s="72"/>
      <c r="AZ169" s="71">
        <v>883.8</v>
      </c>
      <c r="BA169" s="71">
        <v>6341.9</v>
      </c>
      <c r="BB169" s="71">
        <v>0</v>
      </c>
      <c r="BC169" s="71">
        <v>0</v>
      </c>
      <c r="BD169" s="71">
        <v>0</v>
      </c>
      <c r="BE169" s="71">
        <v>0</v>
      </c>
      <c r="BF169" s="71"/>
      <c r="BG169" s="72"/>
      <c r="BH169" s="71">
        <v>0</v>
      </c>
      <c r="BI169" s="71">
        <v>0</v>
      </c>
      <c r="BJ169" s="71">
        <v>3.9849999999999999</v>
      </c>
      <c r="BK169" s="71">
        <v>0</v>
      </c>
      <c r="BL169" s="71">
        <v>0</v>
      </c>
      <c r="BM169" s="71">
        <v>0</v>
      </c>
      <c r="BN169" s="72"/>
      <c r="BO169" s="71">
        <v>0</v>
      </c>
      <c r="BP169" s="71">
        <v>0</v>
      </c>
      <c r="BQ169" s="71">
        <v>1</v>
      </c>
      <c r="BR169" s="71">
        <v>0</v>
      </c>
      <c r="BS169" s="71">
        <v>0</v>
      </c>
      <c r="BT169" s="71">
        <v>0</v>
      </c>
      <c r="BU169"/>
      <c r="BV169" s="70">
        <v>3.9849999999999999</v>
      </c>
      <c r="BW169" s="70">
        <v>0</v>
      </c>
      <c r="BX169" s="70">
        <v>0</v>
      </c>
      <c r="BY169" s="70">
        <v>0</v>
      </c>
      <c r="BZ169" s="70">
        <v>0</v>
      </c>
      <c r="CA169" s="70">
        <v>0</v>
      </c>
      <c r="CB169" s="70">
        <v>0</v>
      </c>
      <c r="CC169" s="70">
        <v>0</v>
      </c>
      <c r="CD169" s="70">
        <v>0</v>
      </c>
    </row>
    <row r="170" spans="1:82">
      <c r="A170" s="70" t="s">
        <v>1919</v>
      </c>
      <c r="B170" s="70">
        <v>389</v>
      </c>
      <c r="C170" s="70">
        <v>15</v>
      </c>
      <c r="D170" s="70">
        <v>23</v>
      </c>
      <c r="E170" s="70">
        <v>2018</v>
      </c>
      <c r="F170" s="70" t="s">
        <v>183</v>
      </c>
      <c r="G170" s="70" t="s">
        <v>1904</v>
      </c>
      <c r="H170" s="70" t="s">
        <v>1905</v>
      </c>
      <c r="I170" s="148"/>
      <c r="J170" s="71">
        <v>4.6767891210150827</v>
      </c>
      <c r="K170" s="71">
        <v>9.882313116274434E-2</v>
      </c>
      <c r="L170" s="71">
        <v>0.56943073726432036</v>
      </c>
      <c r="M170" s="71">
        <v>3.3780487746773353</v>
      </c>
      <c r="N170" s="71">
        <v>6.1451053161832938</v>
      </c>
      <c r="O170" s="71">
        <v>5.4928403015389131</v>
      </c>
      <c r="P170" s="71">
        <v>7.504419714391581</v>
      </c>
      <c r="Q170" s="71">
        <v>0.29085464438173397</v>
      </c>
      <c r="R170" s="71">
        <v>0</v>
      </c>
      <c r="S170" s="71">
        <v>0.83500882466980619</v>
      </c>
      <c r="T170" s="72"/>
      <c r="U170" s="71">
        <v>1122216</v>
      </c>
      <c r="V170" s="71">
        <v>47</v>
      </c>
      <c r="W170" s="71">
        <v>23</v>
      </c>
      <c r="X170" s="71">
        <v>871</v>
      </c>
      <c r="Y170" s="71">
        <v>1526</v>
      </c>
      <c r="Z170" s="71">
        <v>3347</v>
      </c>
      <c r="AA170" s="71">
        <v>1570</v>
      </c>
      <c r="AB170" s="71">
        <v>4589</v>
      </c>
      <c r="AC170" s="71">
        <v>0</v>
      </c>
      <c r="AD170" s="71">
        <v>0.83500882466980619</v>
      </c>
      <c r="AE170" s="72"/>
      <c r="AF170" s="71">
        <v>7158202.7381161228</v>
      </c>
      <c r="AG170" s="71">
        <v>69912.363190544987</v>
      </c>
      <c r="AH170" s="71">
        <v>128550.0742598035</v>
      </c>
      <c r="AI170" s="71">
        <v>5206010.3553165114</v>
      </c>
      <c r="AJ170" s="71">
        <v>7169888.8660950037</v>
      </c>
      <c r="AK170" s="71">
        <v>0</v>
      </c>
      <c r="AL170" s="71">
        <v>0</v>
      </c>
      <c r="AM170" s="71">
        <v>631680.9470557567</v>
      </c>
      <c r="AN170" s="71">
        <v>0</v>
      </c>
      <c r="AO170" s="71">
        <v>0</v>
      </c>
      <c r="AP170" s="71">
        <v>20364245.344033744</v>
      </c>
      <c r="AQ170" s="72"/>
      <c r="AR170" s="71">
        <v>223</v>
      </c>
      <c r="AS170" s="71">
        <v>54</v>
      </c>
      <c r="AT170" s="71">
        <v>0</v>
      </c>
      <c r="AU170" s="71">
        <v>0</v>
      </c>
      <c r="AV170" s="71">
        <v>0</v>
      </c>
      <c r="AW170" s="71">
        <v>0</v>
      </c>
      <c r="AX170" s="71"/>
      <c r="AY170" s="72"/>
      <c r="AZ170" s="71">
        <v>1001.9</v>
      </c>
      <c r="BA170" s="71">
        <v>6386</v>
      </c>
      <c r="BB170" s="71">
        <v>0</v>
      </c>
      <c r="BC170" s="71">
        <v>0</v>
      </c>
      <c r="BD170" s="71">
        <v>0</v>
      </c>
      <c r="BE170" s="71">
        <v>0</v>
      </c>
      <c r="BF170" s="71"/>
      <c r="BG170" s="72"/>
      <c r="BH170" s="71">
        <v>0</v>
      </c>
      <c r="BI170" s="71">
        <v>0</v>
      </c>
      <c r="BJ170" s="71">
        <v>3.9689999999999999</v>
      </c>
      <c r="BK170" s="71">
        <v>0</v>
      </c>
      <c r="BL170" s="71">
        <v>0</v>
      </c>
      <c r="BM170" s="71">
        <v>0</v>
      </c>
      <c r="BN170" s="72"/>
      <c r="BO170" s="71">
        <v>0</v>
      </c>
      <c r="BP170" s="71">
        <v>0</v>
      </c>
      <c r="BQ170" s="71">
        <v>1</v>
      </c>
      <c r="BR170" s="71">
        <v>0</v>
      </c>
      <c r="BS170" s="71">
        <v>0</v>
      </c>
      <c r="BT170" s="71">
        <v>0</v>
      </c>
      <c r="BU170"/>
      <c r="BV170" s="70">
        <v>3.9689999999999999</v>
      </c>
      <c r="BW170" s="70">
        <v>0</v>
      </c>
      <c r="BX170" s="70">
        <v>0</v>
      </c>
      <c r="BY170" s="70">
        <v>0</v>
      </c>
      <c r="BZ170" s="70">
        <v>0</v>
      </c>
      <c r="CA170" s="70">
        <v>0</v>
      </c>
      <c r="CB170" s="70">
        <v>0</v>
      </c>
      <c r="CC170" s="70">
        <v>0</v>
      </c>
      <c r="CD170" s="70">
        <v>0</v>
      </c>
    </row>
    <row r="171" spans="1:82">
      <c r="A171" s="70" t="s">
        <v>1920</v>
      </c>
      <c r="B171" s="70">
        <v>390</v>
      </c>
      <c r="C171" s="70">
        <v>16</v>
      </c>
      <c r="D171" s="70">
        <v>23</v>
      </c>
      <c r="E171" s="70">
        <v>2019</v>
      </c>
      <c r="F171" s="70" t="s">
        <v>158</v>
      </c>
      <c r="G171" s="70" t="s">
        <v>1904</v>
      </c>
      <c r="H171" s="70" t="s">
        <v>1905</v>
      </c>
      <c r="I171" s="148"/>
      <c r="J171" s="71">
        <v>4.2992935748350254</v>
      </c>
      <c r="K171" s="71">
        <v>8.9703608277934499E-2</v>
      </c>
      <c r="L171" s="71">
        <v>0.57253028197058253</v>
      </c>
      <c r="M171" s="71">
        <v>3.2348408379790223</v>
      </c>
      <c r="N171" s="71">
        <v>5.4971696468161841</v>
      </c>
      <c r="O171" s="71">
        <v>5.3796157957700759</v>
      </c>
      <c r="P171" s="71">
        <v>7.3876408579017667</v>
      </c>
      <c r="Q171" s="71">
        <v>0.28226254419413899</v>
      </c>
      <c r="R171" s="71">
        <v>0</v>
      </c>
      <c r="S171" s="71">
        <v>0.93061266805793708</v>
      </c>
      <c r="T171" s="72"/>
      <c r="U171" s="71">
        <v>1045730</v>
      </c>
      <c r="V171" s="71">
        <v>47</v>
      </c>
      <c r="W171" s="71">
        <v>23</v>
      </c>
      <c r="X171" s="71">
        <v>871</v>
      </c>
      <c r="Y171" s="71">
        <v>1538</v>
      </c>
      <c r="Z171" s="71">
        <v>3368</v>
      </c>
      <c r="AA171" s="71">
        <v>1534</v>
      </c>
      <c r="AB171" s="71">
        <v>4574</v>
      </c>
      <c r="AC171" s="71">
        <v>0</v>
      </c>
      <c r="AD171" s="71">
        <v>0.93061266805793708</v>
      </c>
      <c r="AE171" s="72"/>
      <c r="AF171" s="71">
        <v>6983463.0598561466</v>
      </c>
      <c r="AG171" s="71">
        <v>67693.686894263781</v>
      </c>
      <c r="AH171" s="71">
        <v>135781.3144012246</v>
      </c>
      <c r="AI171" s="71">
        <v>5334857.1412191484</v>
      </c>
      <c r="AJ171" s="71">
        <v>7020525.9052441623</v>
      </c>
      <c r="AK171" s="71">
        <v>0</v>
      </c>
      <c r="AL171" s="71">
        <v>0</v>
      </c>
      <c r="AM171" s="71">
        <v>622944.36694643542</v>
      </c>
      <c r="AN171" s="71">
        <v>0</v>
      </c>
      <c r="AO171" s="71">
        <v>0</v>
      </c>
      <c r="AP171" s="71">
        <v>20165265.474561382</v>
      </c>
      <c r="AQ171" s="72"/>
      <c r="AR171" s="71">
        <v>234</v>
      </c>
      <c r="AS171" s="71">
        <v>58</v>
      </c>
      <c r="AT171" s="71">
        <v>0</v>
      </c>
      <c r="AU171" s="71">
        <v>0</v>
      </c>
      <c r="AV171" s="71">
        <v>0</v>
      </c>
      <c r="AW171" s="71">
        <v>0</v>
      </c>
      <c r="AX171" s="71"/>
      <c r="AY171" s="72"/>
      <c r="AZ171" s="71">
        <v>1059.2</v>
      </c>
      <c r="BA171" s="71">
        <v>6478</v>
      </c>
      <c r="BB171" s="71">
        <v>0</v>
      </c>
      <c r="BC171" s="71">
        <v>0</v>
      </c>
      <c r="BD171" s="71">
        <v>0</v>
      </c>
      <c r="BE171" s="71">
        <v>0</v>
      </c>
      <c r="BF171" s="71"/>
      <c r="BG171" s="72"/>
      <c r="BH171" s="71">
        <v>0</v>
      </c>
      <c r="BI171" s="71">
        <v>0</v>
      </c>
      <c r="BJ171" s="71">
        <v>3.95</v>
      </c>
      <c r="BK171" s="71">
        <v>0</v>
      </c>
      <c r="BL171" s="71">
        <v>0</v>
      </c>
      <c r="BM171" s="71">
        <v>0</v>
      </c>
      <c r="BN171" s="72"/>
      <c r="BO171" s="71">
        <v>0</v>
      </c>
      <c r="BP171" s="71">
        <v>0</v>
      </c>
      <c r="BQ171" s="71">
        <v>1</v>
      </c>
      <c r="BR171" s="71">
        <v>0</v>
      </c>
      <c r="BS171" s="71">
        <v>0</v>
      </c>
      <c r="BT171" s="71">
        <v>0</v>
      </c>
      <c r="BU171"/>
      <c r="BV171" s="70">
        <v>3.95</v>
      </c>
      <c r="BW171" s="70">
        <v>0</v>
      </c>
      <c r="BX171" s="70">
        <v>0</v>
      </c>
      <c r="BY171" s="70">
        <v>0</v>
      </c>
      <c r="BZ171" s="70">
        <v>0</v>
      </c>
      <c r="CA171" s="70">
        <v>0</v>
      </c>
      <c r="CB171" s="70">
        <v>0</v>
      </c>
      <c r="CC171" s="70">
        <v>0</v>
      </c>
      <c r="CD171" s="70">
        <v>0</v>
      </c>
    </row>
    <row r="172" spans="1:82">
      <c r="A172" s="70" t="s">
        <v>1921</v>
      </c>
      <c r="B172" s="70">
        <v>391</v>
      </c>
      <c r="C172" s="70">
        <v>17</v>
      </c>
      <c r="D172" s="70">
        <v>23</v>
      </c>
      <c r="E172" s="70">
        <v>2020</v>
      </c>
      <c r="F172" s="70" t="s">
        <v>159</v>
      </c>
      <c r="G172" s="70" t="s">
        <v>1904</v>
      </c>
      <c r="H172" s="70" t="s">
        <v>1905</v>
      </c>
      <c r="I172" s="148"/>
      <c r="J172" s="71">
        <v>3.5018468767891608</v>
      </c>
      <c r="K172" s="71">
        <v>9.3801656513208626E-2</v>
      </c>
      <c r="L172" s="71">
        <v>0.77840640457187749</v>
      </c>
      <c r="M172" s="71">
        <v>2.8411801660110947</v>
      </c>
      <c r="N172" s="71">
        <v>5.3611345149496872</v>
      </c>
      <c r="O172" s="71">
        <v>4.6433321701640544</v>
      </c>
      <c r="P172" s="71">
        <v>7.0003325208690326</v>
      </c>
      <c r="Q172" s="71">
        <v>0.26402611938036302</v>
      </c>
      <c r="R172" s="71">
        <v>0</v>
      </c>
      <c r="S172" s="71">
        <v>0.88997367937008243</v>
      </c>
      <c r="T172" s="72"/>
      <c r="U172" s="71">
        <v>866592</v>
      </c>
      <c r="V172" s="71">
        <v>43</v>
      </c>
      <c r="W172" s="71">
        <v>35</v>
      </c>
      <c r="X172" s="71">
        <v>850</v>
      </c>
      <c r="Y172" s="71">
        <v>1530</v>
      </c>
      <c r="Z172" s="71">
        <v>3318</v>
      </c>
      <c r="AA172" s="71">
        <v>1545</v>
      </c>
      <c r="AB172" s="71">
        <v>4478</v>
      </c>
      <c r="AC172" s="71">
        <v>0</v>
      </c>
      <c r="AD172" s="71">
        <v>0.88997367937008243</v>
      </c>
      <c r="AE172" s="72"/>
      <c r="AF172" s="71">
        <v>5842204.3319635866</v>
      </c>
      <c r="AG172" s="71">
        <v>67638.445970002547</v>
      </c>
      <c r="AH172" s="71">
        <v>200293.38740401962</v>
      </c>
      <c r="AI172" s="71">
        <v>4911528.9250892596</v>
      </c>
      <c r="AJ172" s="71">
        <v>6988688.7921164716</v>
      </c>
      <c r="AK172" s="71"/>
      <c r="AL172" s="71"/>
      <c r="AM172" s="71">
        <v>584428.75161767181</v>
      </c>
      <c r="AN172" s="71"/>
      <c r="AO172" s="71"/>
      <c r="AP172" s="71">
        <v>18594782.63416101</v>
      </c>
      <c r="AQ172" s="72"/>
      <c r="AR172" s="71">
        <v>244</v>
      </c>
      <c r="AS172" s="71">
        <v>60</v>
      </c>
      <c r="AT172" s="71">
        <v>0</v>
      </c>
      <c r="AU172" s="71">
        <v>0</v>
      </c>
      <c r="AV172" s="71">
        <v>0</v>
      </c>
      <c r="AW172" s="71">
        <v>0</v>
      </c>
      <c r="AX172" s="71"/>
      <c r="AY172" s="72"/>
      <c r="AZ172" s="71">
        <v>1109.8</v>
      </c>
      <c r="BA172" s="71">
        <v>6577.0000000000009</v>
      </c>
      <c r="BB172" s="71">
        <v>0</v>
      </c>
      <c r="BC172" s="71">
        <v>0</v>
      </c>
      <c r="BD172" s="71">
        <v>0</v>
      </c>
      <c r="BE172" s="71">
        <v>0</v>
      </c>
      <c r="BF172" s="71"/>
      <c r="BG172" s="72"/>
      <c r="BH172" s="71">
        <v>0</v>
      </c>
      <c r="BI172" s="71">
        <v>0</v>
      </c>
      <c r="BJ172" s="71">
        <v>3.9220000000000002</v>
      </c>
      <c r="BK172" s="71">
        <v>0</v>
      </c>
      <c r="BL172" s="71">
        <v>0</v>
      </c>
      <c r="BM172" s="71">
        <v>0</v>
      </c>
      <c r="BN172" s="72"/>
      <c r="BO172" s="71">
        <v>0</v>
      </c>
      <c r="BP172" s="71">
        <v>0</v>
      </c>
      <c r="BQ172" s="71">
        <v>1</v>
      </c>
      <c r="BR172" s="71">
        <v>0</v>
      </c>
      <c r="BS172" s="71">
        <v>0</v>
      </c>
      <c r="BT172" s="71">
        <v>0</v>
      </c>
      <c r="BU172"/>
      <c r="BV172" s="70">
        <v>3.9220000000000002</v>
      </c>
      <c r="BW172" s="70">
        <v>0</v>
      </c>
      <c r="BX172" s="70">
        <v>0</v>
      </c>
      <c r="BY172" s="70">
        <v>0</v>
      </c>
      <c r="BZ172" s="70">
        <v>0</v>
      </c>
      <c r="CA172" s="70">
        <v>0</v>
      </c>
      <c r="CB172" s="70">
        <v>0</v>
      </c>
      <c r="CC172" s="70">
        <v>0</v>
      </c>
      <c r="CD172" s="70">
        <v>0</v>
      </c>
    </row>
    <row r="173" spans="1:82">
      <c r="A173" s="70" t="s">
        <v>1922</v>
      </c>
      <c r="B173" s="70">
        <v>391</v>
      </c>
      <c r="C173" s="70">
        <v>18</v>
      </c>
      <c r="D173" s="70">
        <v>23</v>
      </c>
      <c r="E173" s="70">
        <v>2021</v>
      </c>
      <c r="F173" s="70" t="s">
        <v>160</v>
      </c>
      <c r="G173" s="70" t="s">
        <v>1904</v>
      </c>
      <c r="H173" s="70" t="s">
        <v>1905</v>
      </c>
      <c r="I173" s="148"/>
      <c r="J173" s="71">
        <v>3.8952140410264628</v>
      </c>
      <c r="K173" s="71">
        <v>0.10058480807865029</v>
      </c>
      <c r="L173" s="71">
        <v>1.0212077180122023</v>
      </c>
      <c r="M173" s="71">
        <v>3.2138019073422024</v>
      </c>
      <c r="N173" s="71">
        <v>5.8643660013869381</v>
      </c>
      <c r="O173" s="71">
        <v>4.4837885662499897</v>
      </c>
      <c r="P173" s="71">
        <v>7.1000199296875017</v>
      </c>
      <c r="Q173" s="71">
        <v>0.25719520808570501</v>
      </c>
      <c r="R173" s="71">
        <v>0</v>
      </c>
      <c r="S173" s="71">
        <v>0.89472487511376064</v>
      </c>
      <c r="T173" s="72"/>
      <c r="U173" s="71">
        <v>1019559</v>
      </c>
      <c r="V173" s="71">
        <v>43</v>
      </c>
      <c r="W173" s="71">
        <v>35</v>
      </c>
      <c r="X173" s="71">
        <v>850</v>
      </c>
      <c r="Y173" s="71">
        <v>1533</v>
      </c>
      <c r="Z173" s="71">
        <v>3299</v>
      </c>
      <c r="AA173" s="71">
        <v>1528</v>
      </c>
      <c r="AB173" s="71">
        <v>4405</v>
      </c>
      <c r="AC173" s="71">
        <v>0</v>
      </c>
      <c r="AD173" s="71">
        <v>0.89472487511376064</v>
      </c>
      <c r="AE173" s="72"/>
      <c r="AF173" s="71">
        <v>6152276.1016110834</v>
      </c>
      <c r="AG173" s="71">
        <v>69653.604812838603</v>
      </c>
      <c r="AH173" s="71">
        <v>239923.81659022131</v>
      </c>
      <c r="AI173" s="71">
        <v>5256302.83127065</v>
      </c>
      <c r="AJ173" s="71">
        <v>7427126.9142932016</v>
      </c>
      <c r="AK173" s="71">
        <v>0</v>
      </c>
      <c r="AL173" s="71">
        <v>0</v>
      </c>
      <c r="AM173" s="71">
        <v>578217.42579337186</v>
      </c>
      <c r="AN173" s="71">
        <v>0</v>
      </c>
      <c r="AO173" s="71">
        <v>0</v>
      </c>
      <c r="AP173" s="71">
        <v>19723500.694371365</v>
      </c>
      <c r="AQ173" s="72"/>
      <c r="AR173" s="71">
        <v>253</v>
      </c>
      <c r="AS173" s="71">
        <v>62</v>
      </c>
      <c r="AT173" s="71">
        <v>0</v>
      </c>
      <c r="AU173" s="71">
        <v>0</v>
      </c>
      <c r="AV173" s="71">
        <v>0</v>
      </c>
      <c r="AW173" s="71">
        <v>0</v>
      </c>
      <c r="AX173" s="71"/>
      <c r="AY173" s="72"/>
      <c r="AZ173" s="71">
        <v>1156.599999999999</v>
      </c>
      <c r="BA173" s="71">
        <v>6659.5000000000009</v>
      </c>
      <c r="BB173" s="71">
        <v>0</v>
      </c>
      <c r="BC173" s="71">
        <v>0</v>
      </c>
      <c r="BD173" s="71">
        <v>0</v>
      </c>
      <c r="BE173" s="71">
        <v>0</v>
      </c>
      <c r="BF173" s="71"/>
      <c r="BG173" s="72"/>
      <c r="BH173" s="71">
        <v>0</v>
      </c>
      <c r="BI173" s="71">
        <v>0</v>
      </c>
      <c r="BJ173" s="71">
        <v>4.1429999999999998</v>
      </c>
      <c r="BK173" s="71">
        <v>0</v>
      </c>
      <c r="BL173" s="71">
        <v>0</v>
      </c>
      <c r="BM173" s="71">
        <v>0</v>
      </c>
      <c r="BN173" s="72"/>
      <c r="BO173" s="71">
        <v>0</v>
      </c>
      <c r="BP173" s="71">
        <v>0</v>
      </c>
      <c r="BQ173" s="71">
        <v>1</v>
      </c>
      <c r="BR173" s="71">
        <v>0</v>
      </c>
      <c r="BS173" s="71">
        <v>0</v>
      </c>
      <c r="BT173" s="71">
        <v>0</v>
      </c>
      <c r="BU173"/>
      <c r="BV173" s="70">
        <v>4.1429999999999998</v>
      </c>
      <c r="BW173" s="70">
        <v>0</v>
      </c>
      <c r="BX173" s="70">
        <v>0</v>
      </c>
      <c r="BY173" s="70">
        <v>0</v>
      </c>
      <c r="BZ173" s="70">
        <v>0</v>
      </c>
      <c r="CA173" s="70">
        <v>0</v>
      </c>
      <c r="CB173" s="70">
        <v>0</v>
      </c>
      <c r="CC173" s="70">
        <v>0</v>
      </c>
      <c r="CD173" s="70">
        <v>0</v>
      </c>
    </row>
    <row r="174" spans="1:82">
      <c r="A174" s="70" t="s">
        <v>1923</v>
      </c>
      <c r="B174" s="70">
        <v>391</v>
      </c>
      <c r="C174" s="70">
        <v>19</v>
      </c>
      <c r="D174" s="70">
        <v>23</v>
      </c>
      <c r="E174" s="70">
        <v>2022</v>
      </c>
      <c r="F174" s="70" t="s">
        <v>161</v>
      </c>
      <c r="G174" s="70" t="s">
        <v>1904</v>
      </c>
      <c r="H174" s="70" t="s">
        <v>1905</v>
      </c>
      <c r="I174" s="148"/>
      <c r="J174" s="71">
        <v>4.0628159806839328</v>
      </c>
      <c r="K174" s="71">
        <v>9.0619705119469124E-2</v>
      </c>
      <c r="L174" s="71">
        <v>0.65435738345694905</v>
      </c>
      <c r="M174" s="71">
        <v>3.1738074719101412</v>
      </c>
      <c r="N174" s="71">
        <v>5.7759189600258463</v>
      </c>
      <c r="O174" s="71">
        <v>4.717811115510437</v>
      </c>
      <c r="P174" s="71">
        <v>7.0162936433782122</v>
      </c>
      <c r="Q174" s="71">
        <v>0.25661364348838034</v>
      </c>
      <c r="R174" s="71">
        <v>0</v>
      </c>
      <c r="S174" s="71">
        <v>0.85183652529118969</v>
      </c>
      <c r="T174" s="72"/>
      <c r="U174" s="71">
        <v>1180061</v>
      </c>
      <c r="V174" s="71">
        <v>43</v>
      </c>
      <c r="W174" s="71">
        <v>35</v>
      </c>
      <c r="X174" s="71">
        <v>850</v>
      </c>
      <c r="Y174" s="71">
        <v>1544</v>
      </c>
      <c r="Z174" s="71">
        <v>3298</v>
      </c>
      <c r="AA174" s="71">
        <v>1533</v>
      </c>
      <c r="AB174" s="71">
        <v>4359</v>
      </c>
      <c r="AC174" s="71">
        <v>0</v>
      </c>
      <c r="AD174" s="71">
        <v>0.85183652529118969</v>
      </c>
      <c r="AE174" s="72"/>
      <c r="AF174" s="71">
        <v>6324582.6222106097</v>
      </c>
      <c r="AG174" s="71">
        <v>67646.797301601386</v>
      </c>
      <c r="AH174" s="71">
        <v>187310.60739107669</v>
      </c>
      <c r="AI174" s="71">
        <v>5220084.7751337793</v>
      </c>
      <c r="AJ174" s="71">
        <v>7416822.9857519222</v>
      </c>
      <c r="AK174" s="71">
        <v>0</v>
      </c>
      <c r="AL174" s="71">
        <v>0</v>
      </c>
      <c r="AM174" s="71">
        <v>562865.87632061669</v>
      </c>
      <c r="AN174" s="71">
        <v>0</v>
      </c>
      <c r="AO174" s="71">
        <v>0</v>
      </c>
      <c r="AP174" s="71">
        <v>19779313.664109606</v>
      </c>
      <c r="AQ174" s="72"/>
      <c r="AR174" s="71">
        <v>272</v>
      </c>
      <c r="AS174" s="71">
        <v>62</v>
      </c>
      <c r="AT174" s="71">
        <v>0</v>
      </c>
      <c r="AU174" s="71">
        <v>0</v>
      </c>
      <c r="AV174" s="71">
        <v>0</v>
      </c>
      <c r="AW174" s="71">
        <v>0</v>
      </c>
      <c r="AX174" s="71"/>
      <c r="AY174" s="72"/>
      <c r="AZ174" s="71">
        <v>1264.9999999999995</v>
      </c>
      <c r="BA174" s="71">
        <v>6659.5000000000009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1924</v>
      </c>
      <c r="B175" s="70">
        <v>391</v>
      </c>
      <c r="C175" s="70">
        <v>20</v>
      </c>
      <c r="D175" s="70">
        <v>23</v>
      </c>
      <c r="E175" s="70">
        <v>2023</v>
      </c>
      <c r="F175" s="70" t="s">
        <v>1539</v>
      </c>
      <c r="G175" s="70" t="s">
        <v>1904</v>
      </c>
      <c r="H175" s="70" t="s">
        <v>1905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286</v>
      </c>
      <c r="AS175" s="71">
        <v>62</v>
      </c>
      <c r="AT175" s="71">
        <v>0</v>
      </c>
      <c r="AU175" s="71">
        <v>0</v>
      </c>
      <c r="AV175" s="71">
        <v>0</v>
      </c>
      <c r="AW175" s="71">
        <v>0</v>
      </c>
      <c r="AX175" s="71"/>
      <c r="AY175" s="72"/>
      <c r="AZ175" s="71">
        <v>1352.0999999999992</v>
      </c>
      <c r="BA175" s="71">
        <v>6659.5000000000009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1925</v>
      </c>
      <c r="B176" s="70">
        <v>391</v>
      </c>
      <c r="C176" s="70">
        <v>21</v>
      </c>
      <c r="D176" s="70">
        <v>23</v>
      </c>
      <c r="E176" s="70">
        <v>2024</v>
      </c>
      <c r="F176" s="70" t="s">
        <v>1554</v>
      </c>
      <c r="G176" s="70" t="s">
        <v>1904</v>
      </c>
      <c r="H176" s="70" t="s">
        <v>1905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1926</v>
      </c>
      <c r="B177" s="70">
        <v>120</v>
      </c>
      <c r="C177" s="70">
        <v>1</v>
      </c>
      <c r="D177" s="70">
        <v>8</v>
      </c>
      <c r="E177" s="70">
        <v>1990</v>
      </c>
      <c r="F177" s="70" t="s">
        <v>787</v>
      </c>
      <c r="G177" s="70" t="s">
        <v>1927</v>
      </c>
      <c r="H177" s="70" t="s">
        <v>1928</v>
      </c>
      <c r="I177" s="148"/>
      <c r="J177" s="71">
        <v>16.947725040843078</v>
      </c>
      <c r="K177" s="71">
        <v>1.7523112959273091</v>
      </c>
      <c r="L177" s="71">
        <v>4.6552349722429787</v>
      </c>
      <c r="M177" s="71">
        <v>2.071242036317352</v>
      </c>
      <c r="N177" s="71">
        <v>6.3935098673608914</v>
      </c>
      <c r="O177" s="71">
        <v>4.4394555948261107</v>
      </c>
      <c r="P177" s="71">
        <v>7.1289988264009381</v>
      </c>
      <c r="Q177" s="71">
        <v>0.38764254162540401</v>
      </c>
      <c r="R177" s="71">
        <v>0</v>
      </c>
      <c r="S177" s="71">
        <v>0.4176520981394371</v>
      </c>
      <c r="T177" s="72"/>
      <c r="U177" s="71">
        <v>1269626</v>
      </c>
      <c r="V177" s="71">
        <v>426</v>
      </c>
      <c r="W177" s="71">
        <v>86</v>
      </c>
      <c r="X177" s="71">
        <v>823</v>
      </c>
      <c r="Y177" s="71">
        <v>1480</v>
      </c>
      <c r="Z177" s="71">
        <v>1826</v>
      </c>
      <c r="AA177" s="71">
        <v>1731</v>
      </c>
      <c r="AB177" s="71">
        <v>6294</v>
      </c>
      <c r="AC177" s="71">
        <v>0</v>
      </c>
      <c r="AD177" s="71">
        <v>0.4176520981394371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1929</v>
      </c>
      <c r="B178" s="70">
        <v>121</v>
      </c>
      <c r="C178" s="70">
        <v>2</v>
      </c>
      <c r="D178" s="70">
        <v>8</v>
      </c>
      <c r="E178" s="70">
        <v>2005</v>
      </c>
      <c r="F178" s="70" t="s">
        <v>789</v>
      </c>
      <c r="G178" s="1064" t="s">
        <v>1927</v>
      </c>
      <c r="H178" s="70" t="s">
        <v>1928</v>
      </c>
      <c r="I178" s="148"/>
      <c r="J178" s="71">
        <v>18.623121002372759</v>
      </c>
      <c r="K178" s="71">
        <v>1.287243740500339</v>
      </c>
      <c r="L178" s="71">
        <v>3.2191043031359672</v>
      </c>
      <c r="M178" s="71">
        <v>5.5001820257991447</v>
      </c>
      <c r="N178" s="71">
        <v>10.27011061344432</v>
      </c>
      <c r="O178" s="71">
        <v>6.2840615868498224</v>
      </c>
      <c r="P178" s="71">
        <v>6.6579504846373094</v>
      </c>
      <c r="Q178" s="71">
        <v>0.35036344284501603</v>
      </c>
      <c r="R178" s="71">
        <v>0</v>
      </c>
      <c r="S178" s="71">
        <v>0</v>
      </c>
      <c r="T178" s="72"/>
      <c r="U178" s="71">
        <v>1060906</v>
      </c>
      <c r="V178" s="71">
        <v>322</v>
      </c>
      <c r="W178" s="71">
        <v>34</v>
      </c>
      <c r="X178" s="71">
        <v>900</v>
      </c>
      <c r="Y178" s="71">
        <v>1777</v>
      </c>
      <c r="Z178" s="71">
        <v>2991</v>
      </c>
      <c r="AA178" s="71">
        <v>1324</v>
      </c>
      <c r="AB178" s="71">
        <v>5947</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1930</v>
      </c>
      <c r="B179" s="70">
        <v>122</v>
      </c>
      <c r="C179" s="70">
        <v>3</v>
      </c>
      <c r="D179" s="70">
        <v>8</v>
      </c>
      <c r="E179" s="70">
        <v>2006</v>
      </c>
      <c r="F179" s="70" t="s">
        <v>790</v>
      </c>
      <c r="G179" s="1064" t="s">
        <v>1927</v>
      </c>
      <c r="H179" s="70" t="s">
        <v>1928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1931</v>
      </c>
      <c r="B180" s="70">
        <v>123</v>
      </c>
      <c r="C180" s="70">
        <v>4</v>
      </c>
      <c r="D180" s="70">
        <v>8</v>
      </c>
      <c r="E180" s="70">
        <v>2007</v>
      </c>
      <c r="F180" s="70" t="s">
        <v>791</v>
      </c>
      <c r="G180" s="70" t="s">
        <v>1927</v>
      </c>
      <c r="H180" s="70" t="s">
        <v>1928</v>
      </c>
      <c r="I180" s="148"/>
      <c r="J180" s="71">
        <v>16.024289449728158</v>
      </c>
      <c r="K180" s="71">
        <v>0.94318624955497954</v>
      </c>
      <c r="L180" s="71">
        <v>6.5680330012000736</v>
      </c>
      <c r="M180" s="71">
        <v>5.3347548171544936</v>
      </c>
      <c r="N180" s="71">
        <v>10.37484315773021</v>
      </c>
      <c r="O180" s="71">
        <v>6.0530573628111259</v>
      </c>
      <c r="P180" s="71">
        <v>6.3984462672158946</v>
      </c>
      <c r="Q180" s="71">
        <v>0.35947475255372602</v>
      </c>
      <c r="R180" s="71">
        <v>0</v>
      </c>
      <c r="S180" s="71">
        <v>0</v>
      </c>
      <c r="T180" s="72"/>
      <c r="U180" s="71">
        <v>1267303</v>
      </c>
      <c r="V180" s="71">
        <v>315</v>
      </c>
      <c r="W180" s="71">
        <v>76</v>
      </c>
      <c r="X180" s="71">
        <v>1116</v>
      </c>
      <c r="Y180" s="71">
        <v>1782</v>
      </c>
      <c r="Z180" s="71">
        <v>2995</v>
      </c>
      <c r="AA180" s="71">
        <v>1253</v>
      </c>
      <c r="AB180" s="71">
        <v>5779</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1932</v>
      </c>
      <c r="B181" s="70">
        <v>124</v>
      </c>
      <c r="C181" s="70">
        <v>5</v>
      </c>
      <c r="D181" s="70">
        <v>8</v>
      </c>
      <c r="E181" s="70">
        <v>2008</v>
      </c>
      <c r="F181" s="70" t="s">
        <v>792</v>
      </c>
      <c r="G181" s="70" t="s">
        <v>1927</v>
      </c>
      <c r="H181" s="70" t="s">
        <v>1928</v>
      </c>
      <c r="I181" s="148"/>
      <c r="J181" s="71">
        <v>14.77710895648595</v>
      </c>
      <c r="K181" s="71">
        <v>0.71349266559111169</v>
      </c>
      <c r="L181" s="71">
        <v>5.9182074479534537</v>
      </c>
      <c r="M181" s="71">
        <v>5.5766304063840577</v>
      </c>
      <c r="N181" s="71">
        <v>8.543948656602554</v>
      </c>
      <c r="O181" s="71">
        <v>5.8126640649212744</v>
      </c>
      <c r="P181" s="71">
        <v>6.2534358820941156</v>
      </c>
      <c r="Q181" s="71">
        <v>0.34919044965114698</v>
      </c>
      <c r="R181" s="71">
        <v>0</v>
      </c>
      <c r="S181" s="71">
        <v>0.67728522752276876</v>
      </c>
      <c r="T181" s="72"/>
      <c r="U181" s="71">
        <v>1205477</v>
      </c>
      <c r="V181" s="71">
        <v>315</v>
      </c>
      <c r="W181" s="71">
        <v>76</v>
      </c>
      <c r="X181" s="71">
        <v>1116</v>
      </c>
      <c r="Y181" s="71">
        <v>1789</v>
      </c>
      <c r="Z181" s="71">
        <v>2977</v>
      </c>
      <c r="AA181" s="71">
        <v>1226</v>
      </c>
      <c r="AB181" s="71">
        <v>5706</v>
      </c>
      <c r="AC181" s="71">
        <v>0</v>
      </c>
      <c r="AD181" s="71">
        <v>0.67728522752276876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1933</v>
      </c>
      <c r="B182" s="70">
        <v>125</v>
      </c>
      <c r="C182" s="70">
        <v>6</v>
      </c>
      <c r="D182" s="70">
        <v>8</v>
      </c>
      <c r="E182" s="70">
        <v>2009</v>
      </c>
      <c r="F182" s="70" t="s">
        <v>176</v>
      </c>
      <c r="G182" s="70" t="s">
        <v>1927</v>
      </c>
      <c r="H182" s="70" t="s">
        <v>1928</v>
      </c>
      <c r="I182" s="148"/>
      <c r="J182" s="71">
        <v>14.650115044160129</v>
      </c>
      <c r="K182" s="71">
        <v>0.70115232804323602</v>
      </c>
      <c r="L182" s="71">
        <v>1.0791794167360309</v>
      </c>
      <c r="M182" s="71">
        <v>5.4170072289663924</v>
      </c>
      <c r="N182" s="71">
        <v>8.4470419289081473</v>
      </c>
      <c r="O182" s="71">
        <v>5.8651963361602943</v>
      </c>
      <c r="P182" s="71">
        <v>5.9621482540547666</v>
      </c>
      <c r="Q182" s="71">
        <v>0.32827242490598302</v>
      </c>
      <c r="R182" s="71">
        <v>0</v>
      </c>
      <c r="S182" s="71">
        <v>0.674935778535104</v>
      </c>
      <c r="T182" s="72"/>
      <c r="U182" s="71">
        <v>879361</v>
      </c>
      <c r="V182" s="71">
        <v>269</v>
      </c>
      <c r="W182" s="71">
        <v>23</v>
      </c>
      <c r="X182" s="71">
        <v>1039</v>
      </c>
      <c r="Y182" s="71">
        <v>1785</v>
      </c>
      <c r="Z182" s="71">
        <v>2965</v>
      </c>
      <c r="AA182" s="71">
        <v>1200</v>
      </c>
      <c r="AB182" s="71">
        <v>5631</v>
      </c>
      <c r="AC182" s="71">
        <v>0</v>
      </c>
      <c r="AD182" s="71">
        <v>0.674935778535104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17.481999999999999</v>
      </c>
      <c r="BK182" s="71">
        <v>0</v>
      </c>
      <c r="BL182" s="71">
        <v>0</v>
      </c>
      <c r="BM182" s="71">
        <v>0</v>
      </c>
      <c r="BN182" s="72"/>
      <c r="BO182" s="71">
        <v>0</v>
      </c>
      <c r="BP182" s="71">
        <v>0</v>
      </c>
      <c r="BQ182" s="71">
        <v>1</v>
      </c>
      <c r="BR182" s="71">
        <v>0</v>
      </c>
      <c r="BS182" s="71">
        <v>0</v>
      </c>
      <c r="BT182" s="71">
        <v>0</v>
      </c>
      <c r="BU182"/>
      <c r="BV182" s="70">
        <v>17.481999999999999</v>
      </c>
      <c r="BW182" s="70">
        <v>0</v>
      </c>
      <c r="BX182" s="70">
        <v>0</v>
      </c>
      <c r="BY182" s="70">
        <v>0</v>
      </c>
      <c r="BZ182" s="70">
        <v>0</v>
      </c>
      <c r="CA182" s="70">
        <v>0</v>
      </c>
      <c r="CB182" s="70">
        <v>0</v>
      </c>
      <c r="CC182" s="70">
        <v>0</v>
      </c>
      <c r="CD182" s="70">
        <v>0</v>
      </c>
    </row>
    <row r="183" spans="1:82">
      <c r="A183" s="70" t="s">
        <v>1934</v>
      </c>
      <c r="B183" s="70">
        <v>126</v>
      </c>
      <c r="C183" s="70">
        <v>7</v>
      </c>
      <c r="D183" s="70">
        <v>8</v>
      </c>
      <c r="E183" s="70">
        <v>2010</v>
      </c>
      <c r="F183" s="70" t="s">
        <v>177</v>
      </c>
      <c r="G183" s="70" t="s">
        <v>1927</v>
      </c>
      <c r="H183" s="70" t="s">
        <v>1928</v>
      </c>
      <c r="I183" s="148"/>
      <c r="J183" s="71">
        <v>12.13794457273748</v>
      </c>
      <c r="K183" s="71">
        <v>0.69501056311924214</v>
      </c>
      <c r="L183" s="71">
        <v>1.0396251798406959</v>
      </c>
      <c r="M183" s="71">
        <v>5.0878031996459461</v>
      </c>
      <c r="N183" s="71">
        <v>9.7933885525494357</v>
      </c>
      <c r="O183" s="71">
        <v>5.8223160503400733</v>
      </c>
      <c r="P183" s="71">
        <v>6.0129445260975389</v>
      </c>
      <c r="Q183" s="71">
        <v>0.33534438170012598</v>
      </c>
      <c r="R183" s="71">
        <v>0</v>
      </c>
      <c r="S183" s="71">
        <v>0.68946976823915995</v>
      </c>
      <c r="T183" s="72"/>
      <c r="U183" s="71">
        <v>852215</v>
      </c>
      <c r="V183" s="71">
        <v>269</v>
      </c>
      <c r="W183" s="71">
        <v>23</v>
      </c>
      <c r="X183" s="71">
        <v>1039</v>
      </c>
      <c r="Y183" s="71">
        <v>1769</v>
      </c>
      <c r="Z183" s="71">
        <v>2957</v>
      </c>
      <c r="AA183" s="71">
        <v>1180</v>
      </c>
      <c r="AB183" s="71">
        <v>5512</v>
      </c>
      <c r="AC183" s="71">
        <v>0</v>
      </c>
      <c r="AD183" s="71">
        <v>0.68946976823915995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18.917999999999999</v>
      </c>
      <c r="BK183" s="71">
        <v>0</v>
      </c>
      <c r="BL183" s="71">
        <v>0</v>
      </c>
      <c r="BM183" s="71">
        <v>0</v>
      </c>
      <c r="BN183" s="72"/>
      <c r="BO183" s="71">
        <v>0</v>
      </c>
      <c r="BP183" s="71">
        <v>0</v>
      </c>
      <c r="BQ183" s="71">
        <v>1</v>
      </c>
      <c r="BR183" s="71">
        <v>0</v>
      </c>
      <c r="BS183" s="71">
        <v>0</v>
      </c>
      <c r="BT183" s="71">
        <v>0</v>
      </c>
      <c r="BU183"/>
      <c r="BV183" s="70">
        <v>18.917999999999999</v>
      </c>
      <c r="BW183" s="70">
        <v>0</v>
      </c>
      <c r="BX183" s="70">
        <v>0</v>
      </c>
      <c r="BY183" s="70">
        <v>0</v>
      </c>
      <c r="BZ183" s="70">
        <v>0</v>
      </c>
      <c r="CA183" s="70">
        <v>0</v>
      </c>
      <c r="CB183" s="70">
        <v>0</v>
      </c>
      <c r="CC183" s="70">
        <v>0</v>
      </c>
      <c r="CD183" s="70">
        <v>0</v>
      </c>
    </row>
    <row r="184" spans="1:82">
      <c r="A184" s="70" t="s">
        <v>1935</v>
      </c>
      <c r="B184" s="70">
        <v>127</v>
      </c>
      <c r="C184" s="70">
        <v>8</v>
      </c>
      <c r="D184" s="70">
        <v>8</v>
      </c>
      <c r="E184" s="70">
        <v>2011</v>
      </c>
      <c r="F184" s="70" t="s">
        <v>178</v>
      </c>
      <c r="G184" s="70" t="s">
        <v>1927</v>
      </c>
      <c r="H184" s="70" t="s">
        <v>1928</v>
      </c>
      <c r="I184" s="148"/>
      <c r="J184" s="71">
        <v>15.610242918666451</v>
      </c>
      <c r="K184" s="71">
        <v>0.94410277823694</v>
      </c>
      <c r="L184" s="71">
        <v>0.88733977254796492</v>
      </c>
      <c r="M184" s="71">
        <v>5.8753509516899074</v>
      </c>
      <c r="N184" s="71">
        <v>9.1484824831734919</v>
      </c>
      <c r="O184" s="71">
        <v>5.6927344209918616</v>
      </c>
      <c r="P184" s="71">
        <v>5.7699017227332581</v>
      </c>
      <c r="Q184" s="71">
        <v>0.38120169107740098</v>
      </c>
      <c r="R184" s="71">
        <v>0</v>
      </c>
      <c r="S184" s="71">
        <v>0.50056261716237593</v>
      </c>
      <c r="T184" s="72"/>
      <c r="U184" s="71">
        <v>846015</v>
      </c>
      <c r="V184" s="71">
        <v>269</v>
      </c>
      <c r="W184" s="71">
        <v>23</v>
      </c>
      <c r="X184" s="71">
        <v>1039</v>
      </c>
      <c r="Y184" s="71">
        <v>1772</v>
      </c>
      <c r="Z184" s="71">
        <v>2954</v>
      </c>
      <c r="AA184" s="71">
        <v>1166</v>
      </c>
      <c r="AB184" s="71">
        <v>5432</v>
      </c>
      <c r="AC184" s="71">
        <v>0</v>
      </c>
      <c r="AD184" s="71">
        <v>0.50056261716237593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17.202000000000002</v>
      </c>
      <c r="BK184" s="71">
        <v>0</v>
      </c>
      <c r="BL184" s="71">
        <v>0</v>
      </c>
      <c r="BM184" s="71">
        <v>0</v>
      </c>
      <c r="BN184" s="72"/>
      <c r="BO184" s="71">
        <v>0</v>
      </c>
      <c r="BP184" s="71">
        <v>0</v>
      </c>
      <c r="BQ184" s="71">
        <v>1</v>
      </c>
      <c r="BR184" s="71">
        <v>0</v>
      </c>
      <c r="BS184" s="71">
        <v>0</v>
      </c>
      <c r="BT184" s="71">
        <v>0</v>
      </c>
      <c r="BU184"/>
      <c r="BV184" s="70">
        <v>17.202000000000002</v>
      </c>
      <c r="BW184" s="70">
        <v>0</v>
      </c>
      <c r="BX184" s="70">
        <v>0</v>
      </c>
      <c r="BY184" s="70">
        <v>0</v>
      </c>
      <c r="BZ184" s="70">
        <v>0</v>
      </c>
      <c r="CA184" s="70">
        <v>0</v>
      </c>
      <c r="CB184" s="70">
        <v>0</v>
      </c>
      <c r="CC184" s="70">
        <v>0</v>
      </c>
      <c r="CD184" s="70">
        <v>0</v>
      </c>
    </row>
    <row r="185" spans="1:82">
      <c r="A185" s="70" t="s">
        <v>1936</v>
      </c>
      <c r="B185" s="70">
        <v>128</v>
      </c>
      <c r="C185" s="70">
        <v>9</v>
      </c>
      <c r="D185" s="70">
        <v>8</v>
      </c>
      <c r="E185" s="70">
        <v>2012</v>
      </c>
      <c r="F185" s="70" t="s">
        <v>179</v>
      </c>
      <c r="G185" s="70" t="s">
        <v>1927</v>
      </c>
      <c r="H185" s="70" t="s">
        <v>1928</v>
      </c>
      <c r="I185" s="148"/>
      <c r="J185" s="71">
        <v>13.947346549424999</v>
      </c>
      <c r="K185" s="71">
        <v>0.87770015006759783</v>
      </c>
      <c r="L185" s="71">
        <v>0.87620372548526304</v>
      </c>
      <c r="M185" s="71">
        <v>5.8457434941903532</v>
      </c>
      <c r="N185" s="71">
        <v>9.7474371562993927</v>
      </c>
      <c r="O185" s="71">
        <v>5.659409197141521</v>
      </c>
      <c r="P185" s="71">
        <v>5.757940095274126</v>
      </c>
      <c r="Q185" s="71">
        <v>0.40334103240241997</v>
      </c>
      <c r="R185" s="71">
        <v>0</v>
      </c>
      <c r="S185" s="71">
        <v>0.55781741731108225</v>
      </c>
      <c r="T185" s="72"/>
      <c r="U185" s="71">
        <v>877915</v>
      </c>
      <c r="V185" s="71">
        <v>269</v>
      </c>
      <c r="W185" s="71">
        <v>23</v>
      </c>
      <c r="X185" s="71">
        <v>1039</v>
      </c>
      <c r="Y185" s="71">
        <v>1767</v>
      </c>
      <c r="Z185" s="71">
        <v>2960</v>
      </c>
      <c r="AA185" s="71">
        <v>1157</v>
      </c>
      <c r="AB185" s="71">
        <v>5290</v>
      </c>
      <c r="AC185" s="71">
        <v>0</v>
      </c>
      <c r="AD185" s="71">
        <v>0.55781741731108225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21.437999999999999</v>
      </c>
      <c r="BK185" s="71">
        <v>0</v>
      </c>
      <c r="BL185" s="71">
        <v>0</v>
      </c>
      <c r="BM185" s="71">
        <v>0</v>
      </c>
      <c r="BN185" s="72"/>
      <c r="BO185" s="71">
        <v>0</v>
      </c>
      <c r="BP185" s="71">
        <v>0</v>
      </c>
      <c r="BQ185" s="71">
        <v>1</v>
      </c>
      <c r="BR185" s="71">
        <v>0</v>
      </c>
      <c r="BS185" s="71">
        <v>0</v>
      </c>
      <c r="BT185" s="71">
        <v>0</v>
      </c>
      <c r="BU185"/>
      <c r="BV185" s="70">
        <v>21.437999999999999</v>
      </c>
      <c r="BW185" s="70">
        <v>0</v>
      </c>
      <c r="BX185" s="70">
        <v>0</v>
      </c>
      <c r="BY185" s="70">
        <v>0</v>
      </c>
      <c r="BZ185" s="70">
        <v>0</v>
      </c>
      <c r="CA185" s="70">
        <v>0</v>
      </c>
      <c r="CB185" s="70">
        <v>0</v>
      </c>
      <c r="CC185" s="70">
        <v>0</v>
      </c>
      <c r="CD185" s="70">
        <v>0</v>
      </c>
    </row>
    <row r="186" spans="1:82">
      <c r="A186" s="70" t="s">
        <v>1937</v>
      </c>
      <c r="B186" s="70">
        <v>129</v>
      </c>
      <c r="C186" s="70">
        <v>10</v>
      </c>
      <c r="D186" s="70">
        <v>8</v>
      </c>
      <c r="E186" s="70">
        <v>2013</v>
      </c>
      <c r="F186" s="70" t="s">
        <v>180</v>
      </c>
      <c r="G186" s="70" t="s">
        <v>1927</v>
      </c>
      <c r="H186" s="70" t="s">
        <v>1928</v>
      </c>
      <c r="I186" s="148"/>
      <c r="J186" s="71">
        <v>15.18423257401343</v>
      </c>
      <c r="K186" s="71">
        <v>0.79648052683187587</v>
      </c>
      <c r="L186" s="71">
        <v>0.69391883074501204</v>
      </c>
      <c r="M186" s="71">
        <v>5.7680807545859771</v>
      </c>
      <c r="N186" s="71">
        <v>11.061225852034459</v>
      </c>
      <c r="O186" s="71">
        <v>5.4248476001999677</v>
      </c>
      <c r="P186" s="71">
        <v>5.6847241408317819</v>
      </c>
      <c r="Q186" s="71">
        <v>0.40557170818292099</v>
      </c>
      <c r="R186" s="71">
        <v>0</v>
      </c>
      <c r="S186" s="71">
        <v>0.68826102195140715</v>
      </c>
      <c r="T186" s="72"/>
      <c r="U186" s="71">
        <v>909568</v>
      </c>
      <c r="V186" s="71">
        <v>269</v>
      </c>
      <c r="W186" s="71">
        <v>23</v>
      </c>
      <c r="X186" s="71">
        <v>1039</v>
      </c>
      <c r="Y186" s="71">
        <v>1758</v>
      </c>
      <c r="Z186" s="71">
        <v>2964</v>
      </c>
      <c r="AA186" s="71">
        <v>1138</v>
      </c>
      <c r="AB186" s="71">
        <v>5243</v>
      </c>
      <c r="AC186" s="71">
        <v>0</v>
      </c>
      <c r="AD186" s="71">
        <v>0.68826102195140715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23.465</v>
      </c>
      <c r="BK186" s="71">
        <v>0</v>
      </c>
      <c r="BL186" s="71">
        <v>0</v>
      </c>
      <c r="BM186" s="71">
        <v>0</v>
      </c>
      <c r="BN186" s="72"/>
      <c r="BO186" s="71">
        <v>0</v>
      </c>
      <c r="BP186" s="71">
        <v>0</v>
      </c>
      <c r="BQ186" s="71">
        <v>1</v>
      </c>
      <c r="BR186" s="71">
        <v>0</v>
      </c>
      <c r="BS186" s="71">
        <v>0</v>
      </c>
      <c r="BT186" s="71">
        <v>0</v>
      </c>
      <c r="BU186"/>
      <c r="BV186" s="70">
        <v>23.465</v>
      </c>
      <c r="BW186" s="70">
        <v>0</v>
      </c>
      <c r="BX186" s="70">
        <v>0</v>
      </c>
      <c r="BY186" s="70">
        <v>0</v>
      </c>
      <c r="BZ186" s="70">
        <v>0</v>
      </c>
      <c r="CA186" s="70">
        <v>0</v>
      </c>
      <c r="CB186" s="70">
        <v>0</v>
      </c>
      <c r="CC186" s="70">
        <v>0</v>
      </c>
      <c r="CD186" s="70">
        <v>0</v>
      </c>
    </row>
    <row r="187" spans="1:82">
      <c r="A187" s="70" t="s">
        <v>1938</v>
      </c>
      <c r="B187" s="70">
        <v>130</v>
      </c>
      <c r="C187" s="70">
        <v>11</v>
      </c>
      <c r="D187" s="70">
        <v>8</v>
      </c>
      <c r="E187" s="70">
        <v>2014</v>
      </c>
      <c r="F187" s="70" t="s">
        <v>181</v>
      </c>
      <c r="G187" s="70" t="s">
        <v>1927</v>
      </c>
      <c r="H187" s="70" t="s">
        <v>1928</v>
      </c>
      <c r="I187" s="148"/>
      <c r="J187" s="71">
        <v>13.447746272023821</v>
      </c>
      <c r="K187" s="71">
        <v>0.73361178299823993</v>
      </c>
      <c r="L187" s="71">
        <v>3.610715512537451</v>
      </c>
      <c r="M187" s="71">
        <v>5.1996745349187936</v>
      </c>
      <c r="N187" s="71">
        <v>8.9442964389620307</v>
      </c>
      <c r="O187" s="71">
        <v>5.1802553846056929</v>
      </c>
      <c r="P187" s="71">
        <v>5.6439738618728192</v>
      </c>
      <c r="Q187" s="71">
        <v>0.38259076445878598</v>
      </c>
      <c r="R187" s="71">
        <v>0</v>
      </c>
      <c r="S187" s="71">
        <v>0.53228798249274611</v>
      </c>
      <c r="T187" s="72"/>
      <c r="U187" s="71">
        <v>1060368</v>
      </c>
      <c r="V187" s="71">
        <v>232</v>
      </c>
      <c r="W187" s="71">
        <v>74</v>
      </c>
      <c r="X187" s="71">
        <v>959</v>
      </c>
      <c r="Y187" s="71">
        <v>1755</v>
      </c>
      <c r="Z187" s="71">
        <v>2981</v>
      </c>
      <c r="AA187" s="71">
        <v>1124</v>
      </c>
      <c r="AB187" s="71">
        <v>5155</v>
      </c>
      <c r="AC187" s="71">
        <v>0</v>
      </c>
      <c r="AD187" s="71">
        <v>0.53228798249274611</v>
      </c>
      <c r="AE187" s="72"/>
      <c r="AF187" s="71"/>
      <c r="AG187" s="71"/>
      <c r="AH187" s="71"/>
      <c r="AI187" s="71"/>
      <c r="AJ187" s="71"/>
      <c r="AK187" s="71"/>
      <c r="AL187" s="71"/>
      <c r="AM187" s="71"/>
      <c r="AN187" s="71"/>
      <c r="AO187" s="71"/>
      <c r="AP187" s="71"/>
      <c r="AQ187" s="72"/>
      <c r="AR187" s="71">
        <v>30</v>
      </c>
      <c r="AS187" s="71">
        <v>4</v>
      </c>
      <c r="AT187" s="71">
        <v>0</v>
      </c>
      <c r="AU187" s="71">
        <v>0</v>
      </c>
      <c r="AV187" s="71">
        <v>0</v>
      </c>
      <c r="AW187" s="71">
        <v>0</v>
      </c>
      <c r="AX187" s="71"/>
      <c r="AY187" s="72"/>
      <c r="AZ187" s="71">
        <v>132</v>
      </c>
      <c r="BA187" s="71">
        <v>1557.3</v>
      </c>
      <c r="BB187" s="71">
        <v>0</v>
      </c>
      <c r="BC187" s="71">
        <v>0</v>
      </c>
      <c r="BD187" s="71">
        <v>0</v>
      </c>
      <c r="BE187" s="71">
        <v>0</v>
      </c>
      <c r="BF187" s="71"/>
      <c r="BG187" s="72"/>
      <c r="BH187" s="71">
        <v>0</v>
      </c>
      <c r="BI187" s="71">
        <v>0</v>
      </c>
      <c r="BJ187" s="71">
        <v>22.744</v>
      </c>
      <c r="BK187" s="71">
        <v>0</v>
      </c>
      <c r="BL187" s="71">
        <v>0</v>
      </c>
      <c r="BM187" s="71">
        <v>0</v>
      </c>
      <c r="BN187" s="72"/>
      <c r="BO187" s="71">
        <v>0</v>
      </c>
      <c r="BP187" s="71">
        <v>0</v>
      </c>
      <c r="BQ187" s="71">
        <v>1</v>
      </c>
      <c r="BR187" s="71">
        <v>0</v>
      </c>
      <c r="BS187" s="71">
        <v>0</v>
      </c>
      <c r="BT187" s="71">
        <v>0</v>
      </c>
      <c r="BU187"/>
      <c r="BV187" s="70">
        <v>22.744</v>
      </c>
      <c r="BW187" s="70">
        <v>0</v>
      </c>
      <c r="BX187" s="70">
        <v>0</v>
      </c>
      <c r="BY187" s="70">
        <v>0</v>
      </c>
      <c r="BZ187" s="70">
        <v>0</v>
      </c>
      <c r="CA187" s="70">
        <v>0</v>
      </c>
      <c r="CB187" s="70">
        <v>0</v>
      </c>
      <c r="CC187" s="70">
        <v>0</v>
      </c>
      <c r="CD187" s="70">
        <v>0</v>
      </c>
    </row>
    <row r="188" spans="1:82">
      <c r="A188" s="70" t="s">
        <v>1939</v>
      </c>
      <c r="B188" s="70">
        <v>131</v>
      </c>
      <c r="C188" s="70">
        <v>12</v>
      </c>
      <c r="D188" s="70">
        <v>8</v>
      </c>
      <c r="E188" s="70">
        <v>2015</v>
      </c>
      <c r="F188" s="70" t="s">
        <v>182</v>
      </c>
      <c r="G188" s="70" t="s">
        <v>1927</v>
      </c>
      <c r="H188" s="70" t="s">
        <v>1928</v>
      </c>
      <c r="I188" s="148"/>
      <c r="J188" s="71">
        <v>11.5724985546257</v>
      </c>
      <c r="K188" s="71">
        <v>0.69188125553895941</v>
      </c>
      <c r="L188" s="71">
        <v>3.865596855057372</v>
      </c>
      <c r="M188" s="71">
        <v>4.9381085516678738</v>
      </c>
      <c r="N188" s="71">
        <v>8.6227316456004939</v>
      </c>
      <c r="O188" s="71">
        <v>5.1291550671821531</v>
      </c>
      <c r="P188" s="71">
        <v>5.4474210829563932</v>
      </c>
      <c r="Q188" s="71">
        <v>0.366975678204425</v>
      </c>
      <c r="R188" s="71">
        <v>0</v>
      </c>
      <c r="S188" s="71">
        <v>0.63849240249335804</v>
      </c>
      <c r="T188" s="72"/>
      <c r="U188" s="71">
        <v>898080</v>
      </c>
      <c r="V188" s="71">
        <v>232</v>
      </c>
      <c r="W188" s="71">
        <v>74</v>
      </c>
      <c r="X188" s="71">
        <v>959</v>
      </c>
      <c r="Y188" s="71">
        <v>1748</v>
      </c>
      <c r="Z188" s="71">
        <v>2980</v>
      </c>
      <c r="AA188" s="71">
        <v>1084</v>
      </c>
      <c r="AB188" s="71">
        <v>5051</v>
      </c>
      <c r="AC188" s="71">
        <v>0</v>
      </c>
      <c r="AD188" s="71">
        <v>0.63849240249335804</v>
      </c>
      <c r="AE188" s="72"/>
      <c r="AF188" s="71">
        <v>12598714.05266179</v>
      </c>
      <c r="AG188" s="71">
        <v>486566.1400850066</v>
      </c>
      <c r="AH188" s="71">
        <v>976853.84607830597</v>
      </c>
      <c r="AI188" s="71">
        <v>6128294.5159998927</v>
      </c>
      <c r="AJ188" s="71">
        <v>9347339.2013944574</v>
      </c>
      <c r="AK188" s="71">
        <v>0</v>
      </c>
      <c r="AL188" s="71">
        <v>0</v>
      </c>
      <c r="AM188" s="71">
        <v>692218.3618519014</v>
      </c>
      <c r="AN188" s="71">
        <v>0</v>
      </c>
      <c r="AO188" s="71">
        <v>0</v>
      </c>
      <c r="AP188" s="71">
        <v>30229986.118071351</v>
      </c>
      <c r="AQ188" s="72"/>
      <c r="AR188" s="71">
        <v>32</v>
      </c>
      <c r="AS188" s="71">
        <v>6</v>
      </c>
      <c r="AT188" s="71">
        <v>0</v>
      </c>
      <c r="AU188" s="71">
        <v>0</v>
      </c>
      <c r="AV188" s="71">
        <v>0</v>
      </c>
      <c r="AW188" s="71">
        <v>0</v>
      </c>
      <c r="AX188" s="71"/>
      <c r="AY188" s="72"/>
      <c r="AZ188" s="71">
        <v>140.1</v>
      </c>
      <c r="BA188" s="71">
        <v>2340.3000000000002</v>
      </c>
      <c r="BB188" s="71">
        <v>0</v>
      </c>
      <c r="BC188" s="71">
        <v>0</v>
      </c>
      <c r="BD188" s="71">
        <v>0</v>
      </c>
      <c r="BE188" s="71">
        <v>0</v>
      </c>
      <c r="BF188" s="71"/>
      <c r="BG188" s="72"/>
      <c r="BH188" s="71">
        <v>0</v>
      </c>
      <c r="BI188" s="71">
        <v>0</v>
      </c>
      <c r="BJ188" s="71">
        <v>21.515999999999998</v>
      </c>
      <c r="BK188" s="71">
        <v>0</v>
      </c>
      <c r="BL188" s="71">
        <v>0</v>
      </c>
      <c r="BM188" s="71">
        <v>0</v>
      </c>
      <c r="BN188" s="72"/>
      <c r="BO188" s="71">
        <v>0</v>
      </c>
      <c r="BP188" s="71">
        <v>0</v>
      </c>
      <c r="BQ188" s="71">
        <v>1</v>
      </c>
      <c r="BR188" s="71">
        <v>0</v>
      </c>
      <c r="BS188" s="71">
        <v>0</v>
      </c>
      <c r="BT188" s="71">
        <v>0</v>
      </c>
      <c r="BU188"/>
      <c r="BV188" s="70">
        <v>21.515999999999998</v>
      </c>
      <c r="BW188" s="70">
        <v>0</v>
      </c>
      <c r="BX188" s="70">
        <v>0</v>
      </c>
      <c r="BY188" s="70">
        <v>0</v>
      </c>
      <c r="BZ188" s="70">
        <v>0</v>
      </c>
      <c r="CA188" s="70">
        <v>0</v>
      </c>
      <c r="CB188" s="70">
        <v>0</v>
      </c>
      <c r="CC188" s="70">
        <v>0</v>
      </c>
      <c r="CD188" s="70">
        <v>0</v>
      </c>
    </row>
    <row r="189" spans="1:82">
      <c r="A189" s="70" t="s">
        <v>1940</v>
      </c>
      <c r="B189" s="70">
        <v>132</v>
      </c>
      <c r="C189" s="70">
        <v>13</v>
      </c>
      <c r="D189" s="70">
        <v>8</v>
      </c>
      <c r="E189" s="70">
        <v>2016</v>
      </c>
      <c r="F189" s="70" t="s">
        <v>155</v>
      </c>
      <c r="G189" s="70" t="s">
        <v>1927</v>
      </c>
      <c r="H189" s="70" t="s">
        <v>1928</v>
      </c>
      <c r="I189" s="148"/>
      <c r="J189" s="71">
        <v>14.971638462146185</v>
      </c>
      <c r="K189" s="71">
        <v>0.73543812118259733</v>
      </c>
      <c r="L189" s="71">
        <v>3.6629061740004594</v>
      </c>
      <c r="M189" s="71">
        <v>4.2923106803493605</v>
      </c>
      <c r="N189" s="71">
        <v>8.7488252401133018</v>
      </c>
      <c r="O189" s="71">
        <v>5.054967227424072</v>
      </c>
      <c r="P189" s="71">
        <v>5.4757796196864303</v>
      </c>
      <c r="Q189" s="71">
        <v>0.34984043394751901</v>
      </c>
      <c r="R189" s="71">
        <v>0</v>
      </c>
      <c r="S189" s="71">
        <v>0.89387214720682562</v>
      </c>
      <c r="T189" s="72"/>
      <c r="U189" s="71">
        <v>916479.99999999988</v>
      </c>
      <c r="V189" s="71">
        <v>232</v>
      </c>
      <c r="W189" s="71">
        <v>74</v>
      </c>
      <c r="X189" s="71">
        <v>959</v>
      </c>
      <c r="Y189" s="71">
        <v>1743</v>
      </c>
      <c r="Z189" s="71">
        <v>2973</v>
      </c>
      <c r="AA189" s="71">
        <v>1127</v>
      </c>
      <c r="AB189" s="71">
        <v>4953</v>
      </c>
      <c r="AC189" s="71">
        <v>0</v>
      </c>
      <c r="AD189" s="71">
        <v>0.89387214720682562</v>
      </c>
      <c r="AE189" s="72"/>
      <c r="AF189" s="71">
        <v>18761745.43636464</v>
      </c>
      <c r="AG189" s="71">
        <v>511694.44927260221</v>
      </c>
      <c r="AH189" s="71">
        <v>659342.59100649529</v>
      </c>
      <c r="AI189" s="71">
        <v>5929203.5233174488</v>
      </c>
      <c r="AJ189" s="71">
        <v>9509154.4317813553</v>
      </c>
      <c r="AK189" s="71">
        <v>0</v>
      </c>
      <c r="AL189" s="71">
        <v>0</v>
      </c>
      <c r="AM189" s="71">
        <v>679315.22452165012</v>
      </c>
      <c r="AN189" s="71">
        <v>0</v>
      </c>
      <c r="AO189" s="71">
        <v>0</v>
      </c>
      <c r="AP189" s="71">
        <v>36050455.656264193</v>
      </c>
      <c r="AQ189" s="72"/>
      <c r="AR189" s="71">
        <v>37</v>
      </c>
      <c r="AS189" s="71">
        <v>9</v>
      </c>
      <c r="AT189" s="71">
        <v>0</v>
      </c>
      <c r="AU189" s="71">
        <v>0</v>
      </c>
      <c r="AV189" s="71">
        <v>0</v>
      </c>
      <c r="AW189" s="71">
        <v>0</v>
      </c>
      <c r="AX189" s="71"/>
      <c r="AY189" s="72"/>
      <c r="AZ189" s="71">
        <v>167.9</v>
      </c>
      <c r="BA189" s="71">
        <v>2488.8000000000002</v>
      </c>
      <c r="BB189" s="71">
        <v>0</v>
      </c>
      <c r="BC189" s="71">
        <v>0</v>
      </c>
      <c r="BD189" s="71">
        <v>0</v>
      </c>
      <c r="BE189" s="71">
        <v>0</v>
      </c>
      <c r="BF189" s="71"/>
      <c r="BG189" s="72"/>
      <c r="BH189" s="71">
        <v>0</v>
      </c>
      <c r="BI189" s="71">
        <v>0</v>
      </c>
      <c r="BJ189" s="71">
        <v>21.452000000000002</v>
      </c>
      <c r="BK189" s="71">
        <v>0</v>
      </c>
      <c r="BL189" s="71">
        <v>0</v>
      </c>
      <c r="BM189" s="71">
        <v>0</v>
      </c>
      <c r="BN189" s="72"/>
      <c r="BO189" s="71">
        <v>0</v>
      </c>
      <c r="BP189" s="71">
        <v>0</v>
      </c>
      <c r="BQ189" s="71">
        <v>1</v>
      </c>
      <c r="BR189" s="71">
        <v>0</v>
      </c>
      <c r="BS189" s="71">
        <v>0</v>
      </c>
      <c r="BT189" s="71">
        <v>0</v>
      </c>
      <c r="BU189"/>
      <c r="BV189" s="70">
        <v>21.452000000000002</v>
      </c>
      <c r="BW189" s="70">
        <v>0</v>
      </c>
      <c r="BX189" s="70">
        <v>0</v>
      </c>
      <c r="BY189" s="70">
        <v>0</v>
      </c>
      <c r="BZ189" s="70">
        <v>0</v>
      </c>
      <c r="CA189" s="70">
        <v>0</v>
      </c>
      <c r="CB189" s="70">
        <v>0</v>
      </c>
      <c r="CC189" s="70">
        <v>0</v>
      </c>
      <c r="CD189" s="70">
        <v>0</v>
      </c>
    </row>
    <row r="190" spans="1:82">
      <c r="A190" s="70" t="s">
        <v>1941</v>
      </c>
      <c r="B190" s="70">
        <v>133</v>
      </c>
      <c r="C190" s="70">
        <v>14</v>
      </c>
      <c r="D190" s="70">
        <v>8</v>
      </c>
      <c r="E190" s="70">
        <v>2017</v>
      </c>
      <c r="F190" s="70" t="s">
        <v>156</v>
      </c>
      <c r="G190" s="70" t="s">
        <v>1927</v>
      </c>
      <c r="H190" s="70" t="s">
        <v>1928</v>
      </c>
      <c r="I190" s="148"/>
      <c r="J190" s="71">
        <v>12.79793844961131</v>
      </c>
      <c r="K190" s="71">
        <v>0.7135805162936254</v>
      </c>
      <c r="L190" s="71">
        <v>3.5378544120670337</v>
      </c>
      <c r="M190" s="71">
        <v>3.8610854618138375</v>
      </c>
      <c r="N190" s="71">
        <v>9.4816723456041725</v>
      </c>
      <c r="O190" s="71">
        <v>4.9841900359078544</v>
      </c>
      <c r="P190" s="71">
        <v>5.3590174688108352</v>
      </c>
      <c r="Q190" s="71">
        <v>0.33311247824610102</v>
      </c>
      <c r="R190" s="71">
        <v>0</v>
      </c>
      <c r="S190" s="71">
        <v>0.92113472814073982</v>
      </c>
      <c r="T190" s="72"/>
      <c r="U190" s="71">
        <v>970499</v>
      </c>
      <c r="V190" s="71">
        <v>232</v>
      </c>
      <c r="W190" s="71">
        <v>74</v>
      </c>
      <c r="X190" s="71">
        <v>959</v>
      </c>
      <c r="Y190" s="71">
        <v>1757</v>
      </c>
      <c r="Z190" s="71">
        <v>2980</v>
      </c>
      <c r="AA190" s="71">
        <v>1110</v>
      </c>
      <c r="AB190" s="71">
        <v>4877</v>
      </c>
      <c r="AC190" s="71">
        <v>0</v>
      </c>
      <c r="AD190" s="71">
        <v>0.92113472814073982</v>
      </c>
      <c r="AE190" s="72"/>
      <c r="AF190" s="71">
        <v>16378478.56138326</v>
      </c>
      <c r="AG190" s="71">
        <v>489920.78329831391</v>
      </c>
      <c r="AH190" s="71">
        <v>765068.83145744819</v>
      </c>
      <c r="AI190" s="71">
        <v>5650466.072226502</v>
      </c>
      <c r="AJ190" s="71">
        <v>9851129.225758018</v>
      </c>
      <c r="AK190" s="71">
        <v>0</v>
      </c>
      <c r="AL190" s="71">
        <v>0</v>
      </c>
      <c r="AM190" s="71">
        <v>669938.28436956764</v>
      </c>
      <c r="AN190" s="71">
        <v>0</v>
      </c>
      <c r="AO190" s="71">
        <v>0</v>
      </c>
      <c r="AP190" s="71">
        <v>33805001.758493111</v>
      </c>
      <c r="AQ190" s="72"/>
      <c r="AR190" s="71">
        <v>42</v>
      </c>
      <c r="AS190" s="71">
        <v>10</v>
      </c>
      <c r="AT190" s="71">
        <v>0</v>
      </c>
      <c r="AU190" s="71">
        <v>0</v>
      </c>
      <c r="AV190" s="71">
        <v>0</v>
      </c>
      <c r="AW190" s="71">
        <v>0</v>
      </c>
      <c r="AX190" s="71"/>
      <c r="AY190" s="72"/>
      <c r="AZ190" s="71">
        <v>192.6</v>
      </c>
      <c r="BA190" s="71">
        <v>2538.3000000000002</v>
      </c>
      <c r="BB190" s="71">
        <v>0</v>
      </c>
      <c r="BC190" s="71">
        <v>0</v>
      </c>
      <c r="BD190" s="71">
        <v>0</v>
      </c>
      <c r="BE190" s="71">
        <v>0</v>
      </c>
      <c r="BF190" s="71"/>
      <c r="BG190" s="72"/>
      <c r="BH190" s="71">
        <v>0</v>
      </c>
      <c r="BI190" s="71">
        <v>0</v>
      </c>
      <c r="BJ190" s="71">
        <v>22.401</v>
      </c>
      <c r="BK190" s="71">
        <v>0</v>
      </c>
      <c r="BL190" s="71">
        <v>0</v>
      </c>
      <c r="BM190" s="71">
        <v>0</v>
      </c>
      <c r="BN190" s="72"/>
      <c r="BO190" s="71">
        <v>0</v>
      </c>
      <c r="BP190" s="71">
        <v>0</v>
      </c>
      <c r="BQ190" s="71">
        <v>1</v>
      </c>
      <c r="BR190" s="71">
        <v>0</v>
      </c>
      <c r="BS190" s="71">
        <v>0</v>
      </c>
      <c r="BT190" s="71">
        <v>0</v>
      </c>
      <c r="BU190"/>
      <c r="BV190" s="70">
        <v>22.401</v>
      </c>
      <c r="BW190" s="70">
        <v>0</v>
      </c>
      <c r="BX190" s="70">
        <v>0</v>
      </c>
      <c r="BY190" s="70">
        <v>0</v>
      </c>
      <c r="BZ190" s="70">
        <v>0</v>
      </c>
      <c r="CA190" s="70">
        <v>0</v>
      </c>
      <c r="CB190" s="70">
        <v>0</v>
      </c>
      <c r="CC190" s="70">
        <v>0</v>
      </c>
      <c r="CD190" s="70">
        <v>0</v>
      </c>
    </row>
    <row r="191" spans="1:82">
      <c r="A191" s="70" t="s">
        <v>1942</v>
      </c>
      <c r="B191" s="70">
        <v>134</v>
      </c>
      <c r="C191" s="70">
        <v>15</v>
      </c>
      <c r="D191" s="70">
        <v>8</v>
      </c>
      <c r="E191" s="70">
        <v>2018</v>
      </c>
      <c r="F191" s="70" t="s">
        <v>183</v>
      </c>
      <c r="G191" s="70" t="s">
        <v>1927</v>
      </c>
      <c r="H191" s="70" t="s">
        <v>1928</v>
      </c>
      <c r="I191" s="148"/>
      <c r="J191" s="71">
        <v>14.655066647447455</v>
      </c>
      <c r="K191" s="71">
        <v>0.67476665289586646</v>
      </c>
      <c r="L191" s="71">
        <v>3.2423789140856858</v>
      </c>
      <c r="M191" s="71">
        <v>4.0455814014671114</v>
      </c>
      <c r="N191" s="71">
        <v>8.056687523571302</v>
      </c>
      <c r="O191" s="71">
        <v>4.8068506851531154</v>
      </c>
      <c r="P191" s="71">
        <v>5.2578736852425099</v>
      </c>
      <c r="Q191" s="71">
        <v>0.30175614772312798</v>
      </c>
      <c r="R191" s="71">
        <v>0</v>
      </c>
      <c r="S191" s="71">
        <v>0.7683057245091196</v>
      </c>
      <c r="T191" s="72"/>
      <c r="U191" s="71">
        <v>1001510</v>
      </c>
      <c r="V191" s="71">
        <v>232</v>
      </c>
      <c r="W191" s="71">
        <v>74</v>
      </c>
      <c r="X191" s="71">
        <v>959</v>
      </c>
      <c r="Y191" s="71">
        <v>1752</v>
      </c>
      <c r="Z191" s="71">
        <v>2929</v>
      </c>
      <c r="AA191" s="71">
        <v>1100</v>
      </c>
      <c r="AB191" s="71">
        <v>4761</v>
      </c>
      <c r="AC191" s="71">
        <v>0</v>
      </c>
      <c r="AD191" s="71">
        <v>0.7683057245091196</v>
      </c>
      <c r="AE191" s="72"/>
      <c r="AF191" s="71">
        <v>18455074.719466958</v>
      </c>
      <c r="AG191" s="71">
        <v>458403.75191703852</v>
      </c>
      <c r="AH191" s="71">
        <v>737274.2509186063</v>
      </c>
      <c r="AI191" s="71">
        <v>5706400.6683833627</v>
      </c>
      <c r="AJ191" s="71">
        <v>8840848.4192066379</v>
      </c>
      <c r="AK191" s="71">
        <v>0</v>
      </c>
      <c r="AL191" s="71">
        <v>0</v>
      </c>
      <c r="AM191" s="71">
        <v>655356.93809816032</v>
      </c>
      <c r="AN191" s="71">
        <v>0</v>
      </c>
      <c r="AO191" s="71">
        <v>0</v>
      </c>
      <c r="AP191" s="71">
        <v>34853358.747990772</v>
      </c>
      <c r="AQ191" s="72"/>
      <c r="AR191" s="71">
        <v>44</v>
      </c>
      <c r="AS191" s="71">
        <v>12</v>
      </c>
      <c r="AT191" s="71">
        <v>0</v>
      </c>
      <c r="AU191" s="71">
        <v>0</v>
      </c>
      <c r="AV191" s="71">
        <v>0</v>
      </c>
      <c r="AW191" s="71">
        <v>0</v>
      </c>
      <c r="AX191" s="71"/>
      <c r="AY191" s="72"/>
      <c r="AZ191" s="71">
        <v>202.3</v>
      </c>
      <c r="BA191" s="71">
        <v>2637</v>
      </c>
      <c r="BB191" s="71">
        <v>0</v>
      </c>
      <c r="BC191" s="71">
        <v>0</v>
      </c>
      <c r="BD191" s="71">
        <v>0</v>
      </c>
      <c r="BE191" s="71">
        <v>0</v>
      </c>
      <c r="BF191" s="71"/>
      <c r="BG191" s="72"/>
      <c r="BH191" s="71">
        <v>0</v>
      </c>
      <c r="BI191" s="71">
        <v>0</v>
      </c>
      <c r="BJ191" s="71">
        <v>21.367000000000001</v>
      </c>
      <c r="BK191" s="71">
        <v>0</v>
      </c>
      <c r="BL191" s="71">
        <v>0</v>
      </c>
      <c r="BM191" s="71">
        <v>0</v>
      </c>
      <c r="BN191" s="72"/>
      <c r="BO191" s="71">
        <v>0</v>
      </c>
      <c r="BP191" s="71">
        <v>0</v>
      </c>
      <c r="BQ191" s="71">
        <v>1</v>
      </c>
      <c r="BR191" s="71">
        <v>0</v>
      </c>
      <c r="BS191" s="71">
        <v>0</v>
      </c>
      <c r="BT191" s="71">
        <v>0</v>
      </c>
      <c r="BU191"/>
      <c r="BV191" s="70">
        <v>21.367000000000001</v>
      </c>
      <c r="BW191" s="70">
        <v>0</v>
      </c>
      <c r="BX191" s="70">
        <v>0</v>
      </c>
      <c r="BY191" s="70">
        <v>0</v>
      </c>
      <c r="BZ191" s="70">
        <v>0</v>
      </c>
      <c r="CA191" s="70">
        <v>0</v>
      </c>
      <c r="CB191" s="70">
        <v>0</v>
      </c>
      <c r="CC191" s="70">
        <v>0</v>
      </c>
      <c r="CD191" s="70">
        <v>0</v>
      </c>
    </row>
    <row r="192" spans="1:82">
      <c r="A192" s="70" t="s">
        <v>1943</v>
      </c>
      <c r="B192" s="70">
        <v>135</v>
      </c>
      <c r="C192" s="70">
        <v>16</v>
      </c>
      <c r="D192" s="70">
        <v>8</v>
      </c>
      <c r="E192" s="70">
        <v>2019</v>
      </c>
      <c r="F192" s="70" t="s">
        <v>158</v>
      </c>
      <c r="G192" s="70" t="s">
        <v>1927</v>
      </c>
      <c r="H192" s="70" t="s">
        <v>1928</v>
      </c>
      <c r="I192" s="148"/>
      <c r="J192" s="71">
        <v>12.553753437527828</v>
      </c>
      <c r="K192" s="71">
        <v>0.63235670017151702</v>
      </c>
      <c r="L192" s="71">
        <v>3.2724033820186054</v>
      </c>
      <c r="M192" s="71">
        <v>3.8233034770898642</v>
      </c>
      <c r="N192" s="71">
        <v>7.5357870335603083</v>
      </c>
      <c r="O192" s="71">
        <v>4.6209110739794612</v>
      </c>
      <c r="P192" s="71">
        <v>5.0133860059163879</v>
      </c>
      <c r="Q192" s="71">
        <v>0.28787817417264</v>
      </c>
      <c r="R192" s="71">
        <v>0</v>
      </c>
      <c r="S192" s="71">
        <v>0.80117949177907921</v>
      </c>
      <c r="T192" s="72"/>
      <c r="U192" s="71">
        <v>904828</v>
      </c>
      <c r="V192" s="71">
        <v>232</v>
      </c>
      <c r="W192" s="71">
        <v>74</v>
      </c>
      <c r="X192" s="71">
        <v>959</v>
      </c>
      <c r="Y192" s="71">
        <v>1741</v>
      </c>
      <c r="Z192" s="71">
        <v>2893</v>
      </c>
      <c r="AA192" s="71">
        <v>1041</v>
      </c>
      <c r="AB192" s="71">
        <v>4665</v>
      </c>
      <c r="AC192" s="71">
        <v>0</v>
      </c>
      <c r="AD192" s="71">
        <v>0.80117949177907921</v>
      </c>
      <c r="AE192" s="72"/>
      <c r="AF192" s="71">
        <v>16880498.634250849</v>
      </c>
      <c r="AG192" s="71">
        <v>441043.61976554862</v>
      </c>
      <c r="AH192" s="71">
        <v>767705.76362400095</v>
      </c>
      <c r="AI192" s="71">
        <v>5521890.2938588923</v>
      </c>
      <c r="AJ192" s="71">
        <v>8392256.5880141202</v>
      </c>
      <c r="AK192" s="71">
        <v>0</v>
      </c>
      <c r="AL192" s="71">
        <v>0</v>
      </c>
      <c r="AM192" s="71">
        <v>635337.88189880212</v>
      </c>
      <c r="AN192" s="71">
        <v>0</v>
      </c>
      <c r="AO192" s="71">
        <v>0</v>
      </c>
      <c r="AP192" s="71">
        <v>32638732.781412218</v>
      </c>
      <c r="AQ192" s="72"/>
      <c r="AR192" s="71">
        <v>44</v>
      </c>
      <c r="AS192" s="71">
        <v>15</v>
      </c>
      <c r="AT192" s="71">
        <v>0</v>
      </c>
      <c r="AU192" s="71">
        <v>0</v>
      </c>
      <c r="AV192" s="71">
        <v>0</v>
      </c>
      <c r="AW192" s="71">
        <v>0</v>
      </c>
      <c r="AX192" s="71"/>
      <c r="AY192" s="72"/>
      <c r="AZ192" s="71">
        <v>202.1</v>
      </c>
      <c r="BA192" s="71">
        <v>2785.8</v>
      </c>
      <c r="BB192" s="71">
        <v>0</v>
      </c>
      <c r="BC192" s="71">
        <v>0</v>
      </c>
      <c r="BD192" s="71">
        <v>0</v>
      </c>
      <c r="BE192" s="71">
        <v>0</v>
      </c>
      <c r="BF192" s="71"/>
      <c r="BG192" s="72"/>
      <c r="BH192" s="71">
        <v>0</v>
      </c>
      <c r="BI192" s="71">
        <v>0</v>
      </c>
      <c r="BJ192" s="71">
        <v>18.972999999999999</v>
      </c>
      <c r="BK192" s="71">
        <v>0</v>
      </c>
      <c r="BL192" s="71">
        <v>0</v>
      </c>
      <c r="BM192" s="71">
        <v>0</v>
      </c>
      <c r="BN192" s="72"/>
      <c r="BO192" s="71">
        <v>0</v>
      </c>
      <c r="BP192" s="71">
        <v>0</v>
      </c>
      <c r="BQ192" s="71">
        <v>1</v>
      </c>
      <c r="BR192" s="71">
        <v>0</v>
      </c>
      <c r="BS192" s="71">
        <v>0</v>
      </c>
      <c r="BT192" s="71">
        <v>0</v>
      </c>
      <c r="BU192"/>
      <c r="BV192" s="70">
        <v>18.972999999999999</v>
      </c>
      <c r="BW192" s="70">
        <v>0</v>
      </c>
      <c r="BX192" s="70">
        <v>0</v>
      </c>
      <c r="BY192" s="70">
        <v>0</v>
      </c>
      <c r="BZ192" s="70">
        <v>0</v>
      </c>
      <c r="CA192" s="70">
        <v>0</v>
      </c>
      <c r="CB192" s="70">
        <v>0</v>
      </c>
      <c r="CC192" s="70">
        <v>0</v>
      </c>
      <c r="CD192" s="70">
        <v>0</v>
      </c>
    </row>
    <row r="193" spans="1:82">
      <c r="A193" s="70" t="s">
        <v>1944</v>
      </c>
      <c r="B193" s="70">
        <v>136</v>
      </c>
      <c r="C193" s="70">
        <v>17</v>
      </c>
      <c r="D193" s="70">
        <v>8</v>
      </c>
      <c r="E193" s="70">
        <v>2020</v>
      </c>
      <c r="F193" s="70" t="s">
        <v>159</v>
      </c>
      <c r="G193" s="70" t="s">
        <v>1927</v>
      </c>
      <c r="H193" s="70" t="s">
        <v>1928</v>
      </c>
      <c r="I193" s="148"/>
      <c r="J193" s="71">
        <v>11.509833388258119</v>
      </c>
      <c r="K193" s="71">
        <v>0.54455663548459621</v>
      </c>
      <c r="L193" s="71">
        <v>4.6159989103047705</v>
      </c>
      <c r="M193" s="71">
        <v>3.7088944544361189</v>
      </c>
      <c r="N193" s="71">
        <v>7.1176262507918544</v>
      </c>
      <c r="O193" s="71">
        <v>4.0681635378742937</v>
      </c>
      <c r="P193" s="71">
        <v>4.6668883472460223</v>
      </c>
      <c r="Q193" s="71">
        <v>0.27045283823084498</v>
      </c>
      <c r="R193" s="71">
        <v>0</v>
      </c>
      <c r="S193" s="71">
        <v>0.47614698251755122</v>
      </c>
      <c r="T193" s="72"/>
      <c r="U193" s="71">
        <v>873593</v>
      </c>
      <c r="V193" s="71">
        <v>172</v>
      </c>
      <c r="W193" s="71">
        <v>125</v>
      </c>
      <c r="X193" s="71">
        <v>992</v>
      </c>
      <c r="Y193" s="71">
        <v>1748</v>
      </c>
      <c r="Z193" s="71">
        <v>2907</v>
      </c>
      <c r="AA193" s="71">
        <v>1030</v>
      </c>
      <c r="AB193" s="71">
        <v>4587</v>
      </c>
      <c r="AC193" s="71">
        <v>0</v>
      </c>
      <c r="AD193" s="71">
        <v>0.47614698251755122</v>
      </c>
      <c r="AE193" s="72"/>
      <c r="AF193" s="71">
        <v>15377214.49326705</v>
      </c>
      <c r="AG193" s="71">
        <v>387339.62539504288</v>
      </c>
      <c r="AH193" s="71">
        <v>1119187.0942128862</v>
      </c>
      <c r="AI193" s="71">
        <v>5704286.4063700633</v>
      </c>
      <c r="AJ193" s="71">
        <v>8446823.6745823771</v>
      </c>
      <c r="AK193" s="71"/>
      <c r="AL193" s="71"/>
      <c r="AM193" s="71">
        <v>598654.46263293002</v>
      </c>
      <c r="AN193" s="71"/>
      <c r="AO193" s="71"/>
      <c r="AP193" s="71">
        <v>31633505.75646035</v>
      </c>
      <c r="AQ193" s="72"/>
      <c r="AR193" s="71">
        <v>45</v>
      </c>
      <c r="AS193" s="71">
        <v>15</v>
      </c>
      <c r="AT193" s="71">
        <v>0</v>
      </c>
      <c r="AU193" s="71">
        <v>0</v>
      </c>
      <c r="AV193" s="71">
        <v>0</v>
      </c>
      <c r="AW193" s="71">
        <v>0</v>
      </c>
      <c r="AX193" s="71"/>
      <c r="AY193" s="72"/>
      <c r="AZ193" s="71">
        <v>207.6</v>
      </c>
      <c r="BA193" s="71">
        <v>2785.8</v>
      </c>
      <c r="BB193" s="71">
        <v>0</v>
      </c>
      <c r="BC193" s="71">
        <v>0</v>
      </c>
      <c r="BD193" s="71">
        <v>0</v>
      </c>
      <c r="BE193" s="71">
        <v>0</v>
      </c>
      <c r="BF193" s="71"/>
      <c r="BG193" s="72"/>
      <c r="BH193" s="71">
        <v>0</v>
      </c>
      <c r="BI193" s="71">
        <v>0</v>
      </c>
      <c r="BJ193" s="71">
        <v>17.152000000000001</v>
      </c>
      <c r="BK193" s="71">
        <v>0</v>
      </c>
      <c r="BL193" s="71">
        <v>0</v>
      </c>
      <c r="BM193" s="71">
        <v>0</v>
      </c>
      <c r="BN193" s="72"/>
      <c r="BO193" s="71">
        <v>0</v>
      </c>
      <c r="BP193" s="71">
        <v>0</v>
      </c>
      <c r="BQ193" s="71">
        <v>1</v>
      </c>
      <c r="BR193" s="71">
        <v>0</v>
      </c>
      <c r="BS193" s="71">
        <v>0</v>
      </c>
      <c r="BT193" s="71">
        <v>0</v>
      </c>
      <c r="BU193"/>
      <c r="BV193" s="70">
        <v>17.152000000000001</v>
      </c>
      <c r="BW193" s="70">
        <v>0</v>
      </c>
      <c r="BX193" s="70">
        <v>0</v>
      </c>
      <c r="BY193" s="70">
        <v>0</v>
      </c>
      <c r="BZ193" s="70">
        <v>0</v>
      </c>
      <c r="CA193" s="70">
        <v>0</v>
      </c>
      <c r="CB193" s="70">
        <v>0</v>
      </c>
      <c r="CC193" s="70">
        <v>0</v>
      </c>
      <c r="CD193" s="70">
        <v>0</v>
      </c>
    </row>
    <row r="194" spans="1:82">
      <c r="A194" s="70" t="s">
        <v>1945</v>
      </c>
      <c r="B194" s="70">
        <v>136</v>
      </c>
      <c r="C194" s="70">
        <v>18</v>
      </c>
      <c r="D194" s="70">
        <v>8</v>
      </c>
      <c r="E194" s="70">
        <v>2021</v>
      </c>
      <c r="F194" s="70" t="s">
        <v>160</v>
      </c>
      <c r="G194" s="70" t="s">
        <v>1927</v>
      </c>
      <c r="H194" s="70" t="s">
        <v>1928</v>
      </c>
      <c r="I194" s="148"/>
      <c r="J194" s="71">
        <v>10.716654459423999</v>
      </c>
      <c r="K194" s="71">
        <v>0.53277781796052126</v>
      </c>
      <c r="L194" s="71">
        <v>4.827231905008496</v>
      </c>
      <c r="M194" s="71">
        <v>4.309897224784347</v>
      </c>
      <c r="N194" s="71">
        <v>7.6680682403350326</v>
      </c>
      <c r="O194" s="71">
        <v>3.9020785006679977</v>
      </c>
      <c r="P194" s="71">
        <v>4.7441887095621329</v>
      </c>
      <c r="Q194" s="71">
        <v>0.26297553171805199</v>
      </c>
      <c r="R194" s="71">
        <v>0</v>
      </c>
      <c r="S194" s="71">
        <v>0.51781884151329838</v>
      </c>
      <c r="T194" s="72"/>
      <c r="U194" s="71">
        <v>844310</v>
      </c>
      <c r="V194" s="71">
        <v>172</v>
      </c>
      <c r="W194" s="71">
        <v>125</v>
      </c>
      <c r="X194" s="71">
        <v>992</v>
      </c>
      <c r="Y194" s="71">
        <v>1740</v>
      </c>
      <c r="Z194" s="71">
        <v>2871</v>
      </c>
      <c r="AA194" s="71">
        <v>1021</v>
      </c>
      <c r="AB194" s="71">
        <v>4504</v>
      </c>
      <c r="AC194" s="71">
        <v>0</v>
      </c>
      <c r="AD194" s="71">
        <v>0.51781884151329838</v>
      </c>
      <c r="AE194" s="72"/>
      <c r="AF194" s="71">
        <v>14567513.777057029</v>
      </c>
      <c r="AG194" s="71">
        <v>363684.4025907066</v>
      </c>
      <c r="AH194" s="71">
        <v>1026133.236313206</v>
      </c>
      <c r="AI194" s="71">
        <v>6494737.3788292035</v>
      </c>
      <c r="AJ194" s="71">
        <v>9139232.5021792483</v>
      </c>
      <c r="AK194" s="71">
        <v>0</v>
      </c>
      <c r="AL194" s="71">
        <v>0</v>
      </c>
      <c r="AM194" s="71">
        <v>591212.55068634439</v>
      </c>
      <c r="AN194" s="71">
        <v>0</v>
      </c>
      <c r="AO194" s="71">
        <v>0</v>
      </c>
      <c r="AP194" s="71">
        <v>32182513.847655736</v>
      </c>
      <c r="AQ194" s="72"/>
      <c r="AR194" s="71">
        <v>47</v>
      </c>
      <c r="AS194" s="71">
        <v>16</v>
      </c>
      <c r="AT194" s="71">
        <v>0</v>
      </c>
      <c r="AU194" s="71">
        <v>0</v>
      </c>
      <c r="AV194" s="71">
        <v>0</v>
      </c>
      <c r="AW194" s="71">
        <v>0</v>
      </c>
      <c r="AX194" s="71"/>
      <c r="AY194" s="72"/>
      <c r="AZ194" s="71">
        <v>227.4</v>
      </c>
      <c r="BA194" s="71">
        <v>2835.3</v>
      </c>
      <c r="BB194" s="71">
        <v>0</v>
      </c>
      <c r="BC194" s="71">
        <v>0</v>
      </c>
      <c r="BD194" s="71">
        <v>0</v>
      </c>
      <c r="BE194" s="71">
        <v>0</v>
      </c>
      <c r="BF194" s="71"/>
      <c r="BG194" s="72"/>
      <c r="BH194" s="71">
        <v>0</v>
      </c>
      <c r="BI194" s="71">
        <v>0</v>
      </c>
      <c r="BJ194" s="71">
        <v>16.04</v>
      </c>
      <c r="BK194" s="71">
        <v>0</v>
      </c>
      <c r="BL194" s="71">
        <v>0</v>
      </c>
      <c r="BM194" s="71">
        <v>0</v>
      </c>
      <c r="BN194" s="72"/>
      <c r="BO194" s="71">
        <v>0</v>
      </c>
      <c r="BP194" s="71">
        <v>0</v>
      </c>
      <c r="BQ194" s="71">
        <v>1</v>
      </c>
      <c r="BR194" s="71">
        <v>0</v>
      </c>
      <c r="BS194" s="71">
        <v>0</v>
      </c>
      <c r="BT194" s="71">
        <v>0</v>
      </c>
      <c r="BU194"/>
      <c r="BV194" s="70">
        <v>16.04</v>
      </c>
      <c r="BW194" s="70">
        <v>0</v>
      </c>
      <c r="BX194" s="70">
        <v>0</v>
      </c>
      <c r="BY194" s="70">
        <v>0</v>
      </c>
      <c r="BZ194" s="70">
        <v>0</v>
      </c>
      <c r="CA194" s="70">
        <v>0</v>
      </c>
      <c r="CB194" s="70">
        <v>0</v>
      </c>
      <c r="CC194" s="70">
        <v>0</v>
      </c>
      <c r="CD194" s="70">
        <v>0</v>
      </c>
    </row>
    <row r="195" spans="1:82">
      <c r="A195" s="70" t="s">
        <v>1946</v>
      </c>
      <c r="B195" s="70">
        <v>136</v>
      </c>
      <c r="C195" s="70">
        <v>19</v>
      </c>
      <c r="D195" s="70">
        <v>8</v>
      </c>
      <c r="E195" s="70">
        <v>2022</v>
      </c>
      <c r="F195" s="70" t="s">
        <v>161</v>
      </c>
      <c r="G195" s="70" t="s">
        <v>1927</v>
      </c>
      <c r="H195" s="70" t="s">
        <v>1928</v>
      </c>
      <c r="I195" s="148"/>
      <c r="J195" s="71">
        <v>8.5752300052371133</v>
      </c>
      <c r="K195" s="71">
        <v>0.48831638781080317</v>
      </c>
      <c r="L195" s="71">
        <v>3.9050151195064293</v>
      </c>
      <c r="M195" s="71">
        <v>4.2203109456850925</v>
      </c>
      <c r="N195" s="71">
        <v>7.1995525357683512</v>
      </c>
      <c r="O195" s="71">
        <v>4.0597780308728382</v>
      </c>
      <c r="P195" s="71">
        <v>4.6500680637131531</v>
      </c>
      <c r="Q195" s="71">
        <v>0.25820312923607158</v>
      </c>
      <c r="R195" s="71">
        <v>0</v>
      </c>
      <c r="S195" s="71">
        <v>0.52536277092759753</v>
      </c>
      <c r="T195" s="72"/>
      <c r="U195" s="71">
        <v>892668</v>
      </c>
      <c r="V195" s="71">
        <v>172</v>
      </c>
      <c r="W195" s="71">
        <v>125</v>
      </c>
      <c r="X195" s="71">
        <v>992</v>
      </c>
      <c r="Y195" s="71">
        <v>1719</v>
      </c>
      <c r="Z195" s="71">
        <v>2838</v>
      </c>
      <c r="AA195" s="71">
        <v>1016</v>
      </c>
      <c r="AB195" s="71">
        <v>4386</v>
      </c>
      <c r="AC195" s="71">
        <v>0</v>
      </c>
      <c r="AD195" s="71">
        <v>0.52536277092759753</v>
      </c>
      <c r="AE195" s="72"/>
      <c r="AF195" s="71">
        <v>12159546.953036636</v>
      </c>
      <c r="AG195" s="71">
        <v>339906.66969960672</v>
      </c>
      <c r="AH195" s="71">
        <v>1095369.1895169588</v>
      </c>
      <c r="AI195" s="71">
        <v>6330918.9801897611</v>
      </c>
      <c r="AJ195" s="71">
        <v>9067875.7428366039</v>
      </c>
      <c r="AK195" s="71">
        <v>0</v>
      </c>
      <c r="AL195" s="71">
        <v>0</v>
      </c>
      <c r="AM195" s="71">
        <v>566352.31326960889</v>
      </c>
      <c r="AN195" s="71">
        <v>0</v>
      </c>
      <c r="AO195" s="71">
        <v>0</v>
      </c>
      <c r="AP195" s="71">
        <v>29559969.848549172</v>
      </c>
      <c r="AQ195" s="72"/>
      <c r="AR195" s="71">
        <v>52</v>
      </c>
      <c r="AS195" s="71">
        <v>17</v>
      </c>
      <c r="AT195" s="71">
        <v>0</v>
      </c>
      <c r="AU195" s="71">
        <v>0</v>
      </c>
      <c r="AV195" s="71">
        <v>0</v>
      </c>
      <c r="AW195" s="71">
        <v>0</v>
      </c>
      <c r="AX195" s="71"/>
      <c r="AY195" s="72"/>
      <c r="AZ195" s="71">
        <v>255.6</v>
      </c>
      <c r="BA195" s="71">
        <v>2884.8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1947</v>
      </c>
      <c r="B196" s="70">
        <v>136</v>
      </c>
      <c r="C196" s="70">
        <v>20</v>
      </c>
      <c r="D196" s="70">
        <v>8</v>
      </c>
      <c r="E196" s="70">
        <v>2023</v>
      </c>
      <c r="F196" s="70" t="s">
        <v>1539</v>
      </c>
      <c r="G196" s="70" t="s">
        <v>1927</v>
      </c>
      <c r="H196" s="70" t="s">
        <v>1928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53</v>
      </c>
      <c r="AS196" s="71">
        <v>17</v>
      </c>
      <c r="AT196" s="71">
        <v>0</v>
      </c>
      <c r="AU196" s="71">
        <v>0</v>
      </c>
      <c r="AV196" s="71">
        <v>0</v>
      </c>
      <c r="AW196" s="71">
        <v>0</v>
      </c>
      <c r="AX196" s="71"/>
      <c r="AY196" s="72"/>
      <c r="AZ196" s="71">
        <v>263.3</v>
      </c>
      <c r="BA196" s="71">
        <v>2884.8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1948</v>
      </c>
      <c r="B197" s="70">
        <v>136</v>
      </c>
      <c r="C197" s="70">
        <v>21</v>
      </c>
      <c r="D197" s="70">
        <v>8</v>
      </c>
      <c r="E197" s="70">
        <v>2024</v>
      </c>
      <c r="F197" s="70" t="s">
        <v>1554</v>
      </c>
      <c r="G197" s="1064" t="s">
        <v>1927</v>
      </c>
      <c r="H197" s="70" t="s">
        <v>1928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1949</v>
      </c>
      <c r="B198" s="70">
        <v>324</v>
      </c>
      <c r="C198" s="70">
        <v>1</v>
      </c>
      <c r="D198" s="70">
        <v>20</v>
      </c>
      <c r="E198" s="70">
        <v>1990</v>
      </c>
      <c r="F198" s="70" t="s">
        <v>787</v>
      </c>
      <c r="G198" s="1064" t="s">
        <v>1637</v>
      </c>
      <c r="H198" s="70" t="s">
        <v>1638</v>
      </c>
      <c r="I198" s="148"/>
      <c r="J198" s="71">
        <v>11.67063426184807</v>
      </c>
      <c r="K198" s="71">
        <v>2.9731633707311471</v>
      </c>
      <c r="L198" s="71">
        <v>6.9251387180830557</v>
      </c>
      <c r="M198" s="71">
        <v>3.9722564894794719</v>
      </c>
      <c r="N198" s="71">
        <v>9.3677145358435219</v>
      </c>
      <c r="O198" s="71">
        <v>5.5553976090786756</v>
      </c>
      <c r="P198" s="71">
        <v>9.3488315054477926</v>
      </c>
      <c r="Q198" s="71">
        <v>0.38080613836508997</v>
      </c>
      <c r="R198" s="71">
        <v>101.5943108585595</v>
      </c>
      <c r="S198" s="71">
        <v>0.31009517952487098</v>
      </c>
      <c r="T198" s="72"/>
      <c r="U198" s="71">
        <v>327670</v>
      </c>
      <c r="V198" s="71">
        <v>544</v>
      </c>
      <c r="W198" s="71">
        <v>81</v>
      </c>
      <c r="X198" s="71">
        <v>1332</v>
      </c>
      <c r="Y198" s="71">
        <v>2004</v>
      </c>
      <c r="Z198" s="71">
        <v>2285</v>
      </c>
      <c r="AA198" s="71">
        <v>2270</v>
      </c>
      <c r="AB198" s="71">
        <v>6183</v>
      </c>
      <c r="AC198" s="71">
        <v>17596317.5</v>
      </c>
      <c r="AD198" s="71">
        <v>0.31009517952487098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1950</v>
      </c>
      <c r="B199" s="70">
        <v>325</v>
      </c>
      <c r="C199" s="70">
        <v>2</v>
      </c>
      <c r="D199" s="70">
        <v>20</v>
      </c>
      <c r="E199" s="70">
        <v>2005</v>
      </c>
      <c r="F199" s="70" t="s">
        <v>789</v>
      </c>
      <c r="G199" s="70" t="s">
        <v>1637</v>
      </c>
      <c r="H199" s="70" t="s">
        <v>1638</v>
      </c>
      <c r="I199" s="148"/>
      <c r="J199" s="71">
        <v>21.671421433131488</v>
      </c>
      <c r="K199" s="71">
        <v>1.44244877121344</v>
      </c>
      <c r="L199" s="71">
        <v>26.239077015056338</v>
      </c>
      <c r="M199" s="71">
        <v>7.4323979492248897</v>
      </c>
      <c r="N199" s="71">
        <v>9.9520124903382197</v>
      </c>
      <c r="O199" s="71">
        <v>6.3302833705043504</v>
      </c>
      <c r="P199" s="71">
        <v>10.504878068283491</v>
      </c>
      <c r="Q199" s="71">
        <v>0.303349817926515</v>
      </c>
      <c r="R199" s="71">
        <v>176.2755043280132</v>
      </c>
      <c r="S199" s="71">
        <v>0</v>
      </c>
      <c r="T199" s="72"/>
      <c r="U199" s="71">
        <v>669330</v>
      </c>
      <c r="V199" s="71">
        <v>440</v>
      </c>
      <c r="W199" s="71">
        <v>233</v>
      </c>
      <c r="X199" s="71">
        <v>1207</v>
      </c>
      <c r="Y199" s="71">
        <v>2029</v>
      </c>
      <c r="Z199" s="71">
        <v>3013</v>
      </c>
      <c r="AA199" s="71">
        <v>2089</v>
      </c>
      <c r="AB199" s="71">
        <v>5149</v>
      </c>
      <c r="AC199" s="71">
        <v>31170673</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1951</v>
      </c>
      <c r="B200" s="70">
        <v>326</v>
      </c>
      <c r="C200" s="70">
        <v>3</v>
      </c>
      <c r="D200" s="70">
        <v>20</v>
      </c>
      <c r="E200" s="70">
        <v>2006</v>
      </c>
      <c r="F200" s="70" t="s">
        <v>790</v>
      </c>
      <c r="G200" s="70" t="s">
        <v>1637</v>
      </c>
      <c r="H200" s="70" t="s">
        <v>1638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1952</v>
      </c>
      <c r="B201" s="70">
        <v>327</v>
      </c>
      <c r="C201" s="70">
        <v>4</v>
      </c>
      <c r="D201" s="70">
        <v>20</v>
      </c>
      <c r="E201" s="70">
        <v>2007</v>
      </c>
      <c r="F201" s="70" t="s">
        <v>791</v>
      </c>
      <c r="G201" s="70" t="s">
        <v>1637</v>
      </c>
      <c r="H201" s="70" t="s">
        <v>1638</v>
      </c>
      <c r="I201" s="148"/>
      <c r="J201" s="71">
        <v>20.82005290013198</v>
      </c>
      <c r="K201" s="71">
        <v>1.241299173666417</v>
      </c>
      <c r="L201" s="71">
        <v>21.25582349294621</v>
      </c>
      <c r="M201" s="71">
        <v>7.2611772156203491</v>
      </c>
      <c r="N201" s="71">
        <v>9.8035919159439207</v>
      </c>
      <c r="O201" s="71">
        <v>5.9944467906837406</v>
      </c>
      <c r="P201" s="71">
        <v>10.866635001305211</v>
      </c>
      <c r="Q201" s="71">
        <v>0.30989846292138101</v>
      </c>
      <c r="R201" s="71">
        <v>170.14651301794879</v>
      </c>
      <c r="S201" s="71">
        <v>0</v>
      </c>
      <c r="T201" s="72"/>
      <c r="U201" s="71">
        <v>683735</v>
      </c>
      <c r="V201" s="71">
        <v>413</v>
      </c>
      <c r="W201" s="71">
        <v>259</v>
      </c>
      <c r="X201" s="71">
        <v>1477</v>
      </c>
      <c r="Y201" s="71">
        <v>2004</v>
      </c>
      <c r="Z201" s="71">
        <v>2966</v>
      </c>
      <c r="AA201" s="71">
        <v>2128</v>
      </c>
      <c r="AB201" s="71">
        <v>4982</v>
      </c>
      <c r="AC201" s="71">
        <v>30950158</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1953</v>
      </c>
      <c r="B202" s="70">
        <v>328</v>
      </c>
      <c r="C202" s="70">
        <v>5</v>
      </c>
      <c r="D202" s="70">
        <v>20</v>
      </c>
      <c r="E202" s="70">
        <v>2008</v>
      </c>
      <c r="F202" s="70" t="s">
        <v>792</v>
      </c>
      <c r="G202" s="70" t="s">
        <v>1637</v>
      </c>
      <c r="H202" s="70" t="s">
        <v>1638</v>
      </c>
      <c r="I202" s="148"/>
      <c r="J202" s="71">
        <v>22.44236410484465</v>
      </c>
      <c r="K202" s="71">
        <v>1.089435497771879</v>
      </c>
      <c r="L202" s="71">
        <v>18.353601350366009</v>
      </c>
      <c r="M202" s="71">
        <v>8.4962804818217759</v>
      </c>
      <c r="N202" s="71">
        <v>9.9355478022084345</v>
      </c>
      <c r="O202" s="71">
        <v>5.8536670697460451</v>
      </c>
      <c r="P202" s="71">
        <v>10.7573379081048</v>
      </c>
      <c r="Q202" s="71">
        <v>0.299253645074327</v>
      </c>
      <c r="R202" s="71">
        <v>161.98406695518929</v>
      </c>
      <c r="S202" s="71">
        <v>0</v>
      </c>
      <c r="T202" s="72"/>
      <c r="U202" s="71">
        <v>774371</v>
      </c>
      <c r="V202" s="71">
        <v>413</v>
      </c>
      <c r="W202" s="71">
        <v>259</v>
      </c>
      <c r="X202" s="71">
        <v>1477</v>
      </c>
      <c r="Y202" s="71">
        <v>2004</v>
      </c>
      <c r="Z202" s="71">
        <v>2998</v>
      </c>
      <c r="AA202" s="71">
        <v>2109</v>
      </c>
      <c r="AB202" s="71">
        <v>4890</v>
      </c>
      <c r="AC202" s="71">
        <v>30596561.5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1954</v>
      </c>
      <c r="B203" s="70">
        <v>329</v>
      </c>
      <c r="C203" s="70">
        <v>6</v>
      </c>
      <c r="D203" s="70">
        <v>20</v>
      </c>
      <c r="E203" s="70">
        <v>2009</v>
      </c>
      <c r="F203" s="70" t="s">
        <v>176</v>
      </c>
      <c r="G203" s="70" t="s">
        <v>1637</v>
      </c>
      <c r="H203" s="70" t="s">
        <v>1638</v>
      </c>
      <c r="I203" s="148"/>
      <c r="J203" s="71">
        <v>23.119331259057539</v>
      </c>
      <c r="K203" s="71">
        <v>0.89166208723457074</v>
      </c>
      <c r="L203" s="71">
        <v>16.88218239730066</v>
      </c>
      <c r="M203" s="71">
        <v>6.9234254795400174</v>
      </c>
      <c r="N203" s="71">
        <v>8.6659442201442367</v>
      </c>
      <c r="O203" s="71">
        <v>5.950256519113041</v>
      </c>
      <c r="P203" s="71">
        <v>10.40891716020395</v>
      </c>
      <c r="Q203" s="71">
        <v>0.28484089293032</v>
      </c>
      <c r="R203" s="71">
        <v>159.07907670943399</v>
      </c>
      <c r="S203" s="71">
        <v>0</v>
      </c>
      <c r="T203" s="72"/>
      <c r="U203" s="71">
        <v>805595</v>
      </c>
      <c r="V203" s="71">
        <v>414</v>
      </c>
      <c r="W203" s="71">
        <v>273</v>
      </c>
      <c r="X203" s="71">
        <v>1520</v>
      </c>
      <c r="Y203" s="71">
        <v>2035</v>
      </c>
      <c r="Z203" s="71">
        <v>3008</v>
      </c>
      <c r="AA203" s="71">
        <v>2095</v>
      </c>
      <c r="AB203" s="71">
        <v>4886</v>
      </c>
      <c r="AC203" s="71">
        <v>29314085</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7.21</v>
      </c>
      <c r="BI203" s="71">
        <v>0</v>
      </c>
      <c r="BJ203" s="71">
        <v>4.4960000000000004</v>
      </c>
      <c r="BK203" s="71">
        <v>560.44899999999996</v>
      </c>
      <c r="BL203" s="71">
        <v>0</v>
      </c>
      <c r="BM203" s="71">
        <v>0</v>
      </c>
      <c r="BN203" s="72"/>
      <c r="BO203" s="71">
        <v>1</v>
      </c>
      <c r="BP203" s="71">
        <v>0</v>
      </c>
      <c r="BQ203" s="71">
        <v>1</v>
      </c>
      <c r="BR203" s="71">
        <v>1</v>
      </c>
      <c r="BS203" s="71">
        <v>0</v>
      </c>
      <c r="BT203" s="71">
        <v>0</v>
      </c>
      <c r="BU203"/>
      <c r="BV203" s="70">
        <v>547.49599999999998</v>
      </c>
      <c r="BW203" s="70">
        <v>0</v>
      </c>
      <c r="BX203" s="70">
        <v>0</v>
      </c>
      <c r="BY203" s="70">
        <v>7.21</v>
      </c>
      <c r="BZ203" s="70">
        <v>17.449000000000002</v>
      </c>
      <c r="CA203" s="70">
        <v>0</v>
      </c>
      <c r="CB203" s="70">
        <v>0</v>
      </c>
      <c r="CC203" s="70">
        <v>0</v>
      </c>
      <c r="CD203" s="70">
        <v>0</v>
      </c>
    </row>
    <row r="204" spans="1:82">
      <c r="A204" s="70" t="s">
        <v>1955</v>
      </c>
      <c r="B204" s="70">
        <v>330</v>
      </c>
      <c r="C204" s="70">
        <v>7</v>
      </c>
      <c r="D204" s="70">
        <v>20</v>
      </c>
      <c r="E204" s="70">
        <v>2010</v>
      </c>
      <c r="F204" s="70" t="s">
        <v>177</v>
      </c>
      <c r="G204" s="70" t="s">
        <v>1637</v>
      </c>
      <c r="H204" s="70" t="s">
        <v>1638</v>
      </c>
      <c r="I204" s="148"/>
      <c r="J204" s="71">
        <v>19.584259616917809</v>
      </c>
      <c r="K204" s="71">
        <v>0.92991994102949649</v>
      </c>
      <c r="L204" s="71">
        <v>15.36957689198641</v>
      </c>
      <c r="M204" s="71">
        <v>6.1974313993952208</v>
      </c>
      <c r="N204" s="71">
        <v>8.5668788726175915</v>
      </c>
      <c r="O204" s="71">
        <v>5.9286417408095913</v>
      </c>
      <c r="P204" s="71">
        <v>10.599088656171929</v>
      </c>
      <c r="Q204" s="71">
        <v>0.29628576539905899</v>
      </c>
      <c r="R204" s="71">
        <v>169.9743071720803</v>
      </c>
      <c r="S204" s="71">
        <v>0</v>
      </c>
      <c r="T204" s="72"/>
      <c r="U204" s="71">
        <v>763907</v>
      </c>
      <c r="V204" s="71">
        <v>414</v>
      </c>
      <c r="W204" s="71">
        <v>273</v>
      </c>
      <c r="X204" s="71">
        <v>1520</v>
      </c>
      <c r="Y204" s="71">
        <v>2046</v>
      </c>
      <c r="Z204" s="71">
        <v>3011</v>
      </c>
      <c r="AA204" s="71">
        <v>2080</v>
      </c>
      <c r="AB204" s="71">
        <v>4870</v>
      </c>
      <c r="AC204" s="71">
        <v>29682369.5</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8.2509999999999994</v>
      </c>
      <c r="BI204" s="71">
        <v>0</v>
      </c>
      <c r="BJ204" s="71">
        <v>3.8420000000000001</v>
      </c>
      <c r="BK204" s="71">
        <v>487.14400000000001</v>
      </c>
      <c r="BL204" s="71">
        <v>0</v>
      </c>
      <c r="BM204" s="71">
        <v>0</v>
      </c>
      <c r="BN204" s="72"/>
      <c r="BO204" s="71">
        <v>1</v>
      </c>
      <c r="BP204" s="71">
        <v>0</v>
      </c>
      <c r="BQ204" s="71">
        <v>1</v>
      </c>
      <c r="BR204" s="71">
        <v>1</v>
      </c>
      <c r="BS204" s="71">
        <v>0</v>
      </c>
      <c r="BT204" s="71">
        <v>0</v>
      </c>
      <c r="BU204"/>
      <c r="BV204" s="70">
        <v>476.20299999999997</v>
      </c>
      <c r="BW204" s="70">
        <v>0</v>
      </c>
      <c r="BX204" s="70">
        <v>0</v>
      </c>
      <c r="BY204" s="70">
        <v>8.2509999999999994</v>
      </c>
      <c r="BZ204" s="70">
        <v>14.782999999999999</v>
      </c>
      <c r="CA204" s="70">
        <v>0</v>
      </c>
      <c r="CB204" s="70">
        <v>0</v>
      </c>
      <c r="CC204" s="70">
        <v>0</v>
      </c>
      <c r="CD204" s="70">
        <v>0</v>
      </c>
    </row>
    <row r="205" spans="1:82">
      <c r="A205" s="70" t="s">
        <v>1956</v>
      </c>
      <c r="B205" s="70">
        <v>331</v>
      </c>
      <c r="C205" s="70">
        <v>8</v>
      </c>
      <c r="D205" s="70">
        <v>20</v>
      </c>
      <c r="E205" s="70">
        <v>2011</v>
      </c>
      <c r="F205" s="70" t="s">
        <v>178</v>
      </c>
      <c r="G205" s="70" t="s">
        <v>1637</v>
      </c>
      <c r="H205" s="70" t="s">
        <v>1638</v>
      </c>
      <c r="I205" s="148"/>
      <c r="J205" s="71">
        <v>24.996658571947549</v>
      </c>
      <c r="K205" s="71">
        <v>1.3029908086026709</v>
      </c>
      <c r="L205" s="71">
        <v>14.340935142001459</v>
      </c>
      <c r="M205" s="71">
        <v>7.8290982309704829</v>
      </c>
      <c r="N205" s="71">
        <v>10.25633061581224</v>
      </c>
      <c r="O205" s="71">
        <v>5.8526859974787691</v>
      </c>
      <c r="P205" s="71">
        <v>10.33732821508557</v>
      </c>
      <c r="Q205" s="71">
        <v>0.335376082779621</v>
      </c>
      <c r="R205" s="71">
        <v>172.71092889633121</v>
      </c>
      <c r="S205" s="71">
        <v>0</v>
      </c>
      <c r="T205" s="72"/>
      <c r="U205" s="71">
        <v>918274</v>
      </c>
      <c r="V205" s="71">
        <v>414</v>
      </c>
      <c r="W205" s="71">
        <v>273</v>
      </c>
      <c r="X205" s="71">
        <v>1520</v>
      </c>
      <c r="Y205" s="71">
        <v>2035</v>
      </c>
      <c r="Z205" s="71">
        <v>3037</v>
      </c>
      <c r="AA205" s="71">
        <v>2089</v>
      </c>
      <c r="AB205" s="71">
        <v>4779</v>
      </c>
      <c r="AC205" s="71">
        <v>30110380.5</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3.6059999999999999</v>
      </c>
      <c r="BK205" s="71">
        <v>549.48800000000006</v>
      </c>
      <c r="BL205" s="71">
        <v>0</v>
      </c>
      <c r="BM205" s="71">
        <v>0</v>
      </c>
      <c r="BN205" s="72"/>
      <c r="BO205" s="71">
        <v>0</v>
      </c>
      <c r="BP205" s="71">
        <v>0</v>
      </c>
      <c r="BQ205" s="71">
        <v>1</v>
      </c>
      <c r="BR205" s="71">
        <v>1</v>
      </c>
      <c r="BS205" s="71">
        <v>0</v>
      </c>
      <c r="BT205" s="71">
        <v>0</v>
      </c>
      <c r="BU205"/>
      <c r="BV205" s="70">
        <v>534.99300000000005</v>
      </c>
      <c r="BW205" s="70">
        <v>0</v>
      </c>
      <c r="BX205" s="70">
        <v>0</v>
      </c>
      <c r="BY205" s="70">
        <v>0</v>
      </c>
      <c r="BZ205" s="70">
        <v>18.100999999999999</v>
      </c>
      <c r="CA205" s="70">
        <v>0</v>
      </c>
      <c r="CB205" s="70">
        <v>0</v>
      </c>
      <c r="CC205" s="70">
        <v>0</v>
      </c>
      <c r="CD205" s="70">
        <v>0</v>
      </c>
    </row>
    <row r="206" spans="1:82">
      <c r="A206" s="70" t="s">
        <v>1957</v>
      </c>
      <c r="B206" s="70">
        <v>332</v>
      </c>
      <c r="C206" s="70">
        <v>9</v>
      </c>
      <c r="D206" s="70">
        <v>20</v>
      </c>
      <c r="E206" s="70">
        <v>2012</v>
      </c>
      <c r="F206" s="70" t="s">
        <v>179</v>
      </c>
      <c r="G206" s="70" t="s">
        <v>1637</v>
      </c>
      <c r="H206" s="70" t="s">
        <v>1638</v>
      </c>
      <c r="I206" s="148"/>
      <c r="J206" s="71">
        <v>3.9442888828917542</v>
      </c>
      <c r="K206" s="71">
        <v>1.467869540396086</v>
      </c>
      <c r="L206" s="71">
        <v>14.46957711918858</v>
      </c>
      <c r="M206" s="71">
        <v>9.7237151271824249</v>
      </c>
      <c r="N206" s="71">
        <v>11.4438454576438</v>
      </c>
      <c r="O206" s="71">
        <v>5.8620772292013195</v>
      </c>
      <c r="P206" s="71">
        <v>10.440931996443489</v>
      </c>
      <c r="Q206" s="71">
        <v>0.36132951844141198</v>
      </c>
      <c r="R206" s="71">
        <v>186.909606420724</v>
      </c>
      <c r="S206" s="71">
        <v>0</v>
      </c>
      <c r="T206" s="72"/>
      <c r="U206" s="71">
        <v>138831</v>
      </c>
      <c r="V206" s="71">
        <v>414</v>
      </c>
      <c r="W206" s="71">
        <v>273</v>
      </c>
      <c r="X206" s="71">
        <v>1520</v>
      </c>
      <c r="Y206" s="71">
        <v>2067</v>
      </c>
      <c r="Z206" s="71">
        <v>3066</v>
      </c>
      <c r="AA206" s="71">
        <v>2098</v>
      </c>
      <c r="AB206" s="71">
        <v>4739</v>
      </c>
      <c r="AC206" s="71">
        <v>31741776.5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4.0570000000000004</v>
      </c>
      <c r="BK206" s="71">
        <v>551.28099999999995</v>
      </c>
      <c r="BL206" s="71">
        <v>0</v>
      </c>
      <c r="BM206" s="71">
        <v>0</v>
      </c>
      <c r="BN206" s="72"/>
      <c r="BO206" s="71">
        <v>0</v>
      </c>
      <c r="BP206" s="71">
        <v>0</v>
      </c>
      <c r="BQ206" s="71">
        <v>1</v>
      </c>
      <c r="BR206" s="71">
        <v>1</v>
      </c>
      <c r="BS206" s="71">
        <v>0</v>
      </c>
      <c r="BT206" s="71">
        <v>0</v>
      </c>
      <c r="BU206"/>
      <c r="BV206" s="70">
        <v>537.63800000000003</v>
      </c>
      <c r="BW206" s="70">
        <v>0</v>
      </c>
      <c r="BX206" s="70">
        <v>0</v>
      </c>
      <c r="BY206" s="70">
        <v>0</v>
      </c>
      <c r="BZ206" s="70">
        <v>17.7</v>
      </c>
      <c r="CA206" s="70">
        <v>0</v>
      </c>
      <c r="CB206" s="70">
        <v>0</v>
      </c>
      <c r="CC206" s="70">
        <v>0</v>
      </c>
      <c r="CD206" s="70">
        <v>0</v>
      </c>
    </row>
    <row r="207" spans="1:82">
      <c r="A207" s="70" t="s">
        <v>1958</v>
      </c>
      <c r="B207" s="70">
        <v>333</v>
      </c>
      <c r="C207" s="70">
        <v>10</v>
      </c>
      <c r="D207" s="70">
        <v>20</v>
      </c>
      <c r="E207" s="70">
        <v>2013</v>
      </c>
      <c r="F207" s="70" t="s">
        <v>180</v>
      </c>
      <c r="G207" s="70" t="s">
        <v>1637</v>
      </c>
      <c r="H207" s="70" t="s">
        <v>1638</v>
      </c>
      <c r="I207" s="148"/>
      <c r="J207" s="71">
        <v>28.55206442993487</v>
      </c>
      <c r="K207" s="71">
        <v>1.2131991819913299</v>
      </c>
      <c r="L207" s="71">
        <v>12.777777545866289</v>
      </c>
      <c r="M207" s="71">
        <v>9.0432875448168506</v>
      </c>
      <c r="N207" s="71">
        <v>11.18718843526349</v>
      </c>
      <c r="O207" s="71">
        <v>5.6627795124894398</v>
      </c>
      <c r="P207" s="71">
        <v>10.44031059256452</v>
      </c>
      <c r="Q207" s="71">
        <v>0.36612071234594101</v>
      </c>
      <c r="R207" s="71">
        <v>197.27686844794019</v>
      </c>
      <c r="S207" s="71">
        <v>0</v>
      </c>
      <c r="T207" s="72"/>
      <c r="U207" s="71">
        <v>1023271</v>
      </c>
      <c r="V207" s="71">
        <v>414</v>
      </c>
      <c r="W207" s="71">
        <v>273</v>
      </c>
      <c r="X207" s="71">
        <v>1520</v>
      </c>
      <c r="Y207" s="71">
        <v>2085</v>
      </c>
      <c r="Z207" s="71">
        <v>3094</v>
      </c>
      <c r="AA207" s="71">
        <v>2090</v>
      </c>
      <c r="AB207" s="71">
        <v>4733</v>
      </c>
      <c r="AC207" s="71">
        <v>32702943.5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4.8360000000000003</v>
      </c>
      <c r="BK207" s="71">
        <v>587.48599999999999</v>
      </c>
      <c r="BL207" s="71">
        <v>0</v>
      </c>
      <c r="BM207" s="71">
        <v>0</v>
      </c>
      <c r="BN207" s="72"/>
      <c r="BO207" s="71">
        <v>0</v>
      </c>
      <c r="BP207" s="71">
        <v>0</v>
      </c>
      <c r="BQ207" s="71">
        <v>1</v>
      </c>
      <c r="BR207" s="71">
        <v>1</v>
      </c>
      <c r="BS207" s="71">
        <v>0</v>
      </c>
      <c r="BT207" s="71">
        <v>0</v>
      </c>
      <c r="BU207"/>
      <c r="BV207" s="70">
        <v>573.07600000000002</v>
      </c>
      <c r="BW207" s="70">
        <v>0</v>
      </c>
      <c r="BX207" s="70">
        <v>0</v>
      </c>
      <c r="BY207" s="70">
        <v>0</v>
      </c>
      <c r="BZ207" s="70">
        <v>19.245999999999999</v>
      </c>
      <c r="CA207" s="70">
        <v>0</v>
      </c>
      <c r="CB207" s="70">
        <v>0</v>
      </c>
      <c r="CC207" s="70">
        <v>0</v>
      </c>
      <c r="CD207" s="70">
        <v>0</v>
      </c>
    </row>
    <row r="208" spans="1:82">
      <c r="A208" s="70" t="s">
        <v>1959</v>
      </c>
      <c r="B208" s="70">
        <v>334</v>
      </c>
      <c r="C208" s="70">
        <v>11</v>
      </c>
      <c r="D208" s="70">
        <v>20</v>
      </c>
      <c r="E208" s="70">
        <v>2014</v>
      </c>
      <c r="F208" s="70" t="s">
        <v>181</v>
      </c>
      <c r="G208" s="70" t="s">
        <v>1637</v>
      </c>
      <c r="H208" s="70" t="s">
        <v>1638</v>
      </c>
      <c r="I208" s="148"/>
      <c r="J208" s="71">
        <v>23.260762600630638</v>
      </c>
      <c r="K208" s="71">
        <v>1.291733271384325</v>
      </c>
      <c r="L208" s="71">
        <v>11.18814711155524</v>
      </c>
      <c r="M208" s="71">
        <v>10.30699933777796</v>
      </c>
      <c r="N208" s="71">
        <v>11.93100994443844</v>
      </c>
      <c r="O208" s="71">
        <v>5.3992128413183123</v>
      </c>
      <c r="P208" s="71">
        <v>10.499599061544542</v>
      </c>
      <c r="Q208" s="71">
        <v>0.34963823304856201</v>
      </c>
      <c r="R208" s="71">
        <v>202.54597405253429</v>
      </c>
      <c r="S208" s="71">
        <v>0</v>
      </c>
      <c r="T208" s="72"/>
      <c r="U208" s="71">
        <v>925851</v>
      </c>
      <c r="V208" s="71">
        <v>383</v>
      </c>
      <c r="W208" s="71">
        <v>244</v>
      </c>
      <c r="X208" s="71">
        <v>1647</v>
      </c>
      <c r="Y208" s="71">
        <v>2100</v>
      </c>
      <c r="Z208" s="71">
        <v>3107</v>
      </c>
      <c r="AA208" s="71">
        <v>2091</v>
      </c>
      <c r="AB208" s="71">
        <v>4711</v>
      </c>
      <c r="AC208" s="71">
        <v>33681989.5</v>
      </c>
      <c r="AD208" s="71">
        <v>0</v>
      </c>
      <c r="AE208" s="72"/>
      <c r="AF208" s="71"/>
      <c r="AG208" s="71"/>
      <c r="AH208" s="71"/>
      <c r="AI208" s="71"/>
      <c r="AJ208" s="71"/>
      <c r="AK208" s="71"/>
      <c r="AL208" s="71"/>
      <c r="AM208" s="71"/>
      <c r="AN208" s="71"/>
      <c r="AO208" s="71"/>
      <c r="AP208" s="71"/>
      <c r="AQ208" s="72"/>
      <c r="AR208" s="71">
        <v>51</v>
      </c>
      <c r="AS208" s="71">
        <v>16</v>
      </c>
      <c r="AT208" s="71">
        <v>0</v>
      </c>
      <c r="AU208" s="71">
        <v>0</v>
      </c>
      <c r="AV208" s="71">
        <v>0</v>
      </c>
      <c r="AW208" s="71">
        <v>0</v>
      </c>
      <c r="AX208" s="71"/>
      <c r="AY208" s="72"/>
      <c r="AZ208" s="71">
        <v>297.42099999999999</v>
      </c>
      <c r="BA208" s="71">
        <v>13838</v>
      </c>
      <c r="BB208" s="71">
        <v>0</v>
      </c>
      <c r="BC208" s="71">
        <v>0</v>
      </c>
      <c r="BD208" s="71">
        <v>0</v>
      </c>
      <c r="BE208" s="71">
        <v>0</v>
      </c>
      <c r="BF208" s="71"/>
      <c r="BG208" s="72"/>
      <c r="BH208" s="71">
        <v>0</v>
      </c>
      <c r="BI208" s="71">
        <v>0</v>
      </c>
      <c r="BJ208" s="71">
        <v>4.7270000000000003</v>
      </c>
      <c r="BK208" s="71">
        <v>563.01199999999994</v>
      </c>
      <c r="BL208" s="71">
        <v>0</v>
      </c>
      <c r="BM208" s="71">
        <v>0</v>
      </c>
      <c r="BN208" s="72"/>
      <c r="BO208" s="71">
        <v>0</v>
      </c>
      <c r="BP208" s="71">
        <v>0</v>
      </c>
      <c r="BQ208" s="71">
        <v>1</v>
      </c>
      <c r="BR208" s="71">
        <v>1</v>
      </c>
      <c r="BS208" s="71">
        <v>0</v>
      </c>
      <c r="BT208" s="71">
        <v>0</v>
      </c>
      <c r="BU208"/>
      <c r="BV208" s="70">
        <v>548.96900000000005</v>
      </c>
      <c r="BW208" s="70">
        <v>0</v>
      </c>
      <c r="BX208" s="70">
        <v>0</v>
      </c>
      <c r="BY208" s="70">
        <v>0</v>
      </c>
      <c r="BZ208" s="70">
        <v>18.77</v>
      </c>
      <c r="CA208" s="70">
        <v>0</v>
      </c>
      <c r="CB208" s="70">
        <v>0</v>
      </c>
      <c r="CC208" s="70">
        <v>0</v>
      </c>
      <c r="CD208" s="70">
        <v>0</v>
      </c>
    </row>
    <row r="209" spans="1:82">
      <c r="A209" s="70" t="s">
        <v>1960</v>
      </c>
      <c r="B209" s="70">
        <v>335</v>
      </c>
      <c r="C209" s="70">
        <v>12</v>
      </c>
      <c r="D209" s="70">
        <v>20</v>
      </c>
      <c r="E209" s="70">
        <v>2015</v>
      </c>
      <c r="F209" s="70" t="s">
        <v>182</v>
      </c>
      <c r="G209" s="70" t="s">
        <v>1637</v>
      </c>
      <c r="H209" s="70" t="s">
        <v>1638</v>
      </c>
      <c r="I209" s="148"/>
      <c r="J209" s="71">
        <v>26.136621860169999</v>
      </c>
      <c r="K209" s="71">
        <v>1.238637927982672</v>
      </c>
      <c r="L209" s="71">
        <v>11.776692024184801</v>
      </c>
      <c r="M209" s="71">
        <v>9.9727726375139891</v>
      </c>
      <c r="N209" s="71">
        <v>11.11202250700318</v>
      </c>
      <c r="O209" s="71">
        <v>5.4579029255149685</v>
      </c>
      <c r="P209" s="71">
        <v>10.417439026723805</v>
      </c>
      <c r="Q209" s="71">
        <v>0.34140144761088698</v>
      </c>
      <c r="R209" s="71">
        <v>198.88685117185628</v>
      </c>
      <c r="S209" s="71">
        <v>0</v>
      </c>
      <c r="T209" s="72"/>
      <c r="U209" s="71">
        <v>1043035</v>
      </c>
      <c r="V209" s="71">
        <v>383</v>
      </c>
      <c r="W209" s="71">
        <v>244</v>
      </c>
      <c r="X209" s="71">
        <v>1647</v>
      </c>
      <c r="Y209" s="71">
        <v>2125</v>
      </c>
      <c r="Z209" s="71">
        <v>3171</v>
      </c>
      <c r="AA209" s="71">
        <v>2073</v>
      </c>
      <c r="AB209" s="71">
        <v>4699</v>
      </c>
      <c r="AC209" s="71">
        <v>33996462</v>
      </c>
      <c r="AD209" s="71">
        <v>0</v>
      </c>
      <c r="AE209" s="72"/>
      <c r="AF209" s="71">
        <v>8049414.5981482053</v>
      </c>
      <c r="AG209" s="71">
        <v>825205.19662612362</v>
      </c>
      <c r="AH209" s="71">
        <v>1522748.235020089</v>
      </c>
      <c r="AI209" s="71">
        <v>10475053.677472631</v>
      </c>
      <c r="AJ209" s="71">
        <v>9411726.1969648693</v>
      </c>
      <c r="AK209" s="71">
        <v>0</v>
      </c>
      <c r="AL209" s="71">
        <v>0</v>
      </c>
      <c r="AM209" s="71">
        <v>643978.23843636608</v>
      </c>
      <c r="AN209" s="71">
        <v>0</v>
      </c>
      <c r="AO209" s="71">
        <v>0</v>
      </c>
      <c r="AP209" s="71">
        <v>30928126.142668281</v>
      </c>
      <c r="AQ209" s="72"/>
      <c r="AR209" s="71">
        <v>58</v>
      </c>
      <c r="AS209" s="71">
        <v>19</v>
      </c>
      <c r="AT209" s="71">
        <v>0</v>
      </c>
      <c r="AU209" s="71">
        <v>0</v>
      </c>
      <c r="AV209" s="71">
        <v>0</v>
      </c>
      <c r="AW209" s="71">
        <v>0</v>
      </c>
      <c r="AX209" s="71"/>
      <c r="AY209" s="72"/>
      <c r="AZ209" s="71">
        <v>346.86099999999999</v>
      </c>
      <c r="BA209" s="71">
        <v>16154.9</v>
      </c>
      <c r="BB209" s="71">
        <v>0</v>
      </c>
      <c r="BC209" s="71">
        <v>0</v>
      </c>
      <c r="BD209" s="71">
        <v>0</v>
      </c>
      <c r="BE209" s="71">
        <v>0</v>
      </c>
      <c r="BF209" s="71"/>
      <c r="BG209" s="72"/>
      <c r="BH209" s="71">
        <v>0</v>
      </c>
      <c r="BI209" s="71">
        <v>0</v>
      </c>
      <c r="BJ209" s="71">
        <v>4.8819999999999997</v>
      </c>
      <c r="BK209" s="71">
        <v>558.21199999999999</v>
      </c>
      <c r="BL209" s="71">
        <v>0</v>
      </c>
      <c r="BM209" s="71">
        <v>0</v>
      </c>
      <c r="BN209" s="72"/>
      <c r="BO209" s="71">
        <v>0</v>
      </c>
      <c r="BP209" s="71">
        <v>0</v>
      </c>
      <c r="BQ209" s="71">
        <v>1</v>
      </c>
      <c r="BR209" s="71">
        <v>1</v>
      </c>
      <c r="BS209" s="71">
        <v>0</v>
      </c>
      <c r="BT209" s="71">
        <v>0</v>
      </c>
      <c r="BU209"/>
      <c r="BV209" s="70">
        <v>545.89400000000001</v>
      </c>
      <c r="BW209" s="70">
        <v>0</v>
      </c>
      <c r="BX209" s="70">
        <v>0</v>
      </c>
      <c r="BY209" s="70">
        <v>0</v>
      </c>
      <c r="BZ209" s="70">
        <v>17.2</v>
      </c>
      <c r="CA209" s="70">
        <v>0</v>
      </c>
      <c r="CB209" s="70">
        <v>0</v>
      </c>
      <c r="CC209" s="70">
        <v>0</v>
      </c>
      <c r="CD209" s="70">
        <v>0</v>
      </c>
    </row>
    <row r="210" spans="1:82">
      <c r="A210" s="70" t="s">
        <v>1961</v>
      </c>
      <c r="B210" s="70">
        <v>336</v>
      </c>
      <c r="C210" s="70">
        <v>13</v>
      </c>
      <c r="D210" s="70">
        <v>20</v>
      </c>
      <c r="E210" s="70">
        <v>2016</v>
      </c>
      <c r="F210" s="70" t="s">
        <v>155</v>
      </c>
      <c r="G210" s="70" t="s">
        <v>1637</v>
      </c>
      <c r="H210" s="70" t="s">
        <v>1638</v>
      </c>
      <c r="I210" s="148"/>
      <c r="J210" s="71">
        <v>26.442958991105609</v>
      </c>
      <c r="K210" s="71">
        <v>1.1683799793750957</v>
      </c>
      <c r="L210" s="71">
        <v>12.664044263236908</v>
      </c>
      <c r="M210" s="71">
        <v>8.5504959572738812</v>
      </c>
      <c r="N210" s="71">
        <v>11.395912017846273</v>
      </c>
      <c r="O210" s="71">
        <v>5.4069276095555168</v>
      </c>
      <c r="P210" s="71">
        <v>10.587155094318307</v>
      </c>
      <c r="Q210" s="71">
        <v>0.33013409817700456</v>
      </c>
      <c r="R210" s="71">
        <v>203.46938608323791</v>
      </c>
      <c r="S210" s="71">
        <v>0</v>
      </c>
      <c r="T210" s="72"/>
      <c r="U210" s="71">
        <v>1004465</v>
      </c>
      <c r="V210" s="71">
        <v>383</v>
      </c>
      <c r="W210" s="71">
        <v>244</v>
      </c>
      <c r="X210" s="71">
        <v>1647</v>
      </c>
      <c r="Y210" s="71">
        <v>2143</v>
      </c>
      <c r="Z210" s="71">
        <v>3180</v>
      </c>
      <c r="AA210" s="71">
        <v>2179</v>
      </c>
      <c r="AB210" s="71">
        <v>4674</v>
      </c>
      <c r="AC210" s="71">
        <v>34750568.296174861</v>
      </c>
      <c r="AD210" s="71">
        <v>0</v>
      </c>
      <c r="AE210" s="72"/>
      <c r="AF210" s="71">
        <v>8286329.893977589</v>
      </c>
      <c r="AG210" s="71">
        <v>786589.31571375905</v>
      </c>
      <c r="AH210" s="71">
        <v>1290604.163516901</v>
      </c>
      <c r="AI210" s="71">
        <v>10456192.06053873</v>
      </c>
      <c r="AJ210" s="71">
        <v>9427764.8193312846</v>
      </c>
      <c r="AK210" s="71">
        <v>0</v>
      </c>
      <c r="AL210" s="71">
        <v>0</v>
      </c>
      <c r="AM210" s="71">
        <v>641049.73943351361</v>
      </c>
      <c r="AN210" s="71">
        <v>0</v>
      </c>
      <c r="AO210" s="71">
        <v>0</v>
      </c>
      <c r="AP210" s="71">
        <v>30888529.992511775</v>
      </c>
      <c r="AQ210" s="72"/>
      <c r="AR210" s="71">
        <v>69</v>
      </c>
      <c r="AS210" s="71">
        <v>24</v>
      </c>
      <c r="AT210" s="71">
        <v>0</v>
      </c>
      <c r="AU210" s="71">
        <v>0</v>
      </c>
      <c r="AV210" s="71">
        <v>0</v>
      </c>
      <c r="AW210" s="71">
        <v>0</v>
      </c>
      <c r="AX210" s="71"/>
      <c r="AY210" s="72"/>
      <c r="AZ210" s="71">
        <v>443.66100000000012</v>
      </c>
      <c r="BA210" s="71">
        <v>17973.400000000001</v>
      </c>
      <c r="BB210" s="71">
        <v>0</v>
      </c>
      <c r="BC210" s="71">
        <v>0</v>
      </c>
      <c r="BD210" s="71">
        <v>0</v>
      </c>
      <c r="BE210" s="71">
        <v>0</v>
      </c>
      <c r="BF210" s="71"/>
      <c r="BG210" s="72"/>
      <c r="BH210" s="71">
        <v>0</v>
      </c>
      <c r="BI210" s="71">
        <v>0</v>
      </c>
      <c r="BJ210" s="71">
        <v>4.8239999999999998</v>
      </c>
      <c r="BK210" s="71">
        <v>485.12</v>
      </c>
      <c r="BL210" s="71">
        <v>0</v>
      </c>
      <c r="BM210" s="71">
        <v>0</v>
      </c>
      <c r="BN210" s="72"/>
      <c r="BO210" s="71">
        <v>0</v>
      </c>
      <c r="BP210" s="71">
        <v>0</v>
      </c>
      <c r="BQ210" s="71">
        <v>1</v>
      </c>
      <c r="BR210" s="71">
        <v>1</v>
      </c>
      <c r="BS210" s="71">
        <v>0</v>
      </c>
      <c r="BT210" s="71">
        <v>0</v>
      </c>
      <c r="BU210"/>
      <c r="BV210" s="70">
        <v>473.553</v>
      </c>
      <c r="BW210" s="70">
        <v>0</v>
      </c>
      <c r="BX210" s="70">
        <v>0</v>
      </c>
      <c r="BY210" s="70">
        <v>0</v>
      </c>
      <c r="BZ210" s="70">
        <v>16.390999999999998</v>
      </c>
      <c r="CA210" s="70">
        <v>0</v>
      </c>
      <c r="CB210" s="70">
        <v>0</v>
      </c>
      <c r="CC210" s="70">
        <v>0</v>
      </c>
      <c r="CD210" s="70">
        <v>0</v>
      </c>
    </row>
    <row r="211" spans="1:82">
      <c r="A211" s="70" t="s">
        <v>1962</v>
      </c>
      <c r="B211" s="70">
        <v>337</v>
      </c>
      <c r="C211" s="70">
        <v>14</v>
      </c>
      <c r="D211" s="70">
        <v>20</v>
      </c>
      <c r="E211" s="70">
        <v>2017</v>
      </c>
      <c r="F211" s="70" t="s">
        <v>156</v>
      </c>
      <c r="G211" s="70" t="s">
        <v>1637</v>
      </c>
      <c r="H211" s="70" t="s">
        <v>1638</v>
      </c>
      <c r="I211" s="148"/>
      <c r="J211" s="71">
        <v>29.842272241623679</v>
      </c>
      <c r="K211" s="71">
        <v>1.1939093997051289</v>
      </c>
      <c r="L211" s="71">
        <v>11.431960094081798</v>
      </c>
      <c r="M211" s="71">
        <v>8.5734965390409137</v>
      </c>
      <c r="N211" s="71">
        <v>11.224409751293219</v>
      </c>
      <c r="O211" s="71">
        <v>5.2752132125011322</v>
      </c>
      <c r="P211" s="71">
        <v>10.679411388296906</v>
      </c>
      <c r="Q211" s="71">
        <v>0.31835908572997301</v>
      </c>
      <c r="R211" s="71">
        <v>198.08604775061511</v>
      </c>
      <c r="S211" s="71">
        <v>0</v>
      </c>
      <c r="T211" s="72"/>
      <c r="U211" s="71">
        <v>1115433</v>
      </c>
      <c r="V211" s="71">
        <v>383</v>
      </c>
      <c r="W211" s="71">
        <v>244</v>
      </c>
      <c r="X211" s="71">
        <v>1647</v>
      </c>
      <c r="Y211" s="71">
        <v>2157</v>
      </c>
      <c r="Z211" s="71">
        <v>3154</v>
      </c>
      <c r="AA211" s="71">
        <v>2212</v>
      </c>
      <c r="AB211" s="71">
        <v>4661</v>
      </c>
      <c r="AC211" s="71">
        <v>34502427.499999993</v>
      </c>
      <c r="AD211" s="71">
        <v>0</v>
      </c>
      <c r="AE211" s="72"/>
      <c r="AF211" s="71">
        <v>9042004.8434540667</v>
      </c>
      <c r="AG211" s="71">
        <v>788874.78885781846</v>
      </c>
      <c r="AH211" s="71">
        <v>1576609.5357529831</v>
      </c>
      <c r="AI211" s="71">
        <v>10197499.287166851</v>
      </c>
      <c r="AJ211" s="71">
        <v>8604949.3493676353</v>
      </c>
      <c r="AK211" s="71">
        <v>0</v>
      </c>
      <c r="AL211" s="71">
        <v>0</v>
      </c>
      <c r="AM211" s="71">
        <v>640267.03781967494</v>
      </c>
      <c r="AN211" s="71">
        <v>0</v>
      </c>
      <c r="AO211" s="71">
        <v>0</v>
      </c>
      <c r="AP211" s="71">
        <v>30850204.842419028</v>
      </c>
      <c r="AQ211" s="72"/>
      <c r="AR211" s="71">
        <v>73</v>
      </c>
      <c r="AS211" s="71">
        <v>28</v>
      </c>
      <c r="AT211" s="71">
        <v>0</v>
      </c>
      <c r="AU211" s="71">
        <v>0</v>
      </c>
      <c r="AV211" s="71">
        <v>0</v>
      </c>
      <c r="AW211" s="71">
        <v>0</v>
      </c>
      <c r="AX211" s="71"/>
      <c r="AY211" s="72"/>
      <c r="AZ211" s="71">
        <v>476.86099999999999</v>
      </c>
      <c r="BA211" s="71">
        <v>21032.400000000001</v>
      </c>
      <c r="BB211" s="71">
        <v>0</v>
      </c>
      <c r="BC211" s="71">
        <v>0</v>
      </c>
      <c r="BD211" s="71">
        <v>0</v>
      </c>
      <c r="BE211" s="71">
        <v>0</v>
      </c>
      <c r="BF211" s="71"/>
      <c r="BG211" s="72"/>
      <c r="BH211" s="71">
        <v>0</v>
      </c>
      <c r="BI211" s="71">
        <v>0</v>
      </c>
      <c r="BJ211" s="71">
        <v>4.665</v>
      </c>
      <c r="BK211" s="71">
        <v>580.25900000000001</v>
      </c>
      <c r="BL211" s="71">
        <v>0</v>
      </c>
      <c r="BM211" s="71">
        <v>0</v>
      </c>
      <c r="BN211" s="72"/>
      <c r="BO211" s="71">
        <v>0</v>
      </c>
      <c r="BP211" s="71">
        <v>0</v>
      </c>
      <c r="BQ211" s="71">
        <v>1</v>
      </c>
      <c r="BR211" s="71">
        <v>1</v>
      </c>
      <c r="BS211" s="71">
        <v>0</v>
      </c>
      <c r="BT211" s="71">
        <v>0</v>
      </c>
      <c r="BU211"/>
      <c r="BV211" s="70">
        <v>565.27800000000002</v>
      </c>
      <c r="BW211" s="70">
        <v>0</v>
      </c>
      <c r="BX211" s="70">
        <v>0</v>
      </c>
      <c r="BY211" s="70">
        <v>0</v>
      </c>
      <c r="BZ211" s="70">
        <v>19.646000000000001</v>
      </c>
      <c r="CA211" s="70">
        <v>0</v>
      </c>
      <c r="CB211" s="70">
        <v>0</v>
      </c>
      <c r="CC211" s="70">
        <v>0</v>
      </c>
      <c r="CD211" s="70">
        <v>0</v>
      </c>
    </row>
    <row r="212" spans="1:82">
      <c r="A212" s="70" t="s">
        <v>1963</v>
      </c>
      <c r="B212" s="70">
        <v>338</v>
      </c>
      <c r="C212" s="70">
        <v>15</v>
      </c>
      <c r="D212" s="70">
        <v>20</v>
      </c>
      <c r="E212" s="70">
        <v>2018</v>
      </c>
      <c r="F212" s="70" t="s">
        <v>183</v>
      </c>
      <c r="G212" s="70" t="s">
        <v>1637</v>
      </c>
      <c r="H212" s="70" t="s">
        <v>1638</v>
      </c>
      <c r="I212" s="148"/>
      <c r="J212" s="71">
        <v>24.55806781803464</v>
      </c>
      <c r="K212" s="71">
        <v>1.1112062758518497</v>
      </c>
      <c r="L212" s="71">
        <v>10.4873509095804</v>
      </c>
      <c r="M212" s="71">
        <v>8.6157816788160133</v>
      </c>
      <c r="N212" s="71">
        <v>10.295796692655543</v>
      </c>
      <c r="O212" s="71">
        <v>5.1531277403143685</v>
      </c>
      <c r="P212" s="71">
        <v>10.563546222169041</v>
      </c>
      <c r="Q212" s="71">
        <v>0.29129831021539498</v>
      </c>
      <c r="R212" s="71">
        <v>201.19742892676186</v>
      </c>
      <c r="S212" s="71">
        <v>0</v>
      </c>
      <c r="T212" s="72"/>
      <c r="U212" s="71">
        <v>959120.00000000012</v>
      </c>
      <c r="V212" s="71">
        <v>383</v>
      </c>
      <c r="W212" s="71">
        <v>244</v>
      </c>
      <c r="X212" s="71">
        <v>1647</v>
      </c>
      <c r="Y212" s="71">
        <v>2149</v>
      </c>
      <c r="Z212" s="71">
        <v>3140</v>
      </c>
      <c r="AA212" s="71">
        <v>2210</v>
      </c>
      <c r="AB212" s="71">
        <v>4596</v>
      </c>
      <c r="AC212" s="71">
        <v>34907021</v>
      </c>
      <c r="AD212" s="71">
        <v>0</v>
      </c>
      <c r="AE212" s="72"/>
      <c r="AF212" s="71">
        <v>7804621.9100643564</v>
      </c>
      <c r="AG212" s="71">
        <v>713742.96781499032</v>
      </c>
      <c r="AH212" s="71">
        <v>1485954.6814403681</v>
      </c>
      <c r="AI212" s="71">
        <v>10423927.25878988</v>
      </c>
      <c r="AJ212" s="71">
        <v>7963820.1455744272</v>
      </c>
      <c r="AK212" s="71">
        <v>0</v>
      </c>
      <c r="AL212" s="71">
        <v>0</v>
      </c>
      <c r="AM212" s="71">
        <v>632644.50483073818</v>
      </c>
      <c r="AN212" s="71">
        <v>0</v>
      </c>
      <c r="AO212" s="71">
        <v>0</v>
      </c>
      <c r="AP212" s="71">
        <v>29024711.468514759</v>
      </c>
      <c r="AQ212" s="72"/>
      <c r="AR212" s="71">
        <v>74</v>
      </c>
      <c r="AS212" s="71">
        <v>34</v>
      </c>
      <c r="AT212" s="71">
        <v>0</v>
      </c>
      <c r="AU212" s="71">
        <v>0</v>
      </c>
      <c r="AV212" s="71">
        <v>0</v>
      </c>
      <c r="AW212" s="71">
        <v>0</v>
      </c>
      <c r="AX212" s="71"/>
      <c r="AY212" s="72"/>
      <c r="AZ212" s="71">
        <v>480.56100000000004</v>
      </c>
      <c r="BA212" s="71">
        <v>21309</v>
      </c>
      <c r="BB212" s="71">
        <v>0</v>
      </c>
      <c r="BC212" s="71">
        <v>0</v>
      </c>
      <c r="BD212" s="71">
        <v>0</v>
      </c>
      <c r="BE212" s="71">
        <v>0</v>
      </c>
      <c r="BF212" s="71"/>
      <c r="BG212" s="72"/>
      <c r="BH212" s="71">
        <v>0</v>
      </c>
      <c r="BI212" s="71">
        <v>0</v>
      </c>
      <c r="BJ212" s="71">
        <v>4.4370000000000003</v>
      </c>
      <c r="BK212" s="71">
        <v>533.29</v>
      </c>
      <c r="BL212" s="71">
        <v>0</v>
      </c>
      <c r="BM212" s="71">
        <v>0</v>
      </c>
      <c r="BN212" s="72"/>
      <c r="BO212" s="71">
        <v>0</v>
      </c>
      <c r="BP212" s="71">
        <v>0</v>
      </c>
      <c r="BQ212" s="71">
        <v>1</v>
      </c>
      <c r="BR212" s="71">
        <v>1</v>
      </c>
      <c r="BS212" s="71">
        <v>0</v>
      </c>
      <c r="BT212" s="71">
        <v>0</v>
      </c>
      <c r="BU212"/>
      <c r="BV212" s="70">
        <v>519.48599999999999</v>
      </c>
      <c r="BW212" s="70">
        <v>0</v>
      </c>
      <c r="BX212" s="70">
        <v>0</v>
      </c>
      <c r="BY212" s="70">
        <v>0</v>
      </c>
      <c r="BZ212" s="70">
        <v>18.241</v>
      </c>
      <c r="CA212" s="70">
        <v>0</v>
      </c>
      <c r="CB212" s="70">
        <v>0</v>
      </c>
      <c r="CC212" s="70">
        <v>0</v>
      </c>
      <c r="CD212" s="70">
        <v>0</v>
      </c>
    </row>
    <row r="213" spans="1:82">
      <c r="A213" s="70" t="s">
        <v>1964</v>
      </c>
      <c r="B213" s="70">
        <v>339</v>
      </c>
      <c r="C213" s="70">
        <v>16</v>
      </c>
      <c r="D213" s="70">
        <v>20</v>
      </c>
      <c r="E213" s="70">
        <v>2019</v>
      </c>
      <c r="F213" s="70" t="s">
        <v>158</v>
      </c>
      <c r="G213" s="70" t="s">
        <v>1637</v>
      </c>
      <c r="H213" s="70" t="s">
        <v>1638</v>
      </c>
      <c r="I213" s="148"/>
      <c r="J213" s="71">
        <v>23.462508317594942</v>
      </c>
      <c r="K213" s="71">
        <v>1.031117600076612</v>
      </c>
      <c r="L213" s="71">
        <v>10.534337820055383</v>
      </c>
      <c r="M213" s="71">
        <v>7.7291385042849106</v>
      </c>
      <c r="N213" s="71">
        <v>10.26774638706287</v>
      </c>
      <c r="O213" s="71">
        <v>5.012242983113568</v>
      </c>
      <c r="P213" s="71">
        <v>10.431310363895193</v>
      </c>
      <c r="Q213" s="71">
        <v>0.27769598794788403</v>
      </c>
      <c r="R213" s="71">
        <v>199.22455405371147</v>
      </c>
      <c r="S213" s="71">
        <v>0</v>
      </c>
      <c r="T213" s="72"/>
      <c r="U213" s="71">
        <v>963936</v>
      </c>
      <c r="V213" s="71">
        <v>383</v>
      </c>
      <c r="W213" s="71">
        <v>244</v>
      </c>
      <c r="X213" s="71">
        <v>1647</v>
      </c>
      <c r="Y213" s="71">
        <v>2117</v>
      </c>
      <c r="Z213" s="71">
        <v>3138</v>
      </c>
      <c r="AA213" s="71">
        <v>2166</v>
      </c>
      <c r="AB213" s="71">
        <v>4500</v>
      </c>
      <c r="AC213" s="71">
        <v>35130863.5</v>
      </c>
      <c r="AD213" s="71">
        <v>0</v>
      </c>
      <c r="AE213" s="72"/>
      <c r="AF213" s="71">
        <v>7696865.1934058722</v>
      </c>
      <c r="AG213" s="71">
        <v>713531.60849118489</v>
      </c>
      <c r="AH213" s="71">
        <v>1604387.1980958281</v>
      </c>
      <c r="AI213" s="71">
        <v>10214583.368890639</v>
      </c>
      <c r="AJ213" s="71">
        <v>8275506.6761048734</v>
      </c>
      <c r="AK213" s="71">
        <v>0</v>
      </c>
      <c r="AL213" s="71">
        <v>0</v>
      </c>
      <c r="AM213" s="71">
        <v>612866.12401813711</v>
      </c>
      <c r="AN213" s="71">
        <v>0</v>
      </c>
      <c r="AO213" s="71">
        <v>0</v>
      </c>
      <c r="AP213" s="71">
        <v>29117740.169006534</v>
      </c>
      <c r="AQ213" s="72"/>
      <c r="AR213" s="71">
        <v>79</v>
      </c>
      <c r="AS213" s="71">
        <v>41</v>
      </c>
      <c r="AT213" s="71">
        <v>0</v>
      </c>
      <c r="AU213" s="71">
        <v>0</v>
      </c>
      <c r="AV213" s="71">
        <v>0</v>
      </c>
      <c r="AW213" s="71">
        <v>0</v>
      </c>
      <c r="AX213" s="71"/>
      <c r="AY213" s="72"/>
      <c r="AZ213" s="71">
        <v>508.66100000000017</v>
      </c>
      <c r="BA213" s="71">
        <v>21636.1</v>
      </c>
      <c r="BB213" s="71">
        <v>0</v>
      </c>
      <c r="BC213" s="71">
        <v>0</v>
      </c>
      <c r="BD213" s="71">
        <v>0</v>
      </c>
      <c r="BE213" s="71">
        <v>0</v>
      </c>
      <c r="BF213" s="71"/>
      <c r="BG213" s="72"/>
      <c r="BH213" s="71">
        <v>0</v>
      </c>
      <c r="BI213" s="71">
        <v>0</v>
      </c>
      <c r="BJ213" s="71">
        <v>4.5490000000000004</v>
      </c>
      <c r="BK213" s="71">
        <v>532.32299999999998</v>
      </c>
      <c r="BL213" s="71">
        <v>0</v>
      </c>
      <c r="BM213" s="71">
        <v>0</v>
      </c>
      <c r="BN213" s="72"/>
      <c r="BO213" s="71">
        <v>0</v>
      </c>
      <c r="BP213" s="71">
        <v>0</v>
      </c>
      <c r="BQ213" s="71">
        <v>1</v>
      </c>
      <c r="BR213" s="71">
        <v>1</v>
      </c>
      <c r="BS213" s="71">
        <v>0</v>
      </c>
      <c r="BT213" s="71">
        <v>0</v>
      </c>
      <c r="BU213"/>
      <c r="BV213" s="70">
        <v>518.9</v>
      </c>
      <c r="BW213" s="70">
        <v>0</v>
      </c>
      <c r="BX213" s="70">
        <v>0</v>
      </c>
      <c r="BY213" s="70">
        <v>0</v>
      </c>
      <c r="BZ213" s="70">
        <v>17.972000000000001</v>
      </c>
      <c r="CA213" s="70">
        <v>0</v>
      </c>
      <c r="CB213" s="70">
        <v>0</v>
      </c>
      <c r="CC213" s="70">
        <v>0</v>
      </c>
      <c r="CD213" s="70">
        <v>0</v>
      </c>
    </row>
    <row r="214" spans="1:82">
      <c r="A214" s="70" t="s">
        <v>1965</v>
      </c>
      <c r="B214" s="70">
        <v>340</v>
      </c>
      <c r="C214" s="70">
        <v>17</v>
      </c>
      <c r="D214" s="70">
        <v>20</v>
      </c>
      <c r="E214" s="70">
        <v>2020</v>
      </c>
      <c r="F214" s="70" t="s">
        <v>159</v>
      </c>
      <c r="G214" s="70" t="s">
        <v>1637</v>
      </c>
      <c r="H214" s="70" t="s">
        <v>1638</v>
      </c>
      <c r="I214" s="148"/>
      <c r="J214" s="71">
        <v>29.25605390318205</v>
      </c>
      <c r="K214" s="71">
        <v>1.0592066388132395</v>
      </c>
      <c r="L214" s="71">
        <v>12.341304077111376</v>
      </c>
      <c r="M214" s="71">
        <v>7.2385226805615641</v>
      </c>
      <c r="N214" s="71">
        <v>9.290942719474053</v>
      </c>
      <c r="O214" s="71">
        <v>4.3900340620267144</v>
      </c>
      <c r="P214" s="71">
        <v>10.221844768336918</v>
      </c>
      <c r="Q214" s="71">
        <v>0.260606397423226</v>
      </c>
      <c r="R214" s="71">
        <v>199.21324248220807</v>
      </c>
      <c r="S214" s="71">
        <v>0</v>
      </c>
      <c r="T214" s="72"/>
      <c r="U214" s="71">
        <v>1362526</v>
      </c>
      <c r="V214" s="71">
        <v>364</v>
      </c>
      <c r="W214" s="71">
        <v>254</v>
      </c>
      <c r="X214" s="71">
        <v>1622</v>
      </c>
      <c r="Y214" s="71">
        <v>2090</v>
      </c>
      <c r="Z214" s="71">
        <v>3137</v>
      </c>
      <c r="AA214" s="71">
        <v>2256</v>
      </c>
      <c r="AB214" s="71">
        <v>4420</v>
      </c>
      <c r="AC214" s="71">
        <v>35314484.999999993</v>
      </c>
      <c r="AD214" s="71">
        <v>0</v>
      </c>
      <c r="AE214" s="72"/>
      <c r="AF214" s="71">
        <v>10638476.884687349</v>
      </c>
      <c r="AG214" s="71">
        <v>678634.32470980927</v>
      </c>
      <c r="AH214" s="71">
        <v>1809831.1155864228</v>
      </c>
      <c r="AI214" s="71">
        <v>9313007.649380343</v>
      </c>
      <c r="AJ214" s="71">
        <v>8582559.5449612867</v>
      </c>
      <c r="AK214" s="71"/>
      <c r="AL214" s="71"/>
      <c r="AM214" s="71">
        <v>576859.10722423159</v>
      </c>
      <c r="AN214" s="71"/>
      <c r="AO214" s="71"/>
      <c r="AP214" s="71">
        <v>31599368.626549445</v>
      </c>
      <c r="AQ214" s="72"/>
      <c r="AR214" s="71">
        <v>87</v>
      </c>
      <c r="AS214" s="71">
        <v>46</v>
      </c>
      <c r="AT214" s="71">
        <v>0</v>
      </c>
      <c r="AU214" s="71">
        <v>0</v>
      </c>
      <c r="AV214" s="71">
        <v>0</v>
      </c>
      <c r="AW214" s="71">
        <v>0</v>
      </c>
      <c r="AX214" s="71"/>
      <c r="AY214" s="72"/>
      <c r="AZ214" s="71">
        <v>572.8610000000001</v>
      </c>
      <c r="BA214" s="71">
        <v>22084.1</v>
      </c>
      <c r="BB214" s="71">
        <v>0</v>
      </c>
      <c r="BC214" s="71">
        <v>0</v>
      </c>
      <c r="BD214" s="71">
        <v>0</v>
      </c>
      <c r="BE214" s="71">
        <v>0</v>
      </c>
      <c r="BF214" s="71"/>
      <c r="BG214" s="72"/>
      <c r="BH214" s="71">
        <v>0</v>
      </c>
      <c r="BI214" s="71">
        <v>0</v>
      </c>
      <c r="BJ214" s="71">
        <v>4.335</v>
      </c>
      <c r="BK214" s="71">
        <v>532.62800000000004</v>
      </c>
      <c r="BL214" s="71">
        <v>0</v>
      </c>
      <c r="BM214" s="71">
        <v>0</v>
      </c>
      <c r="BN214" s="72"/>
      <c r="BO214" s="71">
        <v>0</v>
      </c>
      <c r="BP214" s="71">
        <v>0</v>
      </c>
      <c r="BQ214" s="71">
        <v>1</v>
      </c>
      <c r="BR214" s="71">
        <v>1</v>
      </c>
      <c r="BS214" s="71">
        <v>0</v>
      </c>
      <c r="BT214" s="71">
        <v>0</v>
      </c>
      <c r="BU214"/>
      <c r="BV214" s="70">
        <v>520.63</v>
      </c>
      <c r="BW214" s="70">
        <v>0</v>
      </c>
      <c r="BX214" s="70">
        <v>0</v>
      </c>
      <c r="BY214" s="70">
        <v>0</v>
      </c>
      <c r="BZ214" s="70">
        <v>16.332999999999998</v>
      </c>
      <c r="CA214" s="70">
        <v>0</v>
      </c>
      <c r="CB214" s="70">
        <v>0</v>
      </c>
      <c r="CC214" s="70">
        <v>0</v>
      </c>
      <c r="CD214" s="70">
        <v>0</v>
      </c>
    </row>
    <row r="215" spans="1:82">
      <c r="A215" s="70" t="s">
        <v>1966</v>
      </c>
      <c r="B215" s="70">
        <v>340</v>
      </c>
      <c r="C215" s="70">
        <v>18</v>
      </c>
      <c r="D215" s="70">
        <v>20</v>
      </c>
      <c r="E215" s="70">
        <v>2021</v>
      </c>
      <c r="F215" s="70" t="s">
        <v>160</v>
      </c>
      <c r="G215" s="70" t="s">
        <v>1637</v>
      </c>
      <c r="H215" s="70" t="s">
        <v>1638</v>
      </c>
      <c r="I215" s="148"/>
      <c r="J215" s="71">
        <v>34.023584127359072</v>
      </c>
      <c r="K215" s="71">
        <v>1.0203100108630414</v>
      </c>
      <c r="L215" s="71">
        <v>11.262537652275132</v>
      </c>
      <c r="M215" s="71">
        <v>7.3515630249962927</v>
      </c>
      <c r="N215" s="71">
        <v>9.2844671710000117</v>
      </c>
      <c r="O215" s="71">
        <v>4.1739056341175269</v>
      </c>
      <c r="P215" s="71">
        <v>10.348000250925436</v>
      </c>
      <c r="Q215" s="71">
        <v>0.256494562796936</v>
      </c>
      <c r="R215" s="71">
        <v>204.48730863246971</v>
      </c>
      <c r="S215" s="71">
        <v>0</v>
      </c>
      <c r="T215" s="72"/>
      <c r="U215" s="71">
        <v>1627236</v>
      </c>
      <c r="V215" s="71">
        <v>364</v>
      </c>
      <c r="W215" s="71">
        <v>254</v>
      </c>
      <c r="X215" s="71">
        <v>1622</v>
      </c>
      <c r="Y215" s="71">
        <v>2114</v>
      </c>
      <c r="Z215" s="71">
        <v>3071</v>
      </c>
      <c r="AA215" s="71">
        <v>2227</v>
      </c>
      <c r="AB215" s="71">
        <v>4393</v>
      </c>
      <c r="AC215" s="71">
        <v>35166186.499999993</v>
      </c>
      <c r="AD215" s="71">
        <v>0</v>
      </c>
      <c r="AE215" s="72"/>
      <c r="AF215" s="71">
        <v>12463927.339760108</v>
      </c>
      <c r="AG215" s="71">
        <v>690353.27426937222</v>
      </c>
      <c r="AH215" s="71">
        <v>1622618.9207442019</v>
      </c>
      <c r="AI215" s="71">
        <v>10219130.055012476</v>
      </c>
      <c r="AJ215" s="71">
        <v>8456430.9556504041</v>
      </c>
      <c r="AK215" s="71">
        <v>0</v>
      </c>
      <c r="AL215" s="71">
        <v>0</v>
      </c>
      <c r="AM215" s="71">
        <v>576642.25913967821</v>
      </c>
      <c r="AN215" s="71">
        <v>0</v>
      </c>
      <c r="AO215" s="71">
        <v>0</v>
      </c>
      <c r="AP215" s="71">
        <v>34029102.80457624</v>
      </c>
      <c r="AQ215" s="72"/>
      <c r="AR215" s="71">
        <v>96</v>
      </c>
      <c r="AS215" s="71">
        <v>51</v>
      </c>
      <c r="AT215" s="71">
        <v>0</v>
      </c>
      <c r="AU215" s="71">
        <v>0</v>
      </c>
      <c r="AV215" s="71">
        <v>0</v>
      </c>
      <c r="AW215" s="71">
        <v>0</v>
      </c>
      <c r="AX215" s="71"/>
      <c r="AY215" s="72"/>
      <c r="AZ215" s="71">
        <v>632.66100000000006</v>
      </c>
      <c r="BA215" s="71">
        <v>22332</v>
      </c>
      <c r="BB215" s="71">
        <v>0</v>
      </c>
      <c r="BC215" s="71">
        <v>0</v>
      </c>
      <c r="BD215" s="71">
        <v>0</v>
      </c>
      <c r="BE215" s="71">
        <v>0</v>
      </c>
      <c r="BF215" s="71"/>
      <c r="BG215" s="72"/>
      <c r="BH215" s="71">
        <v>0</v>
      </c>
      <c r="BI215" s="71">
        <v>0</v>
      </c>
      <c r="BJ215" s="71">
        <v>4.5670000000000002</v>
      </c>
      <c r="BK215" s="71">
        <v>588.18899999999996</v>
      </c>
      <c r="BL215" s="71">
        <v>0</v>
      </c>
      <c r="BM215" s="71">
        <v>0</v>
      </c>
      <c r="BN215" s="72"/>
      <c r="BO215" s="71">
        <v>0</v>
      </c>
      <c r="BP215" s="71">
        <v>0</v>
      </c>
      <c r="BQ215" s="71">
        <v>1</v>
      </c>
      <c r="BR215" s="71">
        <v>1</v>
      </c>
      <c r="BS215" s="71">
        <v>0</v>
      </c>
      <c r="BT215" s="71">
        <v>0</v>
      </c>
      <c r="BU215"/>
      <c r="BV215" s="70">
        <v>574.64800000000002</v>
      </c>
      <c r="BW215" s="70">
        <v>0</v>
      </c>
      <c r="BX215" s="70">
        <v>0</v>
      </c>
      <c r="BY215" s="70">
        <v>0</v>
      </c>
      <c r="BZ215" s="70">
        <v>18.108000000000001</v>
      </c>
      <c r="CA215" s="70">
        <v>0</v>
      </c>
      <c r="CB215" s="70">
        <v>0</v>
      </c>
      <c r="CC215" s="70">
        <v>0</v>
      </c>
      <c r="CD215" s="70">
        <v>0</v>
      </c>
    </row>
    <row r="216" spans="1:82">
      <c r="A216" s="70" t="s">
        <v>1645</v>
      </c>
      <c r="B216" s="70">
        <v>340</v>
      </c>
      <c r="C216" s="70">
        <v>19</v>
      </c>
      <c r="D216" s="70">
        <v>20</v>
      </c>
      <c r="E216" s="70">
        <v>2022</v>
      </c>
      <c r="F216" s="70" t="s">
        <v>161</v>
      </c>
      <c r="G216" s="1064" t="s">
        <v>1637</v>
      </c>
      <c r="H216" s="70" t="s">
        <v>1638</v>
      </c>
      <c r="I216" s="148"/>
      <c r="J216" s="71">
        <v>15.78932375008506</v>
      </c>
      <c r="K216" s="71">
        <v>0.97598170085203662</v>
      </c>
      <c r="L216" s="71">
        <v>10.098352016520746</v>
      </c>
      <c r="M216" s="71">
        <v>7.4953039587398171</v>
      </c>
      <c r="N216" s="71">
        <v>9.208565350218457</v>
      </c>
      <c r="O216" s="71">
        <v>4.3687674793113631</v>
      </c>
      <c r="P216" s="71">
        <v>10.192619663276764</v>
      </c>
      <c r="Q216" s="71">
        <v>0.25790878002353618</v>
      </c>
      <c r="R216" s="71">
        <v>205.61566434026369</v>
      </c>
      <c r="S216" s="71">
        <v>0</v>
      </c>
      <c r="T216" s="72"/>
      <c r="U216" s="71">
        <v>928772</v>
      </c>
      <c r="V216" s="71">
        <v>364</v>
      </c>
      <c r="W216" s="71">
        <v>254</v>
      </c>
      <c r="X216" s="71">
        <v>1622</v>
      </c>
      <c r="Y216" s="71">
        <v>2129</v>
      </c>
      <c r="Z216" s="71">
        <v>3054</v>
      </c>
      <c r="AA216" s="71">
        <v>2227</v>
      </c>
      <c r="AB216" s="71">
        <v>4381</v>
      </c>
      <c r="AC216" s="71">
        <v>35804337.499999993</v>
      </c>
      <c r="AD216" s="71">
        <v>0</v>
      </c>
      <c r="AE216" s="72"/>
      <c r="AF216" s="71">
        <v>6342143.5566478865</v>
      </c>
      <c r="AG216" s="71">
        <v>696417.73213466979</v>
      </c>
      <c r="AH216" s="71">
        <v>1801121.9190543189</v>
      </c>
      <c r="AI216" s="71">
        <v>10148867.153426675</v>
      </c>
      <c r="AJ216" s="71">
        <v>8668999.9118185993</v>
      </c>
      <c r="AK216" s="71">
        <v>0</v>
      </c>
      <c r="AL216" s="71">
        <v>0</v>
      </c>
      <c r="AM216" s="71">
        <v>565706.67679757322</v>
      </c>
      <c r="AN216" s="71">
        <v>0</v>
      </c>
      <c r="AO216" s="71">
        <v>0</v>
      </c>
      <c r="AP216" s="71">
        <v>28223256.949879725</v>
      </c>
      <c r="AQ216" s="72"/>
      <c r="AR216" s="71">
        <v>104</v>
      </c>
      <c r="AS216" s="71">
        <v>54</v>
      </c>
      <c r="AT216" s="71">
        <v>0</v>
      </c>
      <c r="AU216" s="71">
        <v>0</v>
      </c>
      <c r="AV216" s="71">
        <v>0</v>
      </c>
      <c r="AW216" s="71">
        <v>0</v>
      </c>
      <c r="AX216" s="71"/>
      <c r="AY216" s="72"/>
      <c r="AZ216" s="71">
        <v>689.2109999999999</v>
      </c>
      <c r="BA216" s="71">
        <v>22480.5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1967</v>
      </c>
      <c r="B217" s="70">
        <v>340</v>
      </c>
      <c r="C217" s="70">
        <v>20</v>
      </c>
      <c r="D217" s="70">
        <v>20</v>
      </c>
      <c r="E217" s="70">
        <v>2023</v>
      </c>
      <c r="F217" s="70" t="s">
        <v>1539</v>
      </c>
      <c r="G217" s="1064" t="s">
        <v>1637</v>
      </c>
      <c r="H217" s="70" t="s">
        <v>1638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110</v>
      </c>
      <c r="AS217" s="71">
        <v>54</v>
      </c>
      <c r="AT217" s="71">
        <v>0</v>
      </c>
      <c r="AU217" s="71">
        <v>0</v>
      </c>
      <c r="AV217" s="71">
        <v>0</v>
      </c>
      <c r="AW217" s="71">
        <v>1</v>
      </c>
      <c r="AX217" s="71"/>
      <c r="AY217" s="72"/>
      <c r="AZ217" s="71">
        <v>729.51099999999974</v>
      </c>
      <c r="BA217" s="71">
        <v>22480.5</v>
      </c>
      <c r="BB217" s="71">
        <v>0</v>
      </c>
      <c r="BC217" s="71">
        <v>0</v>
      </c>
      <c r="BD217" s="71">
        <v>0</v>
      </c>
      <c r="BE217" s="71">
        <v>40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1636</v>
      </c>
      <c r="B218" s="70">
        <v>340</v>
      </c>
      <c r="C218" s="70">
        <v>21</v>
      </c>
      <c r="D218" s="70">
        <v>20</v>
      </c>
      <c r="E218" s="70">
        <v>2024</v>
      </c>
      <c r="F218" s="70" t="s">
        <v>1554</v>
      </c>
      <c r="G218" s="70" t="s">
        <v>1637</v>
      </c>
      <c r="H218" s="70" t="s">
        <v>1638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1968</v>
      </c>
      <c r="B219" s="70">
        <v>358</v>
      </c>
      <c r="C219" s="70">
        <v>1</v>
      </c>
      <c r="D219" s="70">
        <v>22</v>
      </c>
      <c r="E219" s="70">
        <v>1990</v>
      </c>
      <c r="F219" s="70" t="s">
        <v>787</v>
      </c>
      <c r="G219" s="70" t="s">
        <v>1969</v>
      </c>
      <c r="H219" s="70" t="s">
        <v>1970</v>
      </c>
      <c r="I219" s="148"/>
      <c r="J219" s="71">
        <v>3.7416650843404651</v>
      </c>
      <c r="K219" s="71">
        <v>1.0321047158889931</v>
      </c>
      <c r="L219" s="71">
        <v>0.1899440940143971</v>
      </c>
      <c r="M219" s="71">
        <v>4.4462531402338614</v>
      </c>
      <c r="N219" s="71">
        <v>7.3121642098050472</v>
      </c>
      <c r="O219" s="71">
        <v>3.3040636108262231</v>
      </c>
      <c r="P219" s="71">
        <v>8.1338952525371777</v>
      </c>
      <c r="Q219" s="71">
        <v>0.31576792356425898</v>
      </c>
      <c r="R219" s="71">
        <v>4.8769181411637694</v>
      </c>
      <c r="S219" s="71">
        <v>0.3229402929324165</v>
      </c>
      <c r="T219" s="72"/>
      <c r="U219" s="71">
        <v>176779</v>
      </c>
      <c r="V219" s="71">
        <v>241</v>
      </c>
      <c r="W219" s="71">
        <v>2</v>
      </c>
      <c r="X219" s="71">
        <v>964</v>
      </c>
      <c r="Y219" s="71">
        <v>1681</v>
      </c>
      <c r="Z219" s="71">
        <v>1359</v>
      </c>
      <c r="AA219" s="71">
        <v>1975</v>
      </c>
      <c r="AB219" s="71">
        <v>5127</v>
      </c>
      <c r="AC219" s="71">
        <v>844691</v>
      </c>
      <c r="AD219" s="71">
        <v>0.3229402929324165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1971</v>
      </c>
      <c r="B220" s="70">
        <v>359</v>
      </c>
      <c r="C220" s="70">
        <v>2</v>
      </c>
      <c r="D220" s="70">
        <v>22</v>
      </c>
      <c r="E220" s="70">
        <v>2005</v>
      </c>
      <c r="F220" s="70" t="s">
        <v>789</v>
      </c>
      <c r="G220" s="70" t="s">
        <v>1969</v>
      </c>
      <c r="H220" s="70" t="s">
        <v>1970</v>
      </c>
      <c r="I220" s="148"/>
      <c r="J220" s="71">
        <v>0.87523860091493411</v>
      </c>
      <c r="K220" s="71">
        <v>1.0180996198618331</v>
      </c>
      <c r="L220" s="71">
        <v>0.46001213658211038</v>
      </c>
      <c r="M220" s="71">
        <v>9.5374004125704648</v>
      </c>
      <c r="N220" s="71">
        <v>10.56555196254757</v>
      </c>
      <c r="O220" s="71">
        <v>5.1957486808022768</v>
      </c>
      <c r="P220" s="71">
        <v>10.73116792614503</v>
      </c>
      <c r="Q220" s="71">
        <v>0.30659010535824099</v>
      </c>
      <c r="R220" s="71">
        <v>5.6598993114339047</v>
      </c>
      <c r="S220" s="71">
        <v>0.58892764559999999</v>
      </c>
      <c r="T220" s="72"/>
      <c r="U220" s="71">
        <v>35705</v>
      </c>
      <c r="V220" s="71">
        <v>270</v>
      </c>
      <c r="W220" s="71">
        <v>5</v>
      </c>
      <c r="X220" s="71">
        <v>889</v>
      </c>
      <c r="Y220" s="71">
        <v>2131</v>
      </c>
      <c r="Z220" s="71">
        <v>2473</v>
      </c>
      <c r="AA220" s="71">
        <v>2134</v>
      </c>
      <c r="AB220" s="71">
        <v>5204</v>
      </c>
      <c r="AC220" s="71">
        <v>1000836</v>
      </c>
      <c r="AD220" s="71">
        <v>0.58892764559999999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1972</v>
      </c>
      <c r="B221" s="70">
        <v>360</v>
      </c>
      <c r="C221" s="70">
        <v>3</v>
      </c>
      <c r="D221" s="70">
        <v>22</v>
      </c>
      <c r="E221" s="70">
        <v>2006</v>
      </c>
      <c r="F221" s="70" t="s">
        <v>790</v>
      </c>
      <c r="G221" s="70" t="s">
        <v>1969</v>
      </c>
      <c r="H221" s="70" t="s">
        <v>1970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1973</v>
      </c>
      <c r="B222" s="70">
        <v>361</v>
      </c>
      <c r="C222" s="70">
        <v>4</v>
      </c>
      <c r="D222" s="70">
        <v>22</v>
      </c>
      <c r="E222" s="70">
        <v>2007</v>
      </c>
      <c r="F222" s="70" t="s">
        <v>791</v>
      </c>
      <c r="G222" s="70" t="s">
        <v>1969</v>
      </c>
      <c r="H222" s="70" t="s">
        <v>1970</v>
      </c>
      <c r="I222" s="148"/>
      <c r="J222" s="71">
        <v>0.64343421739537676</v>
      </c>
      <c r="K222" s="71">
        <v>0.78864005007347004</v>
      </c>
      <c r="L222" s="71">
        <v>0.3766032493603591</v>
      </c>
      <c r="M222" s="71">
        <v>8.3589943863079554</v>
      </c>
      <c r="N222" s="71">
        <v>9.3729988717539605</v>
      </c>
      <c r="O222" s="71">
        <v>4.8343616734037447</v>
      </c>
      <c r="P222" s="71">
        <v>10.75939847168706</v>
      </c>
      <c r="Q222" s="71">
        <v>0.31145355356229598</v>
      </c>
      <c r="R222" s="71">
        <v>5.4490530729076694</v>
      </c>
      <c r="S222" s="71">
        <v>0.24628390529999999</v>
      </c>
      <c r="T222" s="72"/>
      <c r="U222" s="71">
        <v>28854</v>
      </c>
      <c r="V222" s="71">
        <v>212</v>
      </c>
      <c r="W222" s="71">
        <v>5</v>
      </c>
      <c r="X222" s="71">
        <v>1082</v>
      </c>
      <c r="Y222" s="71">
        <v>2129</v>
      </c>
      <c r="Z222" s="71">
        <v>2392</v>
      </c>
      <c r="AA222" s="71">
        <v>2107</v>
      </c>
      <c r="AB222" s="71">
        <v>5007</v>
      </c>
      <c r="AC222" s="71">
        <v>991199</v>
      </c>
      <c r="AD222" s="71">
        <v>0.24628390529999999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1974</v>
      </c>
      <c r="B223" s="70">
        <v>362</v>
      </c>
      <c r="C223" s="70">
        <v>5</v>
      </c>
      <c r="D223" s="70">
        <v>22</v>
      </c>
      <c r="E223" s="70">
        <v>2008</v>
      </c>
      <c r="F223" s="70" t="s">
        <v>792</v>
      </c>
      <c r="G223" s="70" t="s">
        <v>1969</v>
      </c>
      <c r="H223" s="70" t="s">
        <v>1970</v>
      </c>
      <c r="I223" s="148"/>
      <c r="J223" s="71">
        <v>0.6819019121975648</v>
      </c>
      <c r="K223" s="71">
        <v>0.6105303758784878</v>
      </c>
      <c r="L223" s="71">
        <v>0.34213649873603252</v>
      </c>
      <c r="M223" s="71">
        <v>9.3434300131871222</v>
      </c>
      <c r="N223" s="71">
        <v>10.03632983982923</v>
      </c>
      <c r="O223" s="71">
        <v>4.7602536077521211</v>
      </c>
      <c r="P223" s="71">
        <v>10.28807518285794</v>
      </c>
      <c r="Q223" s="71">
        <v>0.30200751297378398</v>
      </c>
      <c r="R223" s="71">
        <v>5.4611336158962578</v>
      </c>
      <c r="S223" s="71">
        <v>0.2417894226</v>
      </c>
      <c r="T223" s="72"/>
      <c r="U223" s="71">
        <v>35406</v>
      </c>
      <c r="V223" s="71">
        <v>212</v>
      </c>
      <c r="W223" s="71">
        <v>5</v>
      </c>
      <c r="X223" s="71">
        <v>1082</v>
      </c>
      <c r="Y223" s="71">
        <v>2157</v>
      </c>
      <c r="Z223" s="71">
        <v>2438</v>
      </c>
      <c r="AA223" s="71">
        <v>2017</v>
      </c>
      <c r="AB223" s="71">
        <v>4935</v>
      </c>
      <c r="AC223" s="71">
        <v>1031533</v>
      </c>
      <c r="AD223" s="71">
        <v>0.2417894226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1975</v>
      </c>
      <c r="B224" s="70">
        <v>363</v>
      </c>
      <c r="C224" s="70">
        <v>6</v>
      </c>
      <c r="D224" s="70">
        <v>22</v>
      </c>
      <c r="E224" s="70">
        <v>2009</v>
      </c>
      <c r="F224" s="70" t="s">
        <v>176</v>
      </c>
      <c r="G224" s="70" t="s">
        <v>1969</v>
      </c>
      <c r="H224" s="70" t="s">
        <v>1970</v>
      </c>
      <c r="I224" s="148"/>
      <c r="J224" s="71">
        <v>1.1110439773885019</v>
      </c>
      <c r="K224" s="71">
        <v>0.59730150495272893</v>
      </c>
      <c r="L224" s="71">
        <v>0.94664153271620655</v>
      </c>
      <c r="M224" s="71">
        <v>9.1465839489497309</v>
      </c>
      <c r="N224" s="71">
        <v>9.0970567855417706</v>
      </c>
      <c r="O224" s="71">
        <v>5.0482229510560117</v>
      </c>
      <c r="P224" s="71">
        <v>10.329421850149879</v>
      </c>
      <c r="Q224" s="71">
        <v>0.286473218964305</v>
      </c>
      <c r="R224" s="71">
        <v>5.7297225929330118</v>
      </c>
      <c r="S224" s="71">
        <v>0.33764463760000002</v>
      </c>
      <c r="T224" s="72"/>
      <c r="U224" s="71">
        <v>51639</v>
      </c>
      <c r="V224" s="71">
        <v>207</v>
      </c>
      <c r="W224" s="71">
        <v>21</v>
      </c>
      <c r="X224" s="71">
        <v>1182</v>
      </c>
      <c r="Y224" s="71">
        <v>2193</v>
      </c>
      <c r="Z224" s="71">
        <v>2552</v>
      </c>
      <c r="AA224" s="71">
        <v>2079</v>
      </c>
      <c r="AB224" s="71">
        <v>4914</v>
      </c>
      <c r="AC224" s="71">
        <v>1055837</v>
      </c>
      <c r="AD224" s="71">
        <v>0.33764463760000002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1976</v>
      </c>
      <c r="B225" s="70">
        <v>364</v>
      </c>
      <c r="C225" s="70">
        <v>7</v>
      </c>
      <c r="D225" s="70">
        <v>22</v>
      </c>
      <c r="E225" s="70">
        <v>2010</v>
      </c>
      <c r="F225" s="70" t="s">
        <v>177</v>
      </c>
      <c r="G225" s="70" t="s">
        <v>1969</v>
      </c>
      <c r="H225" s="70" t="s">
        <v>1970</v>
      </c>
      <c r="I225" s="148"/>
      <c r="J225" s="71">
        <v>0.75792962452285417</v>
      </c>
      <c r="K225" s="71">
        <v>0.63324918794317464</v>
      </c>
      <c r="L225" s="71">
        <v>0.92294272776429698</v>
      </c>
      <c r="M225" s="71">
        <v>9.4824431326687826</v>
      </c>
      <c r="N225" s="71">
        <v>9.6805037136754244</v>
      </c>
      <c r="O225" s="71">
        <v>5.1784549247191052</v>
      </c>
      <c r="P225" s="71">
        <v>10.76215155857458</v>
      </c>
      <c r="Q225" s="71">
        <v>0.29446059641302802</v>
      </c>
      <c r="R225" s="71">
        <v>6.1173210381785497</v>
      </c>
      <c r="S225" s="71">
        <v>0.6651598766400002</v>
      </c>
      <c r="T225" s="72"/>
      <c r="U225" s="71">
        <v>39944</v>
      </c>
      <c r="V225" s="71">
        <v>207</v>
      </c>
      <c r="W225" s="71">
        <v>21</v>
      </c>
      <c r="X225" s="71">
        <v>1182</v>
      </c>
      <c r="Y225" s="71">
        <v>2211</v>
      </c>
      <c r="Z225" s="71">
        <v>2630</v>
      </c>
      <c r="AA225" s="71">
        <v>2112</v>
      </c>
      <c r="AB225" s="71">
        <v>4840</v>
      </c>
      <c r="AC225" s="71">
        <v>1068259</v>
      </c>
      <c r="AD225" s="71">
        <v>0.6651598766400002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1977</v>
      </c>
      <c r="B226" s="70">
        <v>365</v>
      </c>
      <c r="C226" s="70">
        <v>8</v>
      </c>
      <c r="D226" s="70">
        <v>22</v>
      </c>
      <c r="E226" s="70">
        <v>2011</v>
      </c>
      <c r="F226" s="70" t="s">
        <v>178</v>
      </c>
      <c r="G226" s="70" t="s">
        <v>1969</v>
      </c>
      <c r="H226" s="70" t="s">
        <v>1970</v>
      </c>
      <c r="I226" s="148"/>
      <c r="J226" s="71">
        <v>1.5268187581091739</v>
      </c>
      <c r="K226" s="71">
        <v>0.71545449355399793</v>
      </c>
      <c r="L226" s="71">
        <v>1.0361479426357381</v>
      </c>
      <c r="M226" s="71">
        <v>9.2303939678266698</v>
      </c>
      <c r="N226" s="71">
        <v>10.018401147320761</v>
      </c>
      <c r="O226" s="71">
        <v>5.261057877219967</v>
      </c>
      <c r="P226" s="71">
        <v>11.42104045974988</v>
      </c>
      <c r="Q226" s="71">
        <v>0.33839369557717702</v>
      </c>
      <c r="R226" s="71">
        <v>6.1125129993654834</v>
      </c>
      <c r="S226" s="71">
        <v>0.61859008266000004</v>
      </c>
      <c r="T226" s="72"/>
      <c r="U226" s="71">
        <v>85382</v>
      </c>
      <c r="V226" s="71">
        <v>207</v>
      </c>
      <c r="W226" s="71">
        <v>21</v>
      </c>
      <c r="X226" s="71">
        <v>1182</v>
      </c>
      <c r="Y226" s="71">
        <v>2219</v>
      </c>
      <c r="Z226" s="71">
        <v>2730</v>
      </c>
      <c r="AA226" s="71">
        <v>2308</v>
      </c>
      <c r="AB226" s="71">
        <v>4822</v>
      </c>
      <c r="AC226" s="71">
        <v>1065654</v>
      </c>
      <c r="AD226" s="71">
        <v>0.61859008266000004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1978</v>
      </c>
      <c r="B227" s="70">
        <v>366</v>
      </c>
      <c r="C227" s="70">
        <v>9</v>
      </c>
      <c r="D227" s="70">
        <v>22</v>
      </c>
      <c r="E227" s="70">
        <v>2012</v>
      </c>
      <c r="F227" s="70" t="s">
        <v>179</v>
      </c>
      <c r="G227" s="70" t="s">
        <v>1969</v>
      </c>
      <c r="H227" s="70" t="s">
        <v>1970</v>
      </c>
      <c r="I227" s="148"/>
      <c r="J227" s="71">
        <v>1.285909242621504</v>
      </c>
      <c r="K227" s="71">
        <v>0.6331980871606816</v>
      </c>
      <c r="L227" s="71">
        <v>0.99970254892901877</v>
      </c>
      <c r="M227" s="71">
        <v>9.5675737944412358</v>
      </c>
      <c r="N227" s="71">
        <v>8.6101051785694676</v>
      </c>
      <c r="O227" s="71">
        <v>5.3707028495846396</v>
      </c>
      <c r="P227" s="71">
        <v>11.630342266772372</v>
      </c>
      <c r="Q227" s="71">
        <v>0.36498932365035602</v>
      </c>
      <c r="R227" s="71">
        <v>7.529833290562296</v>
      </c>
      <c r="S227" s="71">
        <v>0.5011448369999999</v>
      </c>
      <c r="T227" s="72"/>
      <c r="U227" s="71">
        <v>80973</v>
      </c>
      <c r="V227" s="71">
        <v>207</v>
      </c>
      <c r="W227" s="71">
        <v>21</v>
      </c>
      <c r="X227" s="71">
        <v>1182</v>
      </c>
      <c r="Y227" s="71">
        <v>2191</v>
      </c>
      <c r="Z227" s="71">
        <v>2809</v>
      </c>
      <c r="AA227" s="71">
        <v>2337</v>
      </c>
      <c r="AB227" s="71">
        <v>4787</v>
      </c>
      <c r="AC227" s="71">
        <v>1278748</v>
      </c>
      <c r="AD227" s="71">
        <v>0.5011448369999999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1979</v>
      </c>
      <c r="B228" s="70">
        <v>367</v>
      </c>
      <c r="C228" s="70">
        <v>10</v>
      </c>
      <c r="D228" s="70">
        <v>22</v>
      </c>
      <c r="E228" s="70">
        <v>2013</v>
      </c>
      <c r="F228" s="70" t="s">
        <v>180</v>
      </c>
      <c r="G228" s="70" t="s">
        <v>1969</v>
      </c>
      <c r="H228" s="70" t="s">
        <v>1970</v>
      </c>
      <c r="I228" s="148"/>
      <c r="J228" s="71">
        <v>0.98763394518852976</v>
      </c>
      <c r="K228" s="71">
        <v>0.58827786161149842</v>
      </c>
      <c r="L228" s="71">
        <v>0.89603979378562837</v>
      </c>
      <c r="M228" s="71">
        <v>9.875736244840974</v>
      </c>
      <c r="N228" s="71">
        <v>8.5863246360964816</v>
      </c>
      <c r="O228" s="71">
        <v>5.2765977163888351</v>
      </c>
      <c r="P228" s="71">
        <v>11.759086667414778</v>
      </c>
      <c r="Q228" s="71">
        <v>0.366894261283921</v>
      </c>
      <c r="R228" s="71">
        <v>7.6817524167278446</v>
      </c>
      <c r="S228" s="71">
        <v>0.58013617151999997</v>
      </c>
      <c r="T228" s="72"/>
      <c r="U228" s="71">
        <v>60040</v>
      </c>
      <c r="V228" s="71">
        <v>207</v>
      </c>
      <c r="W228" s="71">
        <v>21</v>
      </c>
      <c r="X228" s="71">
        <v>1182</v>
      </c>
      <c r="Y228" s="71">
        <v>2184</v>
      </c>
      <c r="Z228" s="71">
        <v>2883</v>
      </c>
      <c r="AA228" s="71">
        <v>2354</v>
      </c>
      <c r="AB228" s="71">
        <v>4743</v>
      </c>
      <c r="AC228" s="71">
        <v>1273418</v>
      </c>
      <c r="AD228" s="71">
        <v>0.58013617151999997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1980</v>
      </c>
      <c r="B229" s="70">
        <v>368</v>
      </c>
      <c r="C229" s="70">
        <v>11</v>
      </c>
      <c r="D229" s="70">
        <v>22</v>
      </c>
      <c r="E229" s="70">
        <v>2014</v>
      </c>
      <c r="F229" s="70" t="s">
        <v>181</v>
      </c>
      <c r="G229" s="70" t="s">
        <v>1969</v>
      </c>
      <c r="H229" s="70" t="s">
        <v>1970</v>
      </c>
      <c r="I229" s="148"/>
      <c r="J229" s="71">
        <v>1.1081946779833849</v>
      </c>
      <c r="K229" s="71">
        <v>0.6414713777794131</v>
      </c>
      <c r="L229" s="71">
        <v>0.86355315669092592</v>
      </c>
      <c r="M229" s="71">
        <v>7.9726700142622304</v>
      </c>
      <c r="N229" s="71">
        <v>8.6997246957067613</v>
      </c>
      <c r="O229" s="71">
        <v>5.1090073232944437</v>
      </c>
      <c r="P229" s="71">
        <v>11.900549868895537</v>
      </c>
      <c r="Q229" s="71">
        <v>0.35104836389719801</v>
      </c>
      <c r="R229" s="71">
        <v>8.4378988104443842</v>
      </c>
      <c r="S229" s="71">
        <v>0.82736531535000002</v>
      </c>
      <c r="T229" s="72"/>
      <c r="U229" s="71">
        <v>66446</v>
      </c>
      <c r="V229" s="71">
        <v>207</v>
      </c>
      <c r="W229" s="71">
        <v>18</v>
      </c>
      <c r="X229" s="71">
        <v>1080</v>
      </c>
      <c r="Y229" s="71">
        <v>2207</v>
      </c>
      <c r="Z229" s="71">
        <v>2940</v>
      </c>
      <c r="AA229" s="71">
        <v>2370</v>
      </c>
      <c r="AB229" s="71">
        <v>4730</v>
      </c>
      <c r="AC229" s="71">
        <v>1403164</v>
      </c>
      <c r="AD229" s="71">
        <v>0.82736531535000002</v>
      </c>
      <c r="AE229" s="72"/>
      <c r="AF229" s="71"/>
      <c r="AG229" s="71"/>
      <c r="AH229" s="71"/>
      <c r="AI229" s="71"/>
      <c r="AJ229" s="71"/>
      <c r="AK229" s="71"/>
      <c r="AL229" s="71"/>
      <c r="AM229" s="71"/>
      <c r="AN229" s="71"/>
      <c r="AO229" s="71"/>
      <c r="AP229" s="71"/>
      <c r="AQ229" s="72"/>
      <c r="AR229" s="71">
        <v>27</v>
      </c>
      <c r="AS229" s="71">
        <v>157</v>
      </c>
      <c r="AT229" s="71">
        <v>1</v>
      </c>
      <c r="AU229" s="71">
        <v>0</v>
      </c>
      <c r="AV229" s="71">
        <v>0</v>
      </c>
      <c r="AW229" s="71">
        <v>0</v>
      </c>
      <c r="AX229" s="71"/>
      <c r="AY229" s="72"/>
      <c r="AZ229" s="71">
        <v>189.3</v>
      </c>
      <c r="BA229" s="71">
        <v>2840.7</v>
      </c>
      <c r="BB229" s="71">
        <v>1200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1981</v>
      </c>
      <c r="B230" s="70">
        <v>369</v>
      </c>
      <c r="C230" s="70">
        <v>12</v>
      </c>
      <c r="D230" s="70">
        <v>22</v>
      </c>
      <c r="E230" s="70">
        <v>2015</v>
      </c>
      <c r="F230" s="70" t="s">
        <v>182</v>
      </c>
      <c r="G230" s="70" t="s">
        <v>1969</v>
      </c>
      <c r="H230" s="70" t="s">
        <v>1970</v>
      </c>
      <c r="I230" s="148"/>
      <c r="J230" s="71">
        <v>1.783729603628927</v>
      </c>
      <c r="K230" s="71">
        <v>0.63796769289024546</v>
      </c>
      <c r="L230" s="71">
        <v>0.99182988450499465</v>
      </c>
      <c r="M230" s="71">
        <v>7.2179081049096823</v>
      </c>
      <c r="N230" s="71">
        <v>8.2758350937392482</v>
      </c>
      <c r="O230" s="71">
        <v>5.1033371725486854</v>
      </c>
      <c r="P230" s="71">
        <v>11.914977294916616</v>
      </c>
      <c r="Q230" s="71">
        <v>0.34147410167507403</v>
      </c>
      <c r="R230" s="71">
        <v>8.0287686706690344</v>
      </c>
      <c r="S230" s="71">
        <v>0.7639905399000001</v>
      </c>
      <c r="T230" s="72"/>
      <c r="U230" s="71">
        <v>103790</v>
      </c>
      <c r="V230" s="71">
        <v>207</v>
      </c>
      <c r="W230" s="71">
        <v>18</v>
      </c>
      <c r="X230" s="71">
        <v>1080</v>
      </c>
      <c r="Y230" s="71">
        <v>2217</v>
      </c>
      <c r="Z230" s="71">
        <v>2965</v>
      </c>
      <c r="AA230" s="71">
        <v>2371</v>
      </c>
      <c r="AB230" s="71">
        <v>4700</v>
      </c>
      <c r="AC230" s="71">
        <v>1372387</v>
      </c>
      <c r="AD230" s="71">
        <v>0.7639905399000001</v>
      </c>
      <c r="AE230" s="72"/>
      <c r="AF230" s="71">
        <v>1346926.380220257</v>
      </c>
      <c r="AG230" s="71">
        <v>408578.79017419298</v>
      </c>
      <c r="AH230" s="71">
        <v>199436.6936841984</v>
      </c>
      <c r="AI230" s="71">
        <v>7274716.5106719723</v>
      </c>
      <c r="AJ230" s="71">
        <v>9043871.3052230719</v>
      </c>
      <c r="AK230" s="71">
        <v>0</v>
      </c>
      <c r="AL230" s="71">
        <v>0</v>
      </c>
      <c r="AM230" s="71">
        <v>644115.28424152394</v>
      </c>
      <c r="AN230" s="71">
        <v>0</v>
      </c>
      <c r="AO230" s="71">
        <v>0</v>
      </c>
      <c r="AP230" s="71">
        <v>18917644.964215215</v>
      </c>
      <c r="AQ230" s="72"/>
      <c r="AR230" s="71">
        <v>38</v>
      </c>
      <c r="AS230" s="71">
        <v>207</v>
      </c>
      <c r="AT230" s="71">
        <v>1</v>
      </c>
      <c r="AU230" s="71">
        <v>0</v>
      </c>
      <c r="AV230" s="71">
        <v>0</v>
      </c>
      <c r="AW230" s="71">
        <v>0</v>
      </c>
      <c r="AX230" s="71"/>
      <c r="AY230" s="72"/>
      <c r="AZ230" s="71">
        <v>277.7</v>
      </c>
      <c r="BA230" s="71">
        <v>3635.1</v>
      </c>
      <c r="BB230" s="71">
        <v>1200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1982</v>
      </c>
      <c r="B231" s="70">
        <v>370</v>
      </c>
      <c r="C231" s="70">
        <v>13</v>
      </c>
      <c r="D231" s="70">
        <v>22</v>
      </c>
      <c r="E231" s="70">
        <v>2016</v>
      </c>
      <c r="F231" s="70" t="s">
        <v>155</v>
      </c>
      <c r="G231" s="70" t="s">
        <v>1969</v>
      </c>
      <c r="H231" s="70" t="s">
        <v>1970</v>
      </c>
      <c r="I231" s="148"/>
      <c r="J231" s="71">
        <v>1.1181679283622459</v>
      </c>
      <c r="K231" s="71">
        <v>0.60835091714103062</v>
      </c>
      <c r="L231" s="71">
        <v>0.94657034089621717</v>
      </c>
      <c r="M231" s="71">
        <v>7.4808715024326569</v>
      </c>
      <c r="N231" s="71">
        <v>8.1860716335082166</v>
      </c>
      <c r="O231" s="71">
        <v>5.1127771452620872</v>
      </c>
      <c r="P231" s="71">
        <v>11.918444904250942</v>
      </c>
      <c r="Q231" s="71">
        <v>0.32631996867303409</v>
      </c>
      <c r="R231" s="71">
        <v>7.9659936960701607</v>
      </c>
      <c r="S231" s="71">
        <v>0.76806686887999986</v>
      </c>
      <c r="T231" s="72"/>
      <c r="U231" s="71">
        <v>53758.000000000007</v>
      </c>
      <c r="V231" s="71">
        <v>207</v>
      </c>
      <c r="W231" s="71">
        <v>18</v>
      </c>
      <c r="X231" s="71">
        <v>1080</v>
      </c>
      <c r="Y231" s="71">
        <v>2203</v>
      </c>
      <c r="Z231" s="71">
        <v>3007</v>
      </c>
      <c r="AA231" s="71">
        <v>2453</v>
      </c>
      <c r="AB231" s="71">
        <v>4620</v>
      </c>
      <c r="AC231" s="71">
        <v>1360513.310188778</v>
      </c>
      <c r="AD231" s="71">
        <v>0.76806686887999986</v>
      </c>
      <c r="AE231" s="72"/>
      <c r="AF231" s="71">
        <v>928293.00272140594</v>
      </c>
      <c r="AG231" s="71">
        <v>356195.8293177631</v>
      </c>
      <c r="AH231" s="71">
        <v>149896.9221679043</v>
      </c>
      <c r="AI231" s="71">
        <v>7809289.3048206959</v>
      </c>
      <c r="AJ231" s="71">
        <v>9093631.2904016078</v>
      </c>
      <c r="AK231" s="71">
        <v>0</v>
      </c>
      <c r="AL231" s="71">
        <v>0</v>
      </c>
      <c r="AM231" s="71">
        <v>633643.51651322923</v>
      </c>
      <c r="AN231" s="71">
        <v>0</v>
      </c>
      <c r="AO231" s="71">
        <v>0</v>
      </c>
      <c r="AP231" s="71">
        <v>18970949.865942605</v>
      </c>
      <c r="AQ231" s="72"/>
      <c r="AR231" s="71">
        <v>59</v>
      </c>
      <c r="AS231" s="71">
        <v>230</v>
      </c>
      <c r="AT231" s="71">
        <v>2</v>
      </c>
      <c r="AU231" s="71">
        <v>0</v>
      </c>
      <c r="AV231" s="71">
        <v>0</v>
      </c>
      <c r="AW231" s="71">
        <v>0</v>
      </c>
      <c r="AX231" s="71"/>
      <c r="AY231" s="72"/>
      <c r="AZ231" s="71">
        <v>443.7</v>
      </c>
      <c r="BA231" s="71">
        <v>4092.4</v>
      </c>
      <c r="BB231" s="71">
        <v>2690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1983</v>
      </c>
      <c r="B232" s="70">
        <v>371</v>
      </c>
      <c r="C232" s="70">
        <v>14</v>
      </c>
      <c r="D232" s="70">
        <v>22</v>
      </c>
      <c r="E232" s="70">
        <v>2017</v>
      </c>
      <c r="F232" s="70" t="s">
        <v>156</v>
      </c>
      <c r="G232" s="70" t="s">
        <v>1969</v>
      </c>
      <c r="H232" s="70" t="s">
        <v>1970</v>
      </c>
      <c r="I232" s="148"/>
      <c r="J232" s="71">
        <v>1.3767359909173054</v>
      </c>
      <c r="K232" s="71">
        <v>0.65490745497983027</v>
      </c>
      <c r="L232" s="71">
        <v>0.73490868717378455</v>
      </c>
      <c r="M232" s="71">
        <v>7.5117354531960077</v>
      </c>
      <c r="N232" s="71">
        <v>8.4763452211589421</v>
      </c>
      <c r="O232" s="71">
        <v>5.0678173855036244</v>
      </c>
      <c r="P232" s="71">
        <v>11.698107501737523</v>
      </c>
      <c r="Q232" s="71">
        <v>0.31391940742650798</v>
      </c>
      <c r="R232" s="71">
        <v>7.6043041060275298</v>
      </c>
      <c r="S232" s="71">
        <v>0.69916755200000014</v>
      </c>
      <c r="T232" s="72"/>
      <c r="U232" s="71">
        <v>72852</v>
      </c>
      <c r="V232" s="71">
        <v>207</v>
      </c>
      <c r="W232" s="71">
        <v>18</v>
      </c>
      <c r="X232" s="71">
        <v>1080</v>
      </c>
      <c r="Y232" s="71">
        <v>2218</v>
      </c>
      <c r="Z232" s="71">
        <v>3030</v>
      </c>
      <c r="AA232" s="71">
        <v>2423</v>
      </c>
      <c r="AB232" s="71">
        <v>4596</v>
      </c>
      <c r="AC232" s="71">
        <v>1324510</v>
      </c>
      <c r="AD232" s="71">
        <v>0.69916755200000014</v>
      </c>
      <c r="AE232" s="72"/>
      <c r="AF232" s="71">
        <v>1084335.0229878479</v>
      </c>
      <c r="AG232" s="71">
        <v>385324.67402058229</v>
      </c>
      <c r="AH232" s="71">
        <v>156712.67537146641</v>
      </c>
      <c r="AI232" s="71">
        <v>8007764.7222567322</v>
      </c>
      <c r="AJ232" s="71">
        <v>9662233.0389247946</v>
      </c>
      <c r="AK232" s="71">
        <v>0</v>
      </c>
      <c r="AL232" s="71">
        <v>0</v>
      </c>
      <c r="AM232" s="71">
        <v>631338.19047827215</v>
      </c>
      <c r="AN232" s="71">
        <v>0</v>
      </c>
      <c r="AO232" s="71">
        <v>0</v>
      </c>
      <c r="AP232" s="71">
        <v>19927708.324039698</v>
      </c>
      <c r="AQ232" s="72"/>
      <c r="AR232" s="71">
        <v>67</v>
      </c>
      <c r="AS232" s="71">
        <v>238</v>
      </c>
      <c r="AT232" s="71">
        <v>2</v>
      </c>
      <c r="AU232" s="71">
        <v>0</v>
      </c>
      <c r="AV232" s="71">
        <v>0</v>
      </c>
      <c r="AW232" s="71">
        <v>0</v>
      </c>
      <c r="AX232" s="71"/>
      <c r="AY232" s="72"/>
      <c r="AZ232" s="71">
        <v>512.5</v>
      </c>
      <c r="BA232" s="71">
        <v>4248.6000000000022</v>
      </c>
      <c r="BB232" s="71">
        <v>2690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1984</v>
      </c>
      <c r="B233" s="70">
        <v>372</v>
      </c>
      <c r="C233" s="70">
        <v>15</v>
      </c>
      <c r="D233" s="70">
        <v>22</v>
      </c>
      <c r="E233" s="70">
        <v>2018</v>
      </c>
      <c r="F233" s="70" t="s">
        <v>183</v>
      </c>
      <c r="G233" s="70" t="s">
        <v>1969</v>
      </c>
      <c r="H233" s="70" t="s">
        <v>1970</v>
      </c>
      <c r="I233" s="148"/>
      <c r="J233" s="71">
        <v>2.8569377250888013</v>
      </c>
      <c r="K233" s="71">
        <v>0.62483086980104596</v>
      </c>
      <c r="L233" s="71">
        <v>0.69182526668015132</v>
      </c>
      <c r="M233" s="71">
        <v>8.6912118055860255</v>
      </c>
      <c r="N233" s="71">
        <v>7.7540408389238618</v>
      </c>
      <c r="O233" s="71">
        <v>5.002144379770125</v>
      </c>
      <c r="P233" s="71">
        <v>11.58644164820713</v>
      </c>
      <c r="Q233" s="71">
        <v>0.291108167715255</v>
      </c>
      <c r="R233" s="71">
        <v>8.414758807778167</v>
      </c>
      <c r="S233" s="71">
        <v>0.64419407900000003</v>
      </c>
      <c r="T233" s="72"/>
      <c r="U233" s="71">
        <v>155828</v>
      </c>
      <c r="V233" s="71">
        <v>207</v>
      </c>
      <c r="W233" s="71">
        <v>18</v>
      </c>
      <c r="X233" s="71">
        <v>1080</v>
      </c>
      <c r="Y233" s="71">
        <v>2260</v>
      </c>
      <c r="Z233" s="71">
        <v>3048</v>
      </c>
      <c r="AA233" s="71">
        <v>2424</v>
      </c>
      <c r="AB233" s="71">
        <v>4593</v>
      </c>
      <c r="AC233" s="71">
        <v>1459930</v>
      </c>
      <c r="AD233" s="71">
        <v>0.64419407900000003</v>
      </c>
      <c r="AE233" s="72"/>
      <c r="AF233" s="71">
        <v>1829335.248203208</v>
      </c>
      <c r="AG233" s="71">
        <v>345041.44758678181</v>
      </c>
      <c r="AH233" s="71">
        <v>144762.75483264809</v>
      </c>
      <c r="AI233" s="71">
        <v>9390502.1118387785</v>
      </c>
      <c r="AJ233" s="71">
        <v>8346728.0950642843</v>
      </c>
      <c r="AK233" s="71">
        <v>0</v>
      </c>
      <c r="AL233" s="71">
        <v>0</v>
      </c>
      <c r="AM233" s="71">
        <v>632231.55149860319</v>
      </c>
      <c r="AN233" s="71">
        <v>0</v>
      </c>
      <c r="AO233" s="71">
        <v>0</v>
      </c>
      <c r="AP233" s="71">
        <v>20688601.209024306</v>
      </c>
      <c r="AQ233" s="72"/>
      <c r="AR233" s="71">
        <v>115</v>
      </c>
      <c r="AS233" s="71">
        <v>240</v>
      </c>
      <c r="AT233" s="71">
        <v>2</v>
      </c>
      <c r="AU233" s="71">
        <v>0</v>
      </c>
      <c r="AV233" s="71">
        <v>0</v>
      </c>
      <c r="AW233" s="71">
        <v>0</v>
      </c>
      <c r="AX233" s="71"/>
      <c r="AY233" s="72"/>
      <c r="AZ233" s="71">
        <v>926.4</v>
      </c>
      <c r="BA233" s="71">
        <v>4270</v>
      </c>
      <c r="BB233" s="71">
        <v>2690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1985</v>
      </c>
      <c r="B234" s="70">
        <v>373</v>
      </c>
      <c r="C234" s="70">
        <v>16</v>
      </c>
      <c r="D234" s="70">
        <v>22</v>
      </c>
      <c r="E234" s="70">
        <v>2019</v>
      </c>
      <c r="F234" s="70" t="s">
        <v>158</v>
      </c>
      <c r="G234" s="70" t="s">
        <v>1969</v>
      </c>
      <c r="H234" s="70" t="s">
        <v>1970</v>
      </c>
      <c r="I234" s="148"/>
      <c r="J234" s="71">
        <v>1.6000389141159266</v>
      </c>
      <c r="K234" s="71">
        <v>0.58464027803604401</v>
      </c>
      <c r="L234" s="71">
        <v>0.70354719447162073</v>
      </c>
      <c r="M234" s="71">
        <v>7.1529773085916304</v>
      </c>
      <c r="N234" s="71">
        <v>7.6335466794140183</v>
      </c>
      <c r="O234" s="71">
        <v>4.8732802235434978</v>
      </c>
      <c r="P234" s="71">
        <v>11.360785387086223</v>
      </c>
      <c r="Q234" s="71">
        <v>0.27917703321693998</v>
      </c>
      <c r="R234" s="71">
        <v>9.0370754720820763</v>
      </c>
      <c r="S234" s="71">
        <v>0.58651220627999989</v>
      </c>
      <c r="T234" s="72"/>
      <c r="U234" s="71">
        <v>87713</v>
      </c>
      <c r="V234" s="71">
        <v>207</v>
      </c>
      <c r="W234" s="71">
        <v>18</v>
      </c>
      <c r="X234" s="71">
        <v>1080</v>
      </c>
      <c r="Y234" s="71">
        <v>2266</v>
      </c>
      <c r="Z234" s="71">
        <v>3051</v>
      </c>
      <c r="AA234" s="71">
        <v>2359</v>
      </c>
      <c r="AB234" s="71">
        <v>4524</v>
      </c>
      <c r="AC234" s="71">
        <v>1593580</v>
      </c>
      <c r="AD234" s="71">
        <v>0.58651220627999989</v>
      </c>
      <c r="AE234" s="72"/>
      <c r="AF234" s="71">
        <v>1304257.3264423639</v>
      </c>
      <c r="AG234" s="71">
        <v>335424.66260071192</v>
      </c>
      <c r="AH234" s="71">
        <v>159929.0000153672</v>
      </c>
      <c r="AI234" s="71">
        <v>7414714.5148131233</v>
      </c>
      <c r="AJ234" s="71">
        <v>8349691.4103690684</v>
      </c>
      <c r="AK234" s="71">
        <v>0</v>
      </c>
      <c r="AL234" s="71">
        <v>0</v>
      </c>
      <c r="AM234" s="71">
        <v>616134.74334623385</v>
      </c>
      <c r="AN234" s="71">
        <v>0</v>
      </c>
      <c r="AO234" s="71">
        <v>0</v>
      </c>
      <c r="AP234" s="71">
        <v>18180151.657586869</v>
      </c>
      <c r="AQ234" s="72"/>
      <c r="AR234" s="71">
        <v>134</v>
      </c>
      <c r="AS234" s="71">
        <v>240</v>
      </c>
      <c r="AT234" s="71">
        <v>2</v>
      </c>
      <c r="AU234" s="71">
        <v>0</v>
      </c>
      <c r="AV234" s="71">
        <v>0</v>
      </c>
      <c r="AW234" s="71">
        <v>0</v>
      </c>
      <c r="AX234" s="71"/>
      <c r="AY234" s="72"/>
      <c r="AZ234" s="71">
        <v>1069.899999999999</v>
      </c>
      <c r="BA234" s="71">
        <v>4270.4000000000005</v>
      </c>
      <c r="BB234" s="71">
        <v>2690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1986</v>
      </c>
      <c r="B235" s="70">
        <v>374</v>
      </c>
      <c r="C235" s="70">
        <v>17</v>
      </c>
      <c r="D235" s="70">
        <v>22</v>
      </c>
      <c r="E235" s="70">
        <v>2020</v>
      </c>
      <c r="F235" s="70" t="s">
        <v>159</v>
      </c>
      <c r="G235" s="1064" t="s">
        <v>1969</v>
      </c>
      <c r="H235" s="70" t="s">
        <v>1970</v>
      </c>
      <c r="I235" s="148"/>
      <c r="J235" s="71">
        <v>1.6278475693507291</v>
      </c>
      <c r="K235" s="71">
        <v>0.50488643967521862</v>
      </c>
      <c r="L235" s="71">
        <v>2.6196255437923393</v>
      </c>
      <c r="M235" s="71">
        <v>5.5481940208611498</v>
      </c>
      <c r="N235" s="71">
        <v>7.1172773597792469</v>
      </c>
      <c r="O235" s="71">
        <v>4.1731213174892137</v>
      </c>
      <c r="P235" s="71">
        <v>10.973984055368801</v>
      </c>
      <c r="Q235" s="71">
        <v>0.26384923721016601</v>
      </c>
      <c r="R235" s="71">
        <v>8.1314260608765423</v>
      </c>
      <c r="S235" s="71">
        <v>0.555285688</v>
      </c>
      <c r="T235" s="72"/>
      <c r="U235" s="71">
        <v>104278</v>
      </c>
      <c r="V235" s="71">
        <v>211</v>
      </c>
      <c r="W235" s="71">
        <v>66</v>
      </c>
      <c r="X235" s="71">
        <v>1084</v>
      </c>
      <c r="Y235" s="71">
        <v>2266</v>
      </c>
      <c r="Z235" s="71">
        <v>2982</v>
      </c>
      <c r="AA235" s="71">
        <v>2422</v>
      </c>
      <c r="AB235" s="71">
        <v>4475</v>
      </c>
      <c r="AC235" s="71">
        <v>1441455.9999999998</v>
      </c>
      <c r="AD235" s="71">
        <v>0.555285688</v>
      </c>
      <c r="AE235" s="72"/>
      <c r="AF235" s="71">
        <v>1388758.14705775</v>
      </c>
      <c r="AG235" s="71">
        <v>288923.85108663444</v>
      </c>
      <c r="AH235" s="71">
        <v>656746.55235471798</v>
      </c>
      <c r="AI235" s="71">
        <v>6231481.7778004883</v>
      </c>
      <c r="AJ235" s="71">
        <v>8742573.9954880886</v>
      </c>
      <c r="AK235" s="71"/>
      <c r="AL235" s="71"/>
      <c r="AM235" s="71">
        <v>584037.21828697668</v>
      </c>
      <c r="AN235" s="71"/>
      <c r="AO235" s="71"/>
      <c r="AP235" s="71">
        <v>17892521.542074658</v>
      </c>
      <c r="AQ235" s="72"/>
      <c r="AR235" s="71">
        <v>137</v>
      </c>
      <c r="AS235" s="71">
        <v>240</v>
      </c>
      <c r="AT235" s="71">
        <v>2</v>
      </c>
      <c r="AU235" s="71">
        <v>0</v>
      </c>
      <c r="AV235" s="71">
        <v>0</v>
      </c>
      <c r="AW235" s="71">
        <v>0</v>
      </c>
      <c r="AX235" s="71"/>
      <c r="AY235" s="72"/>
      <c r="AZ235" s="71">
        <v>1091.899999999999</v>
      </c>
      <c r="BA235" s="71">
        <v>4270.4000000000005</v>
      </c>
      <c r="BB235" s="71">
        <v>2690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1987</v>
      </c>
      <c r="B236" s="70">
        <v>374</v>
      </c>
      <c r="C236" s="70">
        <v>18</v>
      </c>
      <c r="D236" s="70">
        <v>22</v>
      </c>
      <c r="E236" s="70">
        <v>2021</v>
      </c>
      <c r="F236" s="70" t="s">
        <v>160</v>
      </c>
      <c r="G236" s="1064" t="s">
        <v>1969</v>
      </c>
      <c r="H236" s="70" t="s">
        <v>1970</v>
      </c>
      <c r="I236" s="148"/>
      <c r="J236" s="71">
        <v>1.8052279144919545</v>
      </c>
      <c r="K236" s="71">
        <v>0.53466022401717861</v>
      </c>
      <c r="L236" s="71">
        <v>2.8238839989945288</v>
      </c>
      <c r="M236" s="71">
        <v>6.0056564818823714</v>
      </c>
      <c r="N236" s="71">
        <v>7.5606378490274091</v>
      </c>
      <c r="O236" s="71">
        <v>3.9917814547063419</v>
      </c>
      <c r="P236" s="71">
        <v>11.430660358004747</v>
      </c>
      <c r="Q236" s="71">
        <v>0.258888434200231</v>
      </c>
      <c r="R236" s="71">
        <v>8.321058845601689</v>
      </c>
      <c r="S236" s="71">
        <v>0.57482967944000007</v>
      </c>
      <c r="T236" s="72"/>
      <c r="U236" s="71">
        <v>122487</v>
      </c>
      <c r="V236" s="71">
        <v>211</v>
      </c>
      <c r="W236" s="71">
        <v>66</v>
      </c>
      <c r="X236" s="71">
        <v>1084</v>
      </c>
      <c r="Y236" s="71">
        <v>2282</v>
      </c>
      <c r="Z236" s="71">
        <v>2937</v>
      </c>
      <c r="AA236" s="71">
        <v>2460</v>
      </c>
      <c r="AB236" s="71">
        <v>4434</v>
      </c>
      <c r="AC236" s="71">
        <v>1430992.9999999998</v>
      </c>
      <c r="AD236" s="71">
        <v>0.57482967944000007</v>
      </c>
      <c r="AE236" s="72"/>
      <c r="AF236" s="71">
        <v>1525328.0035050672</v>
      </c>
      <c r="AG236" s="71">
        <v>309627.54532982927</v>
      </c>
      <c r="AH236" s="71">
        <v>694414.50155658857</v>
      </c>
      <c r="AI236" s="71">
        <v>6865667.6695781099</v>
      </c>
      <c r="AJ236" s="71">
        <v>9105916.8131113853</v>
      </c>
      <c r="AK236" s="71">
        <v>0</v>
      </c>
      <c r="AL236" s="71">
        <v>0</v>
      </c>
      <c r="AM236" s="71">
        <v>582024.07853979815</v>
      </c>
      <c r="AN236" s="71">
        <v>0</v>
      </c>
      <c r="AO236" s="71">
        <v>0</v>
      </c>
      <c r="AP236" s="71">
        <v>19082978.61162078</v>
      </c>
      <c r="AQ236" s="72"/>
      <c r="AR236" s="71">
        <v>137</v>
      </c>
      <c r="AS236" s="71">
        <v>240</v>
      </c>
      <c r="AT236" s="71">
        <v>2</v>
      </c>
      <c r="AU236" s="71">
        <v>0</v>
      </c>
      <c r="AV236" s="71">
        <v>0</v>
      </c>
      <c r="AW236" s="71">
        <v>0</v>
      </c>
      <c r="AX236" s="71"/>
      <c r="AY236" s="72"/>
      <c r="AZ236" s="71">
        <v>1091.899999999999</v>
      </c>
      <c r="BA236" s="71">
        <v>4270.4000000000005</v>
      </c>
      <c r="BB236" s="71">
        <v>2690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1988</v>
      </c>
      <c r="B237" s="70">
        <v>374</v>
      </c>
      <c r="C237" s="70">
        <v>19</v>
      </c>
      <c r="D237" s="70">
        <v>22</v>
      </c>
      <c r="E237" s="70">
        <v>2022</v>
      </c>
      <c r="F237" s="70" t="s">
        <v>161</v>
      </c>
      <c r="G237" s="70" t="s">
        <v>1969</v>
      </c>
      <c r="H237" s="70" t="s">
        <v>1970</v>
      </c>
      <c r="I237" s="148"/>
      <c r="J237" s="71">
        <v>1.5458189485833265</v>
      </c>
      <c r="K237" s="71">
        <v>0.58216314039681916</v>
      </c>
      <c r="L237" s="71">
        <v>2.3015670434972928</v>
      </c>
      <c r="M237" s="71">
        <v>6.8711396331302588</v>
      </c>
      <c r="N237" s="71">
        <v>7.4650662267272736</v>
      </c>
      <c r="O237" s="71">
        <v>4.1870931276831564</v>
      </c>
      <c r="P237" s="71">
        <v>11.373444033786599</v>
      </c>
      <c r="Q237" s="71">
        <v>0.25702573238592991</v>
      </c>
      <c r="R237" s="71">
        <v>8.6900168529392126</v>
      </c>
      <c r="S237" s="71">
        <v>0.52217585536000011</v>
      </c>
      <c r="T237" s="72"/>
      <c r="U237" s="71">
        <v>106250</v>
      </c>
      <c r="V237" s="71">
        <v>211</v>
      </c>
      <c r="W237" s="71">
        <v>66</v>
      </c>
      <c r="X237" s="71">
        <v>1084</v>
      </c>
      <c r="Y237" s="71">
        <v>2268</v>
      </c>
      <c r="Z237" s="71">
        <v>2927</v>
      </c>
      <c r="AA237" s="71">
        <v>2485</v>
      </c>
      <c r="AB237" s="71">
        <v>4366</v>
      </c>
      <c r="AC237" s="71">
        <v>1513212.9999999998</v>
      </c>
      <c r="AD237" s="71">
        <v>0.52217585536000011</v>
      </c>
      <c r="AE237" s="72"/>
      <c r="AF237" s="71">
        <v>1276549.6943635056</v>
      </c>
      <c r="AG237" s="71">
        <v>351081.08196184336</v>
      </c>
      <c r="AH237" s="71">
        <v>651240.24760093575</v>
      </c>
      <c r="AI237" s="71">
        <v>7678226.856550185</v>
      </c>
      <c r="AJ237" s="71">
        <v>9221458.8892871644</v>
      </c>
      <c r="AK237" s="71">
        <v>0</v>
      </c>
      <c r="AL237" s="71">
        <v>0</v>
      </c>
      <c r="AM237" s="71">
        <v>563769.76738146658</v>
      </c>
      <c r="AN237" s="71">
        <v>0</v>
      </c>
      <c r="AO237" s="71">
        <v>0</v>
      </c>
      <c r="AP237" s="71">
        <v>19742326.537145101</v>
      </c>
      <c r="AQ237" s="72"/>
      <c r="AR237" s="71">
        <v>137</v>
      </c>
      <c r="AS237" s="71">
        <v>240</v>
      </c>
      <c r="AT237" s="71">
        <v>2</v>
      </c>
      <c r="AU237" s="71">
        <v>0</v>
      </c>
      <c r="AV237" s="71">
        <v>0</v>
      </c>
      <c r="AW237" s="71">
        <v>0</v>
      </c>
      <c r="AX237" s="71"/>
      <c r="AY237" s="72"/>
      <c r="AZ237" s="71">
        <v>1091.8999999999987</v>
      </c>
      <c r="BA237" s="71">
        <v>4270.4000000000005</v>
      </c>
      <c r="BB237" s="71">
        <v>2690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1989</v>
      </c>
      <c r="B238" s="70">
        <v>374</v>
      </c>
      <c r="C238" s="70">
        <v>20</v>
      </c>
      <c r="D238" s="70">
        <v>22</v>
      </c>
      <c r="E238" s="70">
        <v>2023</v>
      </c>
      <c r="F238" s="70" t="s">
        <v>1539</v>
      </c>
      <c r="G238" s="70" t="s">
        <v>1969</v>
      </c>
      <c r="H238" s="70" t="s">
        <v>1970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141</v>
      </c>
      <c r="AS238" s="71">
        <v>242</v>
      </c>
      <c r="AT238" s="71">
        <v>2</v>
      </c>
      <c r="AU238" s="71">
        <v>0</v>
      </c>
      <c r="AV238" s="71">
        <v>0</v>
      </c>
      <c r="AW238" s="71">
        <v>0</v>
      </c>
      <c r="AX238" s="71"/>
      <c r="AY238" s="72"/>
      <c r="AZ238" s="71">
        <v>1131.099999999999</v>
      </c>
      <c r="BA238" s="71">
        <v>4358.4000000000005</v>
      </c>
      <c r="BB238" s="71">
        <v>2690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1990</v>
      </c>
      <c r="B239" s="70">
        <v>374</v>
      </c>
      <c r="C239" s="70">
        <v>21</v>
      </c>
      <c r="D239" s="70">
        <v>22</v>
      </c>
      <c r="E239" s="70">
        <v>2024</v>
      </c>
      <c r="F239" s="70" t="s">
        <v>1554</v>
      </c>
      <c r="G239" s="70" t="s">
        <v>1969</v>
      </c>
      <c r="H239" s="70" t="s">
        <v>1970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1991</v>
      </c>
      <c r="B240" s="70">
        <v>273</v>
      </c>
      <c r="C240" s="70">
        <v>1</v>
      </c>
      <c r="D240" s="70">
        <v>17</v>
      </c>
      <c r="E240" s="70">
        <v>1990</v>
      </c>
      <c r="F240" s="70" t="s">
        <v>787</v>
      </c>
      <c r="G240" s="70" t="s">
        <v>1992</v>
      </c>
      <c r="H240" s="70" t="s">
        <v>1993</v>
      </c>
      <c r="I240" s="148"/>
      <c r="J240" s="71">
        <v>14.69373208256491</v>
      </c>
      <c r="K240" s="71">
        <v>3.0479318431965829</v>
      </c>
      <c r="L240" s="71">
        <v>5.7080816154066794</v>
      </c>
      <c r="M240" s="71">
        <v>2.8135391047837932</v>
      </c>
      <c r="N240" s="71">
        <v>6.0355567825801071</v>
      </c>
      <c r="O240" s="71">
        <v>4.7846925578410664</v>
      </c>
      <c r="P240" s="71">
        <v>7.3019728013916021</v>
      </c>
      <c r="Q240" s="71">
        <v>0.34009566489600901</v>
      </c>
      <c r="R240" s="71">
        <v>0</v>
      </c>
      <c r="S240" s="71">
        <v>0.40901107492454281</v>
      </c>
      <c r="T240" s="72"/>
      <c r="U240" s="71">
        <v>1119453</v>
      </c>
      <c r="V240" s="71">
        <v>539</v>
      </c>
      <c r="W240" s="71">
        <v>62</v>
      </c>
      <c r="X240" s="71">
        <v>1131</v>
      </c>
      <c r="Y240" s="71">
        <v>1550</v>
      </c>
      <c r="Z240" s="71">
        <v>1968</v>
      </c>
      <c r="AA240" s="71">
        <v>1773</v>
      </c>
      <c r="AB240" s="71">
        <v>5522</v>
      </c>
      <c r="AC240" s="71">
        <v>0</v>
      </c>
      <c r="AD240" s="71">
        <v>0.40901107492454281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1994</v>
      </c>
      <c r="B241" s="70">
        <v>274</v>
      </c>
      <c r="C241" s="70">
        <v>2</v>
      </c>
      <c r="D241" s="70">
        <v>17</v>
      </c>
      <c r="E241" s="70">
        <v>2005</v>
      </c>
      <c r="F241" s="70" t="s">
        <v>789</v>
      </c>
      <c r="G241" s="70" t="s">
        <v>1992</v>
      </c>
      <c r="H241" s="70" t="s">
        <v>1993</v>
      </c>
      <c r="I241" s="148"/>
      <c r="J241" s="71">
        <v>23.605689328060851</v>
      </c>
      <c r="K241" s="71">
        <v>2.249695313418842</v>
      </c>
      <c r="L241" s="71">
        <v>3.3963691214817828</v>
      </c>
      <c r="M241" s="71">
        <v>5.6154969188022399</v>
      </c>
      <c r="N241" s="71">
        <v>7.4900078504550658</v>
      </c>
      <c r="O241" s="71">
        <v>6.4563427804712479</v>
      </c>
      <c r="P241" s="71">
        <v>6.4618326078239736</v>
      </c>
      <c r="Q241" s="71">
        <v>0.29486615628708701</v>
      </c>
      <c r="R241" s="71">
        <v>0</v>
      </c>
      <c r="S241" s="71">
        <v>0</v>
      </c>
      <c r="T241" s="72"/>
      <c r="U241" s="71">
        <v>1458762</v>
      </c>
      <c r="V241" s="71">
        <v>464</v>
      </c>
      <c r="W241" s="71">
        <v>40</v>
      </c>
      <c r="X241" s="71">
        <v>946</v>
      </c>
      <c r="Y241" s="71">
        <v>1483</v>
      </c>
      <c r="Z241" s="71">
        <v>3073</v>
      </c>
      <c r="AA241" s="71">
        <v>1285</v>
      </c>
      <c r="AB241" s="71">
        <v>5005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1995</v>
      </c>
      <c r="B242" s="70">
        <v>275</v>
      </c>
      <c r="C242" s="70">
        <v>3</v>
      </c>
      <c r="D242" s="70">
        <v>17</v>
      </c>
      <c r="E242" s="70">
        <v>2006</v>
      </c>
      <c r="F242" s="70" t="s">
        <v>790</v>
      </c>
      <c r="G242" s="70" t="s">
        <v>1992</v>
      </c>
      <c r="H242" s="70" t="s">
        <v>1993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1996</v>
      </c>
      <c r="B243" s="70">
        <v>276</v>
      </c>
      <c r="C243" s="70">
        <v>4</v>
      </c>
      <c r="D243" s="70">
        <v>17</v>
      </c>
      <c r="E243" s="70">
        <v>2007</v>
      </c>
      <c r="F243" s="70" t="s">
        <v>791</v>
      </c>
      <c r="G243" s="70" t="s">
        <v>1992</v>
      </c>
      <c r="H243" s="70" t="s">
        <v>1993</v>
      </c>
      <c r="I243" s="148"/>
      <c r="J243" s="71">
        <v>20.481280629935529</v>
      </c>
      <c r="K243" s="71">
        <v>1.4928870800930281</v>
      </c>
      <c r="L243" s="71">
        <v>2.9859575850910058</v>
      </c>
      <c r="M243" s="71">
        <v>6.4512708785850501</v>
      </c>
      <c r="N243" s="71">
        <v>6.9664495095183163</v>
      </c>
      <c r="O243" s="71">
        <v>6.3157944102787216</v>
      </c>
      <c r="P243" s="71">
        <v>6.6027063236314048</v>
      </c>
      <c r="Q243" s="71">
        <v>0.30921422303937901</v>
      </c>
      <c r="R243" s="71">
        <v>0</v>
      </c>
      <c r="S243" s="71">
        <v>0</v>
      </c>
      <c r="T243" s="72"/>
      <c r="U243" s="71">
        <v>1562767</v>
      </c>
      <c r="V243" s="71">
        <v>450</v>
      </c>
      <c r="W243" s="71">
        <v>44</v>
      </c>
      <c r="X243" s="71">
        <v>1369</v>
      </c>
      <c r="Y243" s="71">
        <v>1525</v>
      </c>
      <c r="Z243" s="71">
        <v>3125</v>
      </c>
      <c r="AA243" s="71">
        <v>1293</v>
      </c>
      <c r="AB243" s="71">
        <v>4971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1997</v>
      </c>
      <c r="B244" s="70">
        <v>277</v>
      </c>
      <c r="C244" s="70">
        <v>5</v>
      </c>
      <c r="D244" s="70">
        <v>17</v>
      </c>
      <c r="E244" s="70">
        <v>2008</v>
      </c>
      <c r="F244" s="70" t="s">
        <v>792</v>
      </c>
      <c r="G244" s="70" t="s">
        <v>1992</v>
      </c>
      <c r="H244" s="70" t="s">
        <v>1993</v>
      </c>
      <c r="I244" s="148"/>
      <c r="J244" s="71">
        <v>20.391574538157261</v>
      </c>
      <c r="K244" s="71">
        <v>1.4273987301656039</v>
      </c>
      <c r="L244" s="71">
        <v>2.6636859029673179</v>
      </c>
      <c r="M244" s="71">
        <v>6.6300773272638001</v>
      </c>
      <c r="N244" s="71">
        <v>6.841312335380783</v>
      </c>
      <c r="O244" s="71">
        <v>6.2168365410511699</v>
      </c>
      <c r="P244" s="71">
        <v>6.6920945165640129</v>
      </c>
      <c r="Q244" s="71">
        <v>0.30292546894027</v>
      </c>
      <c r="R244" s="71">
        <v>0</v>
      </c>
      <c r="S244" s="71">
        <v>0</v>
      </c>
      <c r="T244" s="72"/>
      <c r="U244" s="71">
        <v>1688654</v>
      </c>
      <c r="V244" s="71">
        <v>450</v>
      </c>
      <c r="W244" s="71">
        <v>44</v>
      </c>
      <c r="X244" s="71">
        <v>1369</v>
      </c>
      <c r="Y244" s="71">
        <v>1544</v>
      </c>
      <c r="Z244" s="71">
        <v>3184</v>
      </c>
      <c r="AA244" s="71">
        <v>1312</v>
      </c>
      <c r="AB244" s="71">
        <v>4950</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1998</v>
      </c>
      <c r="B245" s="70">
        <v>278</v>
      </c>
      <c r="C245" s="70">
        <v>6</v>
      </c>
      <c r="D245" s="70">
        <v>17</v>
      </c>
      <c r="E245" s="70">
        <v>2009</v>
      </c>
      <c r="F245" s="70" t="s">
        <v>176</v>
      </c>
      <c r="G245" s="70" t="s">
        <v>1992</v>
      </c>
      <c r="H245" s="70" t="s">
        <v>1993</v>
      </c>
      <c r="I245" s="148"/>
      <c r="J245" s="71">
        <v>23.49248053017628</v>
      </c>
      <c r="K245" s="71">
        <v>1.274380967573487</v>
      </c>
      <c r="L245" s="71">
        <v>2.6263700758724182</v>
      </c>
      <c r="M245" s="71">
        <v>7.3300815282391092</v>
      </c>
      <c r="N245" s="71">
        <v>6.9024120860406057</v>
      </c>
      <c r="O245" s="71">
        <v>6.3735792900871742</v>
      </c>
      <c r="P245" s="71">
        <v>6.4639623987710433</v>
      </c>
      <c r="Q245" s="71">
        <v>0.28519067708045998</v>
      </c>
      <c r="R245" s="71">
        <v>0</v>
      </c>
      <c r="S245" s="71">
        <v>0</v>
      </c>
      <c r="T245" s="72"/>
      <c r="U245" s="71">
        <v>1625472</v>
      </c>
      <c r="V245" s="71">
        <v>480</v>
      </c>
      <c r="W245" s="71">
        <v>63</v>
      </c>
      <c r="X245" s="71">
        <v>1565</v>
      </c>
      <c r="Y245" s="71">
        <v>1548</v>
      </c>
      <c r="Z245" s="71">
        <v>3222</v>
      </c>
      <c r="AA245" s="71">
        <v>1301</v>
      </c>
      <c r="AB245" s="71">
        <v>4892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1999</v>
      </c>
      <c r="B246" s="70">
        <v>279</v>
      </c>
      <c r="C246" s="70">
        <v>7</v>
      </c>
      <c r="D246" s="70">
        <v>17</v>
      </c>
      <c r="E246" s="70">
        <v>2010</v>
      </c>
      <c r="F246" s="70" t="s">
        <v>177</v>
      </c>
      <c r="G246" s="70" t="s">
        <v>1992</v>
      </c>
      <c r="H246" s="70" t="s">
        <v>1993</v>
      </c>
      <c r="I246" s="148"/>
      <c r="J246" s="71">
        <v>19.832072744132301</v>
      </c>
      <c r="K246" s="71">
        <v>1.5395407664049401</v>
      </c>
      <c r="L246" s="71">
        <v>2.4856157675386892</v>
      </c>
      <c r="M246" s="71">
        <v>7.1496402412094078</v>
      </c>
      <c r="N246" s="71">
        <v>7.0712247935813917</v>
      </c>
      <c r="O246" s="71">
        <v>6.416952319262192</v>
      </c>
      <c r="P246" s="71">
        <v>6.6040475473071281</v>
      </c>
      <c r="Q246" s="71">
        <v>0.29725918885827501</v>
      </c>
      <c r="R246" s="71">
        <v>0</v>
      </c>
      <c r="S246" s="71">
        <v>0</v>
      </c>
      <c r="T246" s="72"/>
      <c r="U246" s="71">
        <v>1454355</v>
      </c>
      <c r="V246" s="71">
        <v>480</v>
      </c>
      <c r="W246" s="71">
        <v>63</v>
      </c>
      <c r="X246" s="71">
        <v>1565</v>
      </c>
      <c r="Y246" s="71">
        <v>1575</v>
      </c>
      <c r="Z246" s="71">
        <v>3259</v>
      </c>
      <c r="AA246" s="71">
        <v>1296</v>
      </c>
      <c r="AB246" s="71">
        <v>4886</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2000</v>
      </c>
      <c r="B247" s="70">
        <v>280</v>
      </c>
      <c r="C247" s="70">
        <v>8</v>
      </c>
      <c r="D247" s="70">
        <v>17</v>
      </c>
      <c r="E247" s="70">
        <v>2011</v>
      </c>
      <c r="F247" s="70" t="s">
        <v>178</v>
      </c>
      <c r="G247" s="70" t="s">
        <v>1992</v>
      </c>
      <c r="H247" s="70" t="s">
        <v>1993</v>
      </c>
      <c r="I247" s="148"/>
      <c r="J247" s="71">
        <v>23.222307373138459</v>
      </c>
      <c r="K247" s="71">
        <v>2.0228874546014031</v>
      </c>
      <c r="L247" s="71">
        <v>2.510594317991881</v>
      </c>
      <c r="M247" s="71">
        <v>8.3459071072023221</v>
      </c>
      <c r="N247" s="71">
        <v>7.6347562307704679</v>
      </c>
      <c r="O247" s="71">
        <v>6.425042843462041</v>
      </c>
      <c r="P247" s="71">
        <v>6.5418611298913953</v>
      </c>
      <c r="Q247" s="71">
        <v>0.34077971499850102</v>
      </c>
      <c r="R247" s="71">
        <v>0</v>
      </c>
      <c r="S247" s="71">
        <v>0</v>
      </c>
      <c r="T247" s="72"/>
      <c r="U247" s="71">
        <v>1470951</v>
      </c>
      <c r="V247" s="71">
        <v>480</v>
      </c>
      <c r="W247" s="71">
        <v>63</v>
      </c>
      <c r="X247" s="71">
        <v>1565</v>
      </c>
      <c r="Y247" s="71">
        <v>1569</v>
      </c>
      <c r="Z247" s="71">
        <v>3334</v>
      </c>
      <c r="AA247" s="71">
        <v>1322</v>
      </c>
      <c r="AB247" s="71">
        <v>4856</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2001</v>
      </c>
      <c r="B248" s="70">
        <v>281</v>
      </c>
      <c r="C248" s="70">
        <v>9</v>
      </c>
      <c r="D248" s="70">
        <v>17</v>
      </c>
      <c r="E248" s="70">
        <v>2012</v>
      </c>
      <c r="F248" s="70" t="s">
        <v>179</v>
      </c>
      <c r="G248" s="70" t="s">
        <v>1992</v>
      </c>
      <c r="H248" s="70" t="s">
        <v>1993</v>
      </c>
      <c r="I248" s="148"/>
      <c r="J248" s="71">
        <v>23.888454987180442</v>
      </c>
      <c r="K248" s="71">
        <v>2.0352844402485371</v>
      </c>
      <c r="L248" s="71">
        <v>2.7410452786577748</v>
      </c>
      <c r="M248" s="71">
        <v>8.7942875173935668</v>
      </c>
      <c r="N248" s="71">
        <v>8.6676637919791037</v>
      </c>
      <c r="O248" s="71">
        <v>6.3496276836847958</v>
      </c>
      <c r="P248" s="71">
        <v>6.3700633724726723</v>
      </c>
      <c r="Q248" s="71">
        <v>0.36819165320818198</v>
      </c>
      <c r="R248" s="71">
        <v>0</v>
      </c>
      <c r="S248" s="71">
        <v>0</v>
      </c>
      <c r="T248" s="72"/>
      <c r="U248" s="71">
        <v>1498991</v>
      </c>
      <c r="V248" s="71">
        <v>480</v>
      </c>
      <c r="W248" s="71">
        <v>63</v>
      </c>
      <c r="X248" s="71">
        <v>1565</v>
      </c>
      <c r="Y248" s="71">
        <v>1570</v>
      </c>
      <c r="Z248" s="71">
        <v>3321</v>
      </c>
      <c r="AA248" s="71">
        <v>1280</v>
      </c>
      <c r="AB248" s="71">
        <v>4829</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2002</v>
      </c>
      <c r="B249" s="70">
        <v>282</v>
      </c>
      <c r="C249" s="70">
        <v>10</v>
      </c>
      <c r="D249" s="70">
        <v>17</v>
      </c>
      <c r="E249" s="70">
        <v>2013</v>
      </c>
      <c r="F249" s="70" t="s">
        <v>180</v>
      </c>
      <c r="G249" s="70" t="s">
        <v>1992</v>
      </c>
      <c r="H249" s="70" t="s">
        <v>1993</v>
      </c>
      <c r="I249" s="148"/>
      <c r="J249" s="71">
        <v>22.194054743934029</v>
      </c>
      <c r="K249" s="71">
        <v>1.753121474203132</v>
      </c>
      <c r="L249" s="71">
        <v>2.6937651694163431</v>
      </c>
      <c r="M249" s="71">
        <v>8.7527997035489697</v>
      </c>
      <c r="N249" s="71">
        <v>8.6646780612640875</v>
      </c>
      <c r="O249" s="71">
        <v>6.1075291639228375</v>
      </c>
      <c r="P249" s="71">
        <v>6.2691817194585999</v>
      </c>
      <c r="Q249" s="71">
        <v>0.37091671576141699</v>
      </c>
      <c r="R249" s="71">
        <v>0</v>
      </c>
      <c r="S249" s="71">
        <v>0</v>
      </c>
      <c r="T249" s="72"/>
      <c r="U249" s="71">
        <v>1393361</v>
      </c>
      <c r="V249" s="71">
        <v>480</v>
      </c>
      <c r="W249" s="71">
        <v>63</v>
      </c>
      <c r="X249" s="71">
        <v>1565</v>
      </c>
      <c r="Y249" s="71">
        <v>1567</v>
      </c>
      <c r="Z249" s="71">
        <v>3337</v>
      </c>
      <c r="AA249" s="71">
        <v>1255</v>
      </c>
      <c r="AB249" s="71">
        <v>4795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2003</v>
      </c>
      <c r="B250" s="70">
        <v>283</v>
      </c>
      <c r="C250" s="70">
        <v>11</v>
      </c>
      <c r="D250" s="70">
        <v>17</v>
      </c>
      <c r="E250" s="70">
        <v>2014</v>
      </c>
      <c r="F250" s="70" t="s">
        <v>181</v>
      </c>
      <c r="G250" s="70" t="s">
        <v>1992</v>
      </c>
      <c r="H250" s="70" t="s">
        <v>1993</v>
      </c>
      <c r="I250" s="148"/>
      <c r="J250" s="71">
        <v>17.975400883048518</v>
      </c>
      <c r="K250" s="71">
        <v>2.0119670081736118</v>
      </c>
      <c r="L250" s="71">
        <v>1.8173164821911361</v>
      </c>
      <c r="M250" s="71">
        <v>6.7663037805113504</v>
      </c>
      <c r="N250" s="71">
        <v>7.5651050199347543</v>
      </c>
      <c r="O250" s="71">
        <v>5.8840472097533958</v>
      </c>
      <c r="P250" s="71">
        <v>6.2264480326710823</v>
      </c>
      <c r="Q250" s="71">
        <v>0.35557562609545001</v>
      </c>
      <c r="R250" s="71">
        <v>0</v>
      </c>
      <c r="S250" s="71">
        <v>0</v>
      </c>
      <c r="T250" s="72"/>
      <c r="U250" s="71">
        <v>1277551</v>
      </c>
      <c r="V250" s="71">
        <v>509</v>
      </c>
      <c r="W250" s="71">
        <v>58</v>
      </c>
      <c r="X250" s="71">
        <v>1250</v>
      </c>
      <c r="Y250" s="71">
        <v>1575</v>
      </c>
      <c r="Z250" s="71">
        <v>3386</v>
      </c>
      <c r="AA250" s="71">
        <v>1240</v>
      </c>
      <c r="AB250" s="71">
        <v>4791</v>
      </c>
      <c r="AC250" s="71">
        <v>0</v>
      </c>
      <c r="AD250" s="71">
        <v>0</v>
      </c>
      <c r="AE250" s="72"/>
      <c r="AF250" s="71"/>
      <c r="AG250" s="71"/>
      <c r="AH250" s="71"/>
      <c r="AI250" s="71"/>
      <c r="AJ250" s="71"/>
      <c r="AK250" s="71"/>
      <c r="AL250" s="71"/>
      <c r="AM250" s="71"/>
      <c r="AN250" s="71"/>
      <c r="AO250" s="71"/>
      <c r="AP250" s="71"/>
      <c r="AQ250" s="72"/>
      <c r="AR250" s="71">
        <v>43</v>
      </c>
      <c r="AS250" s="71">
        <v>3</v>
      </c>
      <c r="AT250" s="71">
        <v>0</v>
      </c>
      <c r="AU250" s="71">
        <v>0</v>
      </c>
      <c r="AV250" s="71">
        <v>0</v>
      </c>
      <c r="AW250" s="71">
        <v>0</v>
      </c>
      <c r="AX250" s="71"/>
      <c r="AY250" s="72"/>
      <c r="AZ250" s="71">
        <v>172.8</v>
      </c>
      <c r="BA250" s="71">
        <v>931.5</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2004</v>
      </c>
      <c r="B251" s="70">
        <v>284</v>
      </c>
      <c r="C251" s="70">
        <v>12</v>
      </c>
      <c r="D251" s="70">
        <v>17</v>
      </c>
      <c r="E251" s="70">
        <v>2015</v>
      </c>
      <c r="F251" s="70" t="s">
        <v>182</v>
      </c>
      <c r="G251" s="70" t="s">
        <v>1992</v>
      </c>
      <c r="H251" s="70" t="s">
        <v>1993</v>
      </c>
      <c r="I251" s="148"/>
      <c r="J251" s="71">
        <v>16.655977202339741</v>
      </c>
      <c r="K251" s="71">
        <v>2.03395855524849</v>
      </c>
      <c r="L251" s="71">
        <v>1.9307963553783729</v>
      </c>
      <c r="M251" s="71">
        <v>5.6582574651937216</v>
      </c>
      <c r="N251" s="71">
        <v>7.0938866801472482</v>
      </c>
      <c r="O251" s="71">
        <v>5.836565380139155</v>
      </c>
      <c r="P251" s="71">
        <v>6.145937255032905</v>
      </c>
      <c r="Q251" s="71">
        <v>0.34554272926950003</v>
      </c>
      <c r="R251" s="71">
        <v>0</v>
      </c>
      <c r="S251" s="71">
        <v>0</v>
      </c>
      <c r="T251" s="72"/>
      <c r="U251" s="71">
        <v>1316306</v>
      </c>
      <c r="V251" s="71">
        <v>509</v>
      </c>
      <c r="W251" s="71">
        <v>58</v>
      </c>
      <c r="X251" s="71">
        <v>1250</v>
      </c>
      <c r="Y251" s="71">
        <v>1581</v>
      </c>
      <c r="Z251" s="71">
        <v>3391</v>
      </c>
      <c r="AA251" s="71">
        <v>1223</v>
      </c>
      <c r="AB251" s="71">
        <v>4756</v>
      </c>
      <c r="AC251" s="71">
        <v>0</v>
      </c>
      <c r="AD251" s="71">
        <v>0</v>
      </c>
      <c r="AE251" s="72"/>
      <c r="AF251" s="71">
        <v>14301677.039749561</v>
      </c>
      <c r="AG251" s="71">
        <v>1370471.260011164</v>
      </c>
      <c r="AH251" s="71">
        <v>392636.37696322292</v>
      </c>
      <c r="AI251" s="71">
        <v>7529319.8668655138</v>
      </c>
      <c r="AJ251" s="71">
        <v>8667435.1365441736</v>
      </c>
      <c r="AK251" s="71">
        <v>0</v>
      </c>
      <c r="AL251" s="71">
        <v>0</v>
      </c>
      <c r="AM251" s="71">
        <v>651789.84933035902</v>
      </c>
      <c r="AN251" s="71">
        <v>0</v>
      </c>
      <c r="AO251" s="71">
        <v>0</v>
      </c>
      <c r="AP251" s="71">
        <v>32913329.529463992</v>
      </c>
      <c r="AQ251" s="72"/>
      <c r="AR251" s="71">
        <v>46</v>
      </c>
      <c r="AS251" s="71">
        <v>5</v>
      </c>
      <c r="AT251" s="71">
        <v>0</v>
      </c>
      <c r="AU251" s="71">
        <v>0</v>
      </c>
      <c r="AV251" s="71">
        <v>0</v>
      </c>
      <c r="AW251" s="71">
        <v>0</v>
      </c>
      <c r="AX251" s="71"/>
      <c r="AY251" s="72"/>
      <c r="AZ251" s="71">
        <v>190.2</v>
      </c>
      <c r="BA251" s="71">
        <v>763.6</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2005</v>
      </c>
      <c r="B252" s="70">
        <v>285</v>
      </c>
      <c r="C252" s="70">
        <v>13</v>
      </c>
      <c r="D252" s="70">
        <v>17</v>
      </c>
      <c r="E252" s="70">
        <v>2016</v>
      </c>
      <c r="F252" s="70" t="s">
        <v>155</v>
      </c>
      <c r="G252" s="70" t="s">
        <v>1992</v>
      </c>
      <c r="H252" s="70" t="s">
        <v>1993</v>
      </c>
      <c r="I252" s="148"/>
      <c r="J252" s="71">
        <v>18.612176247307413</v>
      </c>
      <c r="K252" s="71">
        <v>1.7346375517976396</v>
      </c>
      <c r="L252" s="71">
        <v>2.4850091261633795</v>
      </c>
      <c r="M252" s="71">
        <v>5.5030676540131216</v>
      </c>
      <c r="N252" s="71">
        <v>6.6972125290669897</v>
      </c>
      <c r="O252" s="71">
        <v>5.7673894501925513</v>
      </c>
      <c r="P252" s="71">
        <v>6.0345326421034118</v>
      </c>
      <c r="Q252" s="71">
        <v>0.33303001131890814</v>
      </c>
      <c r="R252" s="71">
        <v>0</v>
      </c>
      <c r="S252" s="71">
        <v>0</v>
      </c>
      <c r="T252" s="72"/>
      <c r="U252" s="71">
        <v>1434616</v>
      </c>
      <c r="V252" s="71">
        <v>509</v>
      </c>
      <c r="W252" s="71">
        <v>58</v>
      </c>
      <c r="X252" s="71">
        <v>1250</v>
      </c>
      <c r="Y252" s="71">
        <v>1593</v>
      </c>
      <c r="Z252" s="71">
        <v>3392</v>
      </c>
      <c r="AA252" s="71">
        <v>1242</v>
      </c>
      <c r="AB252" s="71">
        <v>4715</v>
      </c>
      <c r="AC252" s="71">
        <v>0</v>
      </c>
      <c r="AD252" s="71">
        <v>0</v>
      </c>
      <c r="AE252" s="72"/>
      <c r="AF252" s="71">
        <v>16073854.69212052</v>
      </c>
      <c r="AG252" s="71">
        <v>1117930.9747052731</v>
      </c>
      <c r="AH252" s="71">
        <v>391401.4617622103</v>
      </c>
      <c r="AI252" s="71">
        <v>7715616.7964899959</v>
      </c>
      <c r="AJ252" s="71">
        <v>7868404.1734912777</v>
      </c>
      <c r="AK252" s="71">
        <v>0</v>
      </c>
      <c r="AL252" s="71">
        <v>0</v>
      </c>
      <c r="AM252" s="71">
        <v>646672.98276187782</v>
      </c>
      <c r="AN252" s="71">
        <v>0</v>
      </c>
      <c r="AO252" s="71">
        <v>0</v>
      </c>
      <c r="AP252" s="71">
        <v>33813881.081331149</v>
      </c>
      <c r="AQ252" s="72"/>
      <c r="AR252" s="71">
        <v>48</v>
      </c>
      <c r="AS252" s="71">
        <v>7</v>
      </c>
      <c r="AT252" s="71">
        <v>0</v>
      </c>
      <c r="AU252" s="71">
        <v>0</v>
      </c>
      <c r="AV252" s="71">
        <v>0</v>
      </c>
      <c r="AW252" s="71">
        <v>0</v>
      </c>
      <c r="AX252" s="71"/>
      <c r="AY252" s="72"/>
      <c r="AZ252" s="71">
        <v>211.4</v>
      </c>
      <c r="BA252" s="71">
        <v>785.4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2006</v>
      </c>
      <c r="B253" s="70">
        <v>286</v>
      </c>
      <c r="C253" s="70">
        <v>14</v>
      </c>
      <c r="D253" s="70">
        <v>17</v>
      </c>
      <c r="E253" s="70">
        <v>2017</v>
      </c>
      <c r="F253" s="70" t="s">
        <v>156</v>
      </c>
      <c r="G253" s="70" t="s">
        <v>1992</v>
      </c>
      <c r="H253" s="70" t="s">
        <v>1993</v>
      </c>
      <c r="I253" s="148"/>
      <c r="J253" s="71">
        <v>15.412025787271954</v>
      </c>
      <c r="K253" s="71">
        <v>1.7747030038182423</v>
      </c>
      <c r="L253" s="71">
        <v>2.2386895902957411</v>
      </c>
      <c r="M253" s="71">
        <v>5.3025218639791394</v>
      </c>
      <c r="N253" s="71">
        <v>7.1472199544731332</v>
      </c>
      <c r="O253" s="71">
        <v>5.7217832593425406</v>
      </c>
      <c r="P253" s="71">
        <v>5.9480265960134666</v>
      </c>
      <c r="Q253" s="71">
        <v>0.31856399395936402</v>
      </c>
      <c r="R253" s="71">
        <v>0</v>
      </c>
      <c r="S253" s="71">
        <v>0</v>
      </c>
      <c r="T253" s="72"/>
      <c r="U253" s="71">
        <v>1268589</v>
      </c>
      <c r="V253" s="71">
        <v>509</v>
      </c>
      <c r="W253" s="71">
        <v>58</v>
      </c>
      <c r="X253" s="71">
        <v>1250</v>
      </c>
      <c r="Y253" s="71">
        <v>1604</v>
      </c>
      <c r="Z253" s="71">
        <v>3421</v>
      </c>
      <c r="AA253" s="71">
        <v>1232</v>
      </c>
      <c r="AB253" s="71">
        <v>4664</v>
      </c>
      <c r="AC253" s="71">
        <v>0</v>
      </c>
      <c r="AD253" s="71">
        <v>0</v>
      </c>
      <c r="AE253" s="72"/>
      <c r="AF253" s="71">
        <v>13768795.77876805</v>
      </c>
      <c r="AG253" s="71">
        <v>1272691.6610289139</v>
      </c>
      <c r="AH253" s="71">
        <v>473915.56949946232</v>
      </c>
      <c r="AI253" s="71">
        <v>7931489.8746595923</v>
      </c>
      <c r="AJ253" s="71">
        <v>8454991.5642289948</v>
      </c>
      <c r="AK253" s="71">
        <v>0</v>
      </c>
      <c r="AL253" s="71">
        <v>0</v>
      </c>
      <c r="AM253" s="71">
        <v>640679.13846620126</v>
      </c>
      <c r="AN253" s="71">
        <v>0</v>
      </c>
      <c r="AO253" s="71">
        <v>0</v>
      </c>
      <c r="AP253" s="71">
        <v>32542563.586651213</v>
      </c>
      <c r="AQ253" s="72"/>
      <c r="AR253" s="71">
        <v>49</v>
      </c>
      <c r="AS253" s="71">
        <v>7</v>
      </c>
      <c r="AT253" s="71">
        <v>0</v>
      </c>
      <c r="AU253" s="71">
        <v>0</v>
      </c>
      <c r="AV253" s="71">
        <v>0</v>
      </c>
      <c r="AW253" s="71">
        <v>0</v>
      </c>
      <c r="AX253" s="71"/>
      <c r="AY253" s="72"/>
      <c r="AZ253" s="71">
        <v>220.5</v>
      </c>
      <c r="BA253" s="71">
        <v>785.4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2007</v>
      </c>
      <c r="B254" s="70">
        <v>287</v>
      </c>
      <c r="C254" s="70">
        <v>15</v>
      </c>
      <c r="D254" s="70">
        <v>17</v>
      </c>
      <c r="E254" s="70">
        <v>2018</v>
      </c>
      <c r="F254" s="70" t="s">
        <v>183</v>
      </c>
      <c r="G254" s="1064" t="s">
        <v>1992</v>
      </c>
      <c r="H254" s="70" t="s">
        <v>1993</v>
      </c>
      <c r="I254" s="148"/>
      <c r="J254" s="71">
        <v>14.451307697497308</v>
      </c>
      <c r="K254" s="71">
        <v>1.6250619019410868</v>
      </c>
      <c r="L254" s="71">
        <v>2.0858923264933535</v>
      </c>
      <c r="M254" s="71">
        <v>5.1742231661525118</v>
      </c>
      <c r="N254" s="71">
        <v>6.708490885885686</v>
      </c>
      <c r="O254" s="71">
        <v>5.5945899575578597</v>
      </c>
      <c r="P254" s="71">
        <v>5.821900135113979</v>
      </c>
      <c r="Q254" s="71">
        <v>0.29351663938370198</v>
      </c>
      <c r="R254" s="71">
        <v>0</v>
      </c>
      <c r="S254" s="71">
        <v>0</v>
      </c>
      <c r="T254" s="72"/>
      <c r="U254" s="71">
        <v>1192556</v>
      </c>
      <c r="V254" s="71">
        <v>509</v>
      </c>
      <c r="W254" s="71">
        <v>58</v>
      </c>
      <c r="X254" s="71">
        <v>1250</v>
      </c>
      <c r="Y254" s="71">
        <v>1607</v>
      </c>
      <c r="Z254" s="71">
        <v>3409</v>
      </c>
      <c r="AA254" s="71">
        <v>1218</v>
      </c>
      <c r="AB254" s="71">
        <v>4631</v>
      </c>
      <c r="AC254" s="71">
        <v>0</v>
      </c>
      <c r="AD254" s="71">
        <v>0</v>
      </c>
      <c r="AE254" s="72"/>
      <c r="AF254" s="71">
        <v>12892345.982269309</v>
      </c>
      <c r="AG254" s="71">
        <v>1116067.767272789</v>
      </c>
      <c r="AH254" s="71">
        <v>448131.94534968602</v>
      </c>
      <c r="AI254" s="71">
        <v>7499632.2257033251</v>
      </c>
      <c r="AJ254" s="71">
        <v>8335181.2784934193</v>
      </c>
      <c r="AK254" s="71">
        <v>0</v>
      </c>
      <c r="AL254" s="71">
        <v>0</v>
      </c>
      <c r="AM254" s="71">
        <v>637462.29370564595</v>
      </c>
      <c r="AN254" s="71">
        <v>0</v>
      </c>
      <c r="AO254" s="71">
        <v>0</v>
      </c>
      <c r="AP254" s="71">
        <v>30928821.492794175</v>
      </c>
      <c r="AQ254" s="72"/>
      <c r="AR254" s="71">
        <v>51</v>
      </c>
      <c r="AS254" s="71">
        <v>7</v>
      </c>
      <c r="AT254" s="71">
        <v>0</v>
      </c>
      <c r="AU254" s="71">
        <v>0</v>
      </c>
      <c r="AV254" s="71">
        <v>0</v>
      </c>
      <c r="AW254" s="71">
        <v>0</v>
      </c>
      <c r="AX254" s="71"/>
      <c r="AY254" s="72"/>
      <c r="AZ254" s="71">
        <v>230.70000000000002</v>
      </c>
      <c r="BA254" s="71">
        <v>785</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2008</v>
      </c>
      <c r="B255" s="70">
        <v>288</v>
      </c>
      <c r="C255" s="70">
        <v>16</v>
      </c>
      <c r="D255" s="70">
        <v>17</v>
      </c>
      <c r="E255" s="70">
        <v>2019</v>
      </c>
      <c r="F255" s="70" t="s">
        <v>158</v>
      </c>
      <c r="G255" s="1064" t="s">
        <v>1992</v>
      </c>
      <c r="H255" s="70" t="s">
        <v>1993</v>
      </c>
      <c r="I255" s="148"/>
      <c r="J255" s="71">
        <v>13.275149557296658</v>
      </c>
      <c r="K255" s="71">
        <v>1.8304793568320821</v>
      </c>
      <c r="L255" s="71">
        <v>2.1055085781168268</v>
      </c>
      <c r="M255" s="71">
        <v>5.2495354851703544</v>
      </c>
      <c r="N255" s="71">
        <v>6.3701722874039381</v>
      </c>
      <c r="O255" s="71">
        <v>5.4035748922476747</v>
      </c>
      <c r="P255" s="71">
        <v>5.5624023408582408</v>
      </c>
      <c r="Q255" s="71">
        <v>0.27942387409511599</v>
      </c>
      <c r="R255" s="71">
        <v>0</v>
      </c>
      <c r="S255" s="71">
        <v>0</v>
      </c>
      <c r="T255" s="72"/>
      <c r="U255" s="71">
        <v>1164151</v>
      </c>
      <c r="V255" s="71">
        <v>509</v>
      </c>
      <c r="W255" s="71">
        <v>58</v>
      </c>
      <c r="X255" s="71">
        <v>1250</v>
      </c>
      <c r="Y255" s="71">
        <v>1584</v>
      </c>
      <c r="Z255" s="71">
        <v>3383</v>
      </c>
      <c r="AA255" s="71">
        <v>1155</v>
      </c>
      <c r="AB255" s="71">
        <v>4528</v>
      </c>
      <c r="AC255" s="71">
        <v>0</v>
      </c>
      <c r="AD255" s="71">
        <v>0</v>
      </c>
      <c r="AE255" s="72"/>
      <c r="AF255" s="71">
        <v>11584037.43167421</v>
      </c>
      <c r="AG255" s="71">
        <v>1087551.781293696</v>
      </c>
      <c r="AH255" s="71">
        <v>473952.85371045407</v>
      </c>
      <c r="AI255" s="71">
        <v>7745108.0384818204</v>
      </c>
      <c r="AJ255" s="71">
        <v>7946562.8573417142</v>
      </c>
      <c r="AK255" s="71">
        <v>0</v>
      </c>
      <c r="AL255" s="71">
        <v>0</v>
      </c>
      <c r="AM255" s="71">
        <v>616679.51323425001</v>
      </c>
      <c r="AN255" s="71">
        <v>0</v>
      </c>
      <c r="AO255" s="71">
        <v>0</v>
      </c>
      <c r="AP255" s="71">
        <v>29453892.475736145</v>
      </c>
      <c r="AQ255" s="72"/>
      <c r="AR255" s="71">
        <v>51</v>
      </c>
      <c r="AS255" s="71">
        <v>8</v>
      </c>
      <c r="AT255" s="71">
        <v>0</v>
      </c>
      <c r="AU255" s="71">
        <v>0</v>
      </c>
      <c r="AV255" s="71">
        <v>0</v>
      </c>
      <c r="AW255" s="71">
        <v>0</v>
      </c>
      <c r="AX255" s="71"/>
      <c r="AY255" s="72"/>
      <c r="AZ255" s="71">
        <v>227.5</v>
      </c>
      <c r="BA255" s="71">
        <v>805.5</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2009</v>
      </c>
      <c r="B256" s="70">
        <v>289</v>
      </c>
      <c r="C256" s="70">
        <v>17</v>
      </c>
      <c r="D256" s="70">
        <v>17</v>
      </c>
      <c r="E256" s="70">
        <v>2020</v>
      </c>
      <c r="F256" s="70" t="s">
        <v>159</v>
      </c>
      <c r="G256" s="70" t="s">
        <v>1992</v>
      </c>
      <c r="H256" s="70" t="s">
        <v>1993</v>
      </c>
      <c r="I256" s="148"/>
      <c r="J256" s="71">
        <v>4.4138542043572491</v>
      </c>
      <c r="K256" s="71">
        <v>1.8841759594948644</v>
      </c>
      <c r="L256" s="71">
        <v>2.1642253478951989</v>
      </c>
      <c r="M256" s="71">
        <v>4.1767951568458841</v>
      </c>
      <c r="N256" s="71">
        <v>5.8923571690315626</v>
      </c>
      <c r="O256" s="71">
        <v>4.7007090896868773</v>
      </c>
      <c r="P256" s="71">
        <v>5.0656127885641284</v>
      </c>
      <c r="Q256" s="71">
        <v>0.262198336954996</v>
      </c>
      <c r="R256" s="71">
        <v>0</v>
      </c>
      <c r="S256" s="71">
        <v>0</v>
      </c>
      <c r="T256" s="72"/>
      <c r="U256" s="71">
        <v>409395</v>
      </c>
      <c r="V256" s="71">
        <v>474</v>
      </c>
      <c r="W256" s="71">
        <v>63</v>
      </c>
      <c r="X256" s="71">
        <v>1125</v>
      </c>
      <c r="Y256" s="71">
        <v>1568</v>
      </c>
      <c r="Z256" s="71">
        <v>3359</v>
      </c>
      <c r="AA256" s="71">
        <v>1118</v>
      </c>
      <c r="AB256" s="71">
        <v>4447</v>
      </c>
      <c r="AC256" s="71">
        <v>0</v>
      </c>
      <c r="AD256" s="71">
        <v>0</v>
      </c>
      <c r="AE256" s="72"/>
      <c r="AF256" s="71">
        <v>3954699.092262465</v>
      </c>
      <c r="AG256" s="71">
        <v>1069975.159615817</v>
      </c>
      <c r="AH256" s="71">
        <v>500100.02655242535</v>
      </c>
      <c r="AI256" s="71">
        <v>6543659.5727549354</v>
      </c>
      <c r="AJ256" s="71">
        <v>7675265.5537689785</v>
      </c>
      <c r="AK256" s="71"/>
      <c r="AL256" s="71"/>
      <c r="AM256" s="71">
        <v>580382.90720048826</v>
      </c>
      <c r="AN256" s="71"/>
      <c r="AO256" s="71"/>
      <c r="AP256" s="71">
        <v>20324082.312155109</v>
      </c>
      <c r="AQ256" s="72"/>
      <c r="AR256" s="71">
        <v>52</v>
      </c>
      <c r="AS256" s="71">
        <v>8</v>
      </c>
      <c r="AT256" s="71">
        <v>0</v>
      </c>
      <c r="AU256" s="71">
        <v>0</v>
      </c>
      <c r="AV256" s="71">
        <v>0</v>
      </c>
      <c r="AW256" s="71">
        <v>0</v>
      </c>
      <c r="AX256" s="71"/>
      <c r="AY256" s="72"/>
      <c r="AZ256" s="71">
        <v>232.9</v>
      </c>
      <c r="BA256" s="71">
        <v>805.5</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2010</v>
      </c>
      <c r="B257" s="70">
        <v>289</v>
      </c>
      <c r="C257" s="70">
        <v>18</v>
      </c>
      <c r="D257" s="70">
        <v>17</v>
      </c>
      <c r="E257" s="70">
        <v>2021</v>
      </c>
      <c r="F257" s="70" t="s">
        <v>160</v>
      </c>
      <c r="G257" s="70" t="s">
        <v>1992</v>
      </c>
      <c r="H257" s="70" t="s">
        <v>1993</v>
      </c>
      <c r="I257" s="148"/>
      <c r="J257" s="71">
        <v>4.5580518181058487</v>
      </c>
      <c r="K257" s="71">
        <v>1.5457819610774062</v>
      </c>
      <c r="L257" s="71">
        <v>1.5764058109528754</v>
      </c>
      <c r="M257" s="71">
        <v>4.6666069262410454</v>
      </c>
      <c r="N257" s="71">
        <v>5.4680974958522226</v>
      </c>
      <c r="O257" s="71">
        <v>4.5612592992831065</v>
      </c>
      <c r="P257" s="71">
        <v>5.2088496997249276</v>
      </c>
      <c r="Q257" s="71">
        <v>0.25538520775638501</v>
      </c>
      <c r="R257" s="71">
        <v>0</v>
      </c>
      <c r="S257" s="71">
        <v>0</v>
      </c>
      <c r="T257" s="72"/>
      <c r="U257" s="71">
        <v>439245</v>
      </c>
      <c r="V257" s="71">
        <v>474</v>
      </c>
      <c r="W257" s="71">
        <v>63</v>
      </c>
      <c r="X257" s="71">
        <v>1125</v>
      </c>
      <c r="Y257" s="71">
        <v>1582</v>
      </c>
      <c r="Z257" s="71">
        <v>3356</v>
      </c>
      <c r="AA257" s="71">
        <v>1121</v>
      </c>
      <c r="AB257" s="71">
        <v>4374</v>
      </c>
      <c r="AC257" s="71">
        <v>0</v>
      </c>
      <c r="AD257" s="71">
        <v>0</v>
      </c>
      <c r="AE257" s="72"/>
      <c r="AF257" s="71">
        <v>3951842.8263298464</v>
      </c>
      <c r="AG257" s="71">
        <v>1070401.0570165748</v>
      </c>
      <c r="AH257" s="71">
        <v>341063.15694931726</v>
      </c>
      <c r="AI257" s="71">
        <v>7209831.9529335694</v>
      </c>
      <c r="AJ257" s="71">
        <v>6623426.5779740056</v>
      </c>
      <c r="AK257" s="71">
        <v>0</v>
      </c>
      <c r="AL257" s="71">
        <v>0</v>
      </c>
      <c r="AM257" s="71">
        <v>574148.24527133</v>
      </c>
      <c r="AN257" s="71">
        <v>0</v>
      </c>
      <c r="AO257" s="71">
        <v>0</v>
      </c>
      <c r="AP257" s="71">
        <v>19770713.816474643</v>
      </c>
      <c r="AQ257" s="72"/>
      <c r="AR257" s="71">
        <v>53</v>
      </c>
      <c r="AS257" s="71">
        <v>9</v>
      </c>
      <c r="AT257" s="71">
        <v>0</v>
      </c>
      <c r="AU257" s="71">
        <v>0</v>
      </c>
      <c r="AV257" s="71">
        <v>0</v>
      </c>
      <c r="AW257" s="71">
        <v>0</v>
      </c>
      <c r="AX257" s="71"/>
      <c r="AY257" s="72"/>
      <c r="AZ257" s="71">
        <v>238.4</v>
      </c>
      <c r="BA257" s="71">
        <v>855</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2011</v>
      </c>
      <c r="B258" s="70">
        <v>289</v>
      </c>
      <c r="C258" s="70">
        <v>19</v>
      </c>
      <c r="D258" s="70">
        <v>17</v>
      </c>
      <c r="E258" s="70">
        <v>2022</v>
      </c>
      <c r="F258" s="70" t="s">
        <v>161</v>
      </c>
      <c r="G258" s="70" t="s">
        <v>1992</v>
      </c>
      <c r="H258" s="70" t="s">
        <v>1993</v>
      </c>
      <c r="I258" s="148"/>
      <c r="J258" s="71">
        <v>4.4574094829319586</v>
      </c>
      <c r="K258" s="71">
        <v>1.5786503540538772</v>
      </c>
      <c r="L258" s="71">
        <v>1.5835444869230859</v>
      </c>
      <c r="M258" s="71">
        <v>4.3699245028407505</v>
      </c>
      <c r="N258" s="71">
        <v>5.5241718319975845</v>
      </c>
      <c r="O258" s="71">
        <v>4.7778923971512608</v>
      </c>
      <c r="P258" s="71">
        <v>5.1992887011595883</v>
      </c>
      <c r="Q258" s="71">
        <v>0.25614268474832363</v>
      </c>
      <c r="R258" s="71">
        <v>0</v>
      </c>
      <c r="S258" s="71">
        <v>0</v>
      </c>
      <c r="T258" s="72"/>
      <c r="U258" s="71">
        <v>477303</v>
      </c>
      <c r="V258" s="71">
        <v>474</v>
      </c>
      <c r="W258" s="71">
        <v>63</v>
      </c>
      <c r="X258" s="71">
        <v>1125</v>
      </c>
      <c r="Y258" s="71">
        <v>1595</v>
      </c>
      <c r="Z258" s="71">
        <v>3340</v>
      </c>
      <c r="AA258" s="71">
        <v>1136</v>
      </c>
      <c r="AB258" s="71">
        <v>4351</v>
      </c>
      <c r="AC258" s="71">
        <v>0</v>
      </c>
      <c r="AD258" s="71">
        <v>0</v>
      </c>
      <c r="AE258" s="72"/>
      <c r="AF258" s="71">
        <v>4083299.6977356835</v>
      </c>
      <c r="AG258" s="71">
        <v>1048556.3305093705</v>
      </c>
      <c r="AH258" s="71">
        <v>412697.03459547204</v>
      </c>
      <c r="AI258" s="71">
        <v>6646782.7397695538</v>
      </c>
      <c r="AJ258" s="71">
        <v>7483980.5310602952</v>
      </c>
      <c r="AK258" s="71">
        <v>0</v>
      </c>
      <c r="AL258" s="71">
        <v>0</v>
      </c>
      <c r="AM258" s="71">
        <v>561832.85796535981</v>
      </c>
      <c r="AN258" s="71">
        <v>0</v>
      </c>
      <c r="AO258" s="71">
        <v>0</v>
      </c>
      <c r="AP258" s="71">
        <v>20237149.191635739</v>
      </c>
      <c r="AQ258" s="72"/>
      <c r="AR258" s="71">
        <v>55</v>
      </c>
      <c r="AS258" s="71">
        <v>10</v>
      </c>
      <c r="AT258" s="71">
        <v>0</v>
      </c>
      <c r="AU258" s="71">
        <v>0</v>
      </c>
      <c r="AV258" s="71">
        <v>0</v>
      </c>
      <c r="AW258" s="71">
        <v>0</v>
      </c>
      <c r="AX258" s="71"/>
      <c r="AY258" s="72"/>
      <c r="AZ258" s="71">
        <v>248.5</v>
      </c>
      <c r="BA258" s="71">
        <v>904.5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2012</v>
      </c>
      <c r="B259" s="70">
        <v>289</v>
      </c>
      <c r="C259" s="70">
        <v>20</v>
      </c>
      <c r="D259" s="70">
        <v>17</v>
      </c>
      <c r="E259" s="70">
        <v>2023</v>
      </c>
      <c r="F259" s="70" t="s">
        <v>1539</v>
      </c>
      <c r="G259" s="70" t="s">
        <v>1992</v>
      </c>
      <c r="H259" s="70" t="s">
        <v>1993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56</v>
      </c>
      <c r="AS259" s="71">
        <v>10</v>
      </c>
      <c r="AT259" s="71">
        <v>0</v>
      </c>
      <c r="AU259" s="71">
        <v>0</v>
      </c>
      <c r="AV259" s="71">
        <v>0</v>
      </c>
      <c r="AW259" s="71">
        <v>0</v>
      </c>
      <c r="AX259" s="71"/>
      <c r="AY259" s="72"/>
      <c r="AZ259" s="71">
        <v>259.8</v>
      </c>
      <c r="BA259" s="71">
        <v>904.5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2013</v>
      </c>
      <c r="B260" s="70">
        <v>289</v>
      </c>
      <c r="C260" s="70">
        <v>21</v>
      </c>
      <c r="D260" s="70">
        <v>17</v>
      </c>
      <c r="E260" s="70">
        <v>2024</v>
      </c>
      <c r="F260" s="70" t="s">
        <v>1554</v>
      </c>
      <c r="G260" s="70" t="s">
        <v>1992</v>
      </c>
      <c r="H260" s="70" t="s">
        <v>1993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2014</v>
      </c>
      <c r="B261" s="70">
        <v>35</v>
      </c>
      <c r="C261" s="70">
        <v>1</v>
      </c>
      <c r="D261" s="70">
        <v>3</v>
      </c>
      <c r="E261" s="70">
        <v>1990</v>
      </c>
      <c r="F261" s="70" t="s">
        <v>787</v>
      </c>
      <c r="G261" s="70" t="s">
        <v>1643</v>
      </c>
      <c r="H261" s="70" t="s">
        <v>1644</v>
      </c>
      <c r="I261" s="148"/>
      <c r="J261" s="71">
        <v>15.192411187344071</v>
      </c>
      <c r="K261" s="71">
        <v>3.169916829088355</v>
      </c>
      <c r="L261" s="71">
        <v>11.627393403201181</v>
      </c>
      <c r="M261" s="71">
        <v>3.2356593776916118</v>
      </c>
      <c r="N261" s="71">
        <v>11.882599975106899</v>
      </c>
      <c r="O261" s="71">
        <v>5.1858481838795694</v>
      </c>
      <c r="P261" s="71">
        <v>5.8028650181391814</v>
      </c>
      <c r="Q261" s="71">
        <v>0.47713167619510699</v>
      </c>
      <c r="R261" s="71">
        <v>0</v>
      </c>
      <c r="S261" s="71">
        <v>0.38853426423729193</v>
      </c>
      <c r="T261" s="72"/>
      <c r="U261" s="71">
        <v>426549</v>
      </c>
      <c r="V261" s="71">
        <v>580</v>
      </c>
      <c r="W261" s="71">
        <v>136</v>
      </c>
      <c r="X261" s="71">
        <v>1085</v>
      </c>
      <c r="Y261" s="71">
        <v>2542</v>
      </c>
      <c r="Z261" s="71">
        <v>2133</v>
      </c>
      <c r="AA261" s="71">
        <v>1409</v>
      </c>
      <c r="AB261" s="71">
        <v>7747</v>
      </c>
      <c r="AC261" s="71">
        <v>0</v>
      </c>
      <c r="AD261" s="71">
        <v>0.38853426423729193</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2015</v>
      </c>
      <c r="B262" s="70">
        <v>36</v>
      </c>
      <c r="C262" s="70">
        <v>2</v>
      </c>
      <c r="D262" s="70">
        <v>3</v>
      </c>
      <c r="E262" s="70">
        <v>2005</v>
      </c>
      <c r="F262" s="70" t="s">
        <v>789</v>
      </c>
      <c r="G262" s="70" t="s">
        <v>1643</v>
      </c>
      <c r="H262" s="70" t="s">
        <v>1644</v>
      </c>
      <c r="I262" s="148"/>
      <c r="J262" s="71">
        <v>5.3027685289399979</v>
      </c>
      <c r="K262" s="71">
        <v>1.563745599701843</v>
      </c>
      <c r="L262" s="71">
        <v>5.4054750932304909</v>
      </c>
      <c r="M262" s="71">
        <v>4.1749509607079327</v>
      </c>
      <c r="N262" s="71">
        <v>13.434481129145579</v>
      </c>
      <c r="O262" s="71">
        <v>6.4311308984778686</v>
      </c>
      <c r="P262" s="71">
        <v>6.0042242285928591</v>
      </c>
      <c r="Q262" s="71">
        <v>0.39625769574164699</v>
      </c>
      <c r="R262" s="71">
        <v>0</v>
      </c>
      <c r="S262" s="71">
        <v>0.52466845297217846</v>
      </c>
      <c r="T262" s="72"/>
      <c r="U262" s="71">
        <v>163778</v>
      </c>
      <c r="V262" s="71">
        <v>477</v>
      </c>
      <c r="W262" s="71">
        <v>48</v>
      </c>
      <c r="X262" s="71">
        <v>678</v>
      </c>
      <c r="Y262" s="71">
        <v>2739</v>
      </c>
      <c r="Z262" s="71">
        <v>3061</v>
      </c>
      <c r="AA262" s="71">
        <v>1194</v>
      </c>
      <c r="AB262" s="71">
        <v>6726</v>
      </c>
      <c r="AC262" s="71">
        <v>0</v>
      </c>
      <c r="AD262" s="71">
        <v>0.52466845297217846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2016</v>
      </c>
      <c r="B263" s="70">
        <v>37</v>
      </c>
      <c r="C263" s="70">
        <v>3</v>
      </c>
      <c r="D263" s="70">
        <v>3</v>
      </c>
      <c r="E263" s="70">
        <v>2006</v>
      </c>
      <c r="F263" s="70" t="s">
        <v>790</v>
      </c>
      <c r="G263" s="70" t="s">
        <v>1643</v>
      </c>
      <c r="H263" s="70" t="s">
        <v>1644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2017</v>
      </c>
      <c r="B264" s="70">
        <v>38</v>
      </c>
      <c r="C264" s="70">
        <v>4</v>
      </c>
      <c r="D264" s="70">
        <v>3</v>
      </c>
      <c r="E264" s="70">
        <v>2007</v>
      </c>
      <c r="F264" s="70" t="s">
        <v>791</v>
      </c>
      <c r="G264" s="70" t="s">
        <v>1643</v>
      </c>
      <c r="H264" s="70" t="s">
        <v>1644</v>
      </c>
      <c r="I264" s="148"/>
      <c r="J264" s="71">
        <v>7.0045218814560597</v>
      </c>
      <c r="K264" s="71">
        <v>1.181187833537293</v>
      </c>
      <c r="L264" s="71">
        <v>8.0427440243580257</v>
      </c>
      <c r="M264" s="71">
        <v>4.9210821887853546</v>
      </c>
      <c r="N264" s="71">
        <v>13.20843222208013</v>
      </c>
      <c r="O264" s="71">
        <v>5.8832888090628348</v>
      </c>
      <c r="P264" s="71">
        <v>5.6682165655304404</v>
      </c>
      <c r="Q264" s="71">
        <v>0.39679692793566701</v>
      </c>
      <c r="R264" s="71">
        <v>0</v>
      </c>
      <c r="S264" s="71">
        <v>0.6632507054451785</v>
      </c>
      <c r="T264" s="72"/>
      <c r="U264" s="71">
        <v>230030</v>
      </c>
      <c r="V264" s="71">
        <v>393</v>
      </c>
      <c r="W264" s="71">
        <v>98</v>
      </c>
      <c r="X264" s="71">
        <v>1001</v>
      </c>
      <c r="Y264" s="71">
        <v>2700</v>
      </c>
      <c r="Z264" s="71">
        <v>2911</v>
      </c>
      <c r="AA264" s="71">
        <v>1110</v>
      </c>
      <c r="AB264" s="71">
        <v>6379</v>
      </c>
      <c r="AC264" s="71">
        <v>0</v>
      </c>
      <c r="AD264" s="71">
        <v>0.6632507054451785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2018</v>
      </c>
      <c r="B265" s="70">
        <v>39</v>
      </c>
      <c r="C265" s="70">
        <v>5</v>
      </c>
      <c r="D265" s="70">
        <v>3</v>
      </c>
      <c r="E265" s="70">
        <v>2008</v>
      </c>
      <c r="F265" s="70" t="s">
        <v>792</v>
      </c>
      <c r="G265" s="70" t="s">
        <v>1643</v>
      </c>
      <c r="H265" s="70" t="s">
        <v>1644</v>
      </c>
      <c r="I265" s="148"/>
      <c r="J265" s="71">
        <v>6.5599423469261984</v>
      </c>
      <c r="K265" s="71">
        <v>1.03667833080956</v>
      </c>
      <c r="L265" s="71">
        <v>6.944605916354706</v>
      </c>
      <c r="M265" s="71">
        <v>5.7581426962109674</v>
      </c>
      <c r="N265" s="71">
        <v>13.28210207690439</v>
      </c>
      <c r="O265" s="71">
        <v>5.5685985600119157</v>
      </c>
      <c r="P265" s="71">
        <v>5.534239748835331</v>
      </c>
      <c r="Q265" s="71">
        <v>0.377708281676636</v>
      </c>
      <c r="R265" s="71">
        <v>0</v>
      </c>
      <c r="S265" s="71">
        <v>0.52664537929339805</v>
      </c>
      <c r="T265" s="72"/>
      <c r="U265" s="71">
        <v>226350</v>
      </c>
      <c r="V265" s="71">
        <v>393</v>
      </c>
      <c r="W265" s="71">
        <v>98</v>
      </c>
      <c r="X265" s="71">
        <v>1001</v>
      </c>
      <c r="Y265" s="71">
        <v>2679</v>
      </c>
      <c r="Z265" s="71">
        <v>2852</v>
      </c>
      <c r="AA265" s="71">
        <v>1085</v>
      </c>
      <c r="AB265" s="71">
        <v>6172</v>
      </c>
      <c r="AC265" s="71">
        <v>0</v>
      </c>
      <c r="AD265" s="71">
        <v>0.52664537929339805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2019</v>
      </c>
      <c r="B266" s="70">
        <v>40</v>
      </c>
      <c r="C266" s="70">
        <v>6</v>
      </c>
      <c r="D266" s="70">
        <v>3</v>
      </c>
      <c r="E266" s="70">
        <v>2009</v>
      </c>
      <c r="F266" s="70" t="s">
        <v>176</v>
      </c>
      <c r="G266" s="70" t="s">
        <v>1643</v>
      </c>
      <c r="H266" s="70" t="s">
        <v>1644</v>
      </c>
      <c r="I266" s="148"/>
      <c r="J266" s="71">
        <v>6.7876149091491307</v>
      </c>
      <c r="K266" s="71">
        <v>0.75597437830757086</v>
      </c>
      <c r="L266" s="71">
        <v>5.8747521162767873</v>
      </c>
      <c r="M266" s="71">
        <v>4.4956716765171034</v>
      </c>
      <c r="N266" s="71">
        <v>11.43393623149252</v>
      </c>
      <c r="O266" s="71">
        <v>5.6297972251980433</v>
      </c>
      <c r="P266" s="71">
        <v>5.3361226873790164</v>
      </c>
      <c r="Q266" s="71">
        <v>0.35095009730669802</v>
      </c>
      <c r="R266" s="71">
        <v>0</v>
      </c>
      <c r="S266" s="71">
        <v>0.55477074587027619</v>
      </c>
      <c r="T266" s="72"/>
      <c r="U266" s="71">
        <v>236515</v>
      </c>
      <c r="V266" s="71">
        <v>351</v>
      </c>
      <c r="W266" s="71">
        <v>95</v>
      </c>
      <c r="X266" s="71">
        <v>987</v>
      </c>
      <c r="Y266" s="71">
        <v>2685</v>
      </c>
      <c r="Z266" s="71">
        <v>2846</v>
      </c>
      <c r="AA266" s="71">
        <v>1074</v>
      </c>
      <c r="AB266" s="71">
        <v>6020</v>
      </c>
      <c r="AC266" s="71">
        <v>0</v>
      </c>
      <c r="AD266" s="71">
        <v>0.55477074587027619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2020</v>
      </c>
      <c r="B267" s="70">
        <v>41</v>
      </c>
      <c r="C267" s="70">
        <v>7</v>
      </c>
      <c r="D267" s="70">
        <v>3</v>
      </c>
      <c r="E267" s="70">
        <v>2010</v>
      </c>
      <c r="F267" s="70" t="s">
        <v>177</v>
      </c>
      <c r="G267" s="70" t="s">
        <v>1643</v>
      </c>
      <c r="H267" s="70" t="s">
        <v>1644</v>
      </c>
      <c r="I267" s="148"/>
      <c r="J267" s="71">
        <v>5.1073199330592773</v>
      </c>
      <c r="K267" s="71">
        <v>0.78841038478587755</v>
      </c>
      <c r="L267" s="71">
        <v>5.3483875631454536</v>
      </c>
      <c r="M267" s="71">
        <v>4.0242531521072911</v>
      </c>
      <c r="N267" s="71">
        <v>11.11265714952448</v>
      </c>
      <c r="O267" s="71">
        <v>5.5486258470944634</v>
      </c>
      <c r="P267" s="71">
        <v>5.4727986618887776</v>
      </c>
      <c r="Q267" s="71">
        <v>0.35846318885652001</v>
      </c>
      <c r="R267" s="71">
        <v>0</v>
      </c>
      <c r="S267" s="71">
        <v>0.49439431464759692</v>
      </c>
      <c r="T267" s="72"/>
      <c r="U267" s="71">
        <v>199217</v>
      </c>
      <c r="V267" s="71">
        <v>351</v>
      </c>
      <c r="W267" s="71">
        <v>95</v>
      </c>
      <c r="X267" s="71">
        <v>987</v>
      </c>
      <c r="Y267" s="71">
        <v>2654</v>
      </c>
      <c r="Z267" s="71">
        <v>2818</v>
      </c>
      <c r="AA267" s="71">
        <v>1074</v>
      </c>
      <c r="AB267" s="71">
        <v>5892</v>
      </c>
      <c r="AC267" s="71">
        <v>0</v>
      </c>
      <c r="AD267" s="71">
        <v>0.49439431464759692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2021</v>
      </c>
      <c r="B268" s="70">
        <v>42</v>
      </c>
      <c r="C268" s="70">
        <v>8</v>
      </c>
      <c r="D268" s="70">
        <v>3</v>
      </c>
      <c r="E268" s="70">
        <v>2011</v>
      </c>
      <c r="F268" s="70" t="s">
        <v>178</v>
      </c>
      <c r="G268" s="70" t="s">
        <v>1643</v>
      </c>
      <c r="H268" s="70" t="s">
        <v>1644</v>
      </c>
      <c r="I268" s="148"/>
      <c r="J268" s="71">
        <v>5.0257690901674099</v>
      </c>
      <c r="K268" s="71">
        <v>1.104709598597917</v>
      </c>
      <c r="L268" s="71">
        <v>4.9904353058246826</v>
      </c>
      <c r="M268" s="71">
        <v>5.0837631276104389</v>
      </c>
      <c r="N268" s="71">
        <v>13.35086968122193</v>
      </c>
      <c r="O268" s="71">
        <v>5.4344993456997459</v>
      </c>
      <c r="P268" s="71">
        <v>4.9979423155751208</v>
      </c>
      <c r="Q268" s="71">
        <v>0.40506188529064002</v>
      </c>
      <c r="R268" s="71">
        <v>0</v>
      </c>
      <c r="S268" s="71">
        <v>0.36015487478342162</v>
      </c>
      <c r="T268" s="72"/>
      <c r="U268" s="71">
        <v>184626</v>
      </c>
      <c r="V268" s="71">
        <v>351</v>
      </c>
      <c r="W268" s="71">
        <v>95</v>
      </c>
      <c r="X268" s="71">
        <v>987</v>
      </c>
      <c r="Y268" s="71">
        <v>2649</v>
      </c>
      <c r="Z268" s="71">
        <v>2820</v>
      </c>
      <c r="AA268" s="71">
        <v>1010</v>
      </c>
      <c r="AB268" s="71">
        <v>5772</v>
      </c>
      <c r="AC268" s="71">
        <v>0</v>
      </c>
      <c r="AD268" s="71">
        <v>0.36015487478342162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2022</v>
      </c>
      <c r="B269" s="70">
        <v>43</v>
      </c>
      <c r="C269" s="70">
        <v>9</v>
      </c>
      <c r="D269" s="70">
        <v>3</v>
      </c>
      <c r="E269" s="70">
        <v>2012</v>
      </c>
      <c r="F269" s="70" t="s">
        <v>179</v>
      </c>
      <c r="G269" s="70" t="s">
        <v>1643</v>
      </c>
      <c r="H269" s="70" t="s">
        <v>1644</v>
      </c>
      <c r="I269" s="148"/>
      <c r="J269" s="71">
        <v>4.8728364951653189</v>
      </c>
      <c r="K269" s="71">
        <v>1.2444980885966821</v>
      </c>
      <c r="L269" s="71">
        <v>5.035200829021667</v>
      </c>
      <c r="M269" s="71">
        <v>6.3140176516638524</v>
      </c>
      <c r="N269" s="71">
        <v>14.76017996617241</v>
      </c>
      <c r="O269" s="71">
        <v>5.3458473362188164</v>
      </c>
      <c r="P269" s="71">
        <v>5.0363313538612067</v>
      </c>
      <c r="Q269" s="71">
        <v>0.43231449030656299</v>
      </c>
      <c r="R269" s="71">
        <v>0</v>
      </c>
      <c r="S269" s="71">
        <v>0.42558618274188598</v>
      </c>
      <c r="T269" s="72"/>
      <c r="U269" s="71">
        <v>171514</v>
      </c>
      <c r="V269" s="71">
        <v>351</v>
      </c>
      <c r="W269" s="71">
        <v>95</v>
      </c>
      <c r="X269" s="71">
        <v>987</v>
      </c>
      <c r="Y269" s="71">
        <v>2666</v>
      </c>
      <c r="Z269" s="71">
        <v>2796</v>
      </c>
      <c r="AA269" s="71">
        <v>1012</v>
      </c>
      <c r="AB269" s="71">
        <v>5670</v>
      </c>
      <c r="AC269" s="71">
        <v>0</v>
      </c>
      <c r="AD269" s="71">
        <v>0.42558618274188598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2023</v>
      </c>
      <c r="B270" s="70">
        <v>44</v>
      </c>
      <c r="C270" s="70">
        <v>10</v>
      </c>
      <c r="D270" s="70">
        <v>3</v>
      </c>
      <c r="E270" s="70">
        <v>2013</v>
      </c>
      <c r="F270" s="70" t="s">
        <v>180</v>
      </c>
      <c r="G270" s="70" t="s">
        <v>1643</v>
      </c>
      <c r="H270" s="70" t="s">
        <v>1644</v>
      </c>
      <c r="I270" s="148"/>
      <c r="J270" s="71">
        <v>4.9810296877810396</v>
      </c>
      <c r="K270" s="71">
        <v>1.0285819151665629</v>
      </c>
      <c r="L270" s="71">
        <v>4.4464793657776456</v>
      </c>
      <c r="M270" s="71">
        <v>5.8721873728514682</v>
      </c>
      <c r="N270" s="71">
        <v>14.277749844717579</v>
      </c>
      <c r="O270" s="71">
        <v>5.1063848868279047</v>
      </c>
      <c r="P270" s="71">
        <v>5.190183112762937</v>
      </c>
      <c r="Q270" s="71">
        <v>0.43264592101222199</v>
      </c>
      <c r="R270" s="71">
        <v>0</v>
      </c>
      <c r="S270" s="71">
        <v>0.41616650433860669</v>
      </c>
      <c r="T270" s="72"/>
      <c r="U270" s="71">
        <v>178514</v>
      </c>
      <c r="V270" s="71">
        <v>351</v>
      </c>
      <c r="W270" s="71">
        <v>95</v>
      </c>
      <c r="X270" s="71">
        <v>987</v>
      </c>
      <c r="Y270" s="71">
        <v>2661</v>
      </c>
      <c r="Z270" s="71">
        <v>2790</v>
      </c>
      <c r="AA270" s="71">
        <v>1039</v>
      </c>
      <c r="AB270" s="71">
        <v>5593</v>
      </c>
      <c r="AC270" s="71">
        <v>0</v>
      </c>
      <c r="AD270" s="71">
        <v>0.41616650433860669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2024</v>
      </c>
      <c r="B271" s="70">
        <v>45</v>
      </c>
      <c r="C271" s="70">
        <v>11</v>
      </c>
      <c r="D271" s="70">
        <v>3</v>
      </c>
      <c r="E271" s="70">
        <v>2014</v>
      </c>
      <c r="F271" s="70" t="s">
        <v>181</v>
      </c>
      <c r="G271" s="70" t="s">
        <v>1643</v>
      </c>
      <c r="H271" s="70" t="s">
        <v>1644</v>
      </c>
      <c r="I271" s="148"/>
      <c r="J271" s="71">
        <v>5.4028926023634689</v>
      </c>
      <c r="K271" s="71">
        <v>1.487348231541743</v>
      </c>
      <c r="L271" s="71">
        <v>3.393126583012656</v>
      </c>
      <c r="M271" s="71">
        <v>5.7323687877380767</v>
      </c>
      <c r="N271" s="71">
        <v>14.879673830706791</v>
      </c>
      <c r="O271" s="71">
        <v>4.8883121089888668</v>
      </c>
      <c r="P271" s="71">
        <v>5.1317982978950365</v>
      </c>
      <c r="Q271" s="71">
        <v>0.40396537942757899</v>
      </c>
      <c r="R271" s="71">
        <v>0</v>
      </c>
      <c r="S271" s="71">
        <v>0.37692535887826711</v>
      </c>
      <c r="T271" s="72"/>
      <c r="U271" s="71">
        <v>215052</v>
      </c>
      <c r="V271" s="71">
        <v>441</v>
      </c>
      <c r="W271" s="71">
        <v>74</v>
      </c>
      <c r="X271" s="71">
        <v>916</v>
      </c>
      <c r="Y271" s="71">
        <v>2619</v>
      </c>
      <c r="Z271" s="71">
        <v>2813</v>
      </c>
      <c r="AA271" s="71">
        <v>1022</v>
      </c>
      <c r="AB271" s="71">
        <v>5443</v>
      </c>
      <c r="AC271" s="71">
        <v>0</v>
      </c>
      <c r="AD271" s="71">
        <v>0.37692535887826711</v>
      </c>
      <c r="AE271" s="72"/>
      <c r="AF271" s="71"/>
      <c r="AG271" s="71"/>
      <c r="AH271" s="71"/>
      <c r="AI271" s="71"/>
      <c r="AJ271" s="71"/>
      <c r="AK271" s="71"/>
      <c r="AL271" s="71"/>
      <c r="AM271" s="71"/>
      <c r="AN271" s="71"/>
      <c r="AO271" s="71"/>
      <c r="AP271" s="71"/>
      <c r="AQ271" s="72"/>
      <c r="AR271" s="71">
        <v>3</v>
      </c>
      <c r="AS271" s="71">
        <v>1</v>
      </c>
      <c r="AT271" s="71">
        <v>1</v>
      </c>
      <c r="AU271" s="71">
        <v>0</v>
      </c>
      <c r="AV271" s="71">
        <v>0</v>
      </c>
      <c r="AW271" s="71">
        <v>0</v>
      </c>
      <c r="AX271" s="71"/>
      <c r="AY271" s="72"/>
      <c r="AZ271" s="71">
        <v>13</v>
      </c>
      <c r="BA271" s="71">
        <v>14.3</v>
      </c>
      <c r="BB271" s="71">
        <v>28800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2025</v>
      </c>
      <c r="B272" s="70">
        <v>46</v>
      </c>
      <c r="C272" s="70">
        <v>12</v>
      </c>
      <c r="D272" s="70">
        <v>3</v>
      </c>
      <c r="E272" s="70">
        <v>2015</v>
      </c>
      <c r="F272" s="70" t="s">
        <v>182</v>
      </c>
      <c r="G272" s="70" t="s">
        <v>1643</v>
      </c>
      <c r="H272" s="70" t="s">
        <v>1644</v>
      </c>
      <c r="I272" s="148"/>
      <c r="J272" s="71">
        <v>5.8924953656039314</v>
      </c>
      <c r="K272" s="71">
        <v>1.426212340053155</v>
      </c>
      <c r="L272" s="71">
        <v>3.5716197122527671</v>
      </c>
      <c r="M272" s="71">
        <v>5.5464843569901721</v>
      </c>
      <c r="N272" s="71">
        <v>13.55928205207494</v>
      </c>
      <c r="O272" s="71">
        <v>4.8451582262140125</v>
      </c>
      <c r="P272" s="71">
        <v>5.000169720979347</v>
      </c>
      <c r="Q272" s="71">
        <v>0.384848577994227</v>
      </c>
      <c r="R272" s="71">
        <v>0</v>
      </c>
      <c r="S272" s="71">
        <v>0.31947429420858708</v>
      </c>
      <c r="T272" s="72"/>
      <c r="U272" s="71">
        <v>235152</v>
      </c>
      <c r="V272" s="71">
        <v>441</v>
      </c>
      <c r="W272" s="71">
        <v>74</v>
      </c>
      <c r="X272" s="71">
        <v>916</v>
      </c>
      <c r="Y272" s="71">
        <v>2593</v>
      </c>
      <c r="Z272" s="71">
        <v>2815</v>
      </c>
      <c r="AA272" s="71">
        <v>995</v>
      </c>
      <c r="AB272" s="71">
        <v>5297</v>
      </c>
      <c r="AC272" s="71">
        <v>0</v>
      </c>
      <c r="AD272" s="71">
        <v>0.31947429420858708</v>
      </c>
      <c r="AE272" s="72"/>
      <c r="AF272" s="71">
        <v>1814738.6632124011</v>
      </c>
      <c r="AG272" s="71">
        <v>950170.99663739069</v>
      </c>
      <c r="AH272" s="71">
        <v>461817.0876700271</v>
      </c>
      <c r="AI272" s="71">
        <v>5825834.3464267934</v>
      </c>
      <c r="AJ272" s="71">
        <v>11484520.484108189</v>
      </c>
      <c r="AK272" s="71">
        <v>0</v>
      </c>
      <c r="AL272" s="71">
        <v>0</v>
      </c>
      <c r="AM272" s="71">
        <v>725931.62992071302</v>
      </c>
      <c r="AN272" s="71">
        <v>0</v>
      </c>
      <c r="AO272" s="71">
        <v>0</v>
      </c>
      <c r="AP272" s="71">
        <v>21263013.207975514</v>
      </c>
      <c r="AQ272" s="72"/>
      <c r="AR272" s="71">
        <v>6</v>
      </c>
      <c r="AS272" s="71">
        <v>2</v>
      </c>
      <c r="AT272" s="71">
        <v>1</v>
      </c>
      <c r="AU272" s="71">
        <v>0</v>
      </c>
      <c r="AV272" s="71">
        <v>0</v>
      </c>
      <c r="AW272" s="71">
        <v>0</v>
      </c>
      <c r="AX272" s="71"/>
      <c r="AY272" s="72"/>
      <c r="AZ272" s="71">
        <v>30</v>
      </c>
      <c r="BA272" s="71">
        <v>264.3</v>
      </c>
      <c r="BB272" s="71">
        <v>28800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2026</v>
      </c>
      <c r="B273" s="70">
        <v>47</v>
      </c>
      <c r="C273" s="70">
        <v>13</v>
      </c>
      <c r="D273" s="70">
        <v>3</v>
      </c>
      <c r="E273" s="70">
        <v>2016</v>
      </c>
      <c r="F273" s="70" t="s">
        <v>155</v>
      </c>
      <c r="G273" s="1064" t="s">
        <v>1643</v>
      </c>
      <c r="H273" s="70" t="s">
        <v>1644</v>
      </c>
      <c r="I273" s="148"/>
      <c r="J273" s="71">
        <v>6.5114600226538668</v>
      </c>
      <c r="K273" s="71">
        <v>1.3453148065389482</v>
      </c>
      <c r="L273" s="71">
        <v>3.8407347355718495</v>
      </c>
      <c r="M273" s="71">
        <v>4.7554670897770954</v>
      </c>
      <c r="N273" s="71">
        <v>13.560231285818011</v>
      </c>
      <c r="O273" s="71">
        <v>4.7183094706026925</v>
      </c>
      <c r="P273" s="71">
        <v>4.9656138166100545</v>
      </c>
      <c r="Q273" s="71">
        <v>0.3624129349050515</v>
      </c>
      <c r="R273" s="71">
        <v>0</v>
      </c>
      <c r="S273" s="71">
        <v>0.50927633927889038</v>
      </c>
      <c r="T273" s="72"/>
      <c r="U273" s="71">
        <v>247345</v>
      </c>
      <c r="V273" s="71">
        <v>441</v>
      </c>
      <c r="W273" s="71">
        <v>74</v>
      </c>
      <c r="X273" s="71">
        <v>916</v>
      </c>
      <c r="Y273" s="71">
        <v>2550</v>
      </c>
      <c r="Z273" s="71">
        <v>2775</v>
      </c>
      <c r="AA273" s="71">
        <v>1022</v>
      </c>
      <c r="AB273" s="71">
        <v>5131</v>
      </c>
      <c r="AC273" s="71">
        <v>0</v>
      </c>
      <c r="AD273" s="71">
        <v>0.50927633927889038</v>
      </c>
      <c r="AE273" s="72"/>
      <c r="AF273" s="71">
        <v>2040471.562101105</v>
      </c>
      <c r="AG273" s="71">
        <v>905707.27997328388</v>
      </c>
      <c r="AH273" s="71">
        <v>391412.73811578151</v>
      </c>
      <c r="AI273" s="71">
        <v>5815344.218247408</v>
      </c>
      <c r="AJ273" s="71">
        <v>11218292.248854309</v>
      </c>
      <c r="AK273" s="71">
        <v>0</v>
      </c>
      <c r="AL273" s="71">
        <v>0</v>
      </c>
      <c r="AM273" s="71">
        <v>703728.3297033289</v>
      </c>
      <c r="AN273" s="71">
        <v>0</v>
      </c>
      <c r="AO273" s="71">
        <v>0</v>
      </c>
      <c r="AP273" s="71">
        <v>21074956.376995217</v>
      </c>
      <c r="AQ273" s="72"/>
      <c r="AR273" s="71">
        <v>7</v>
      </c>
      <c r="AS273" s="71">
        <v>2</v>
      </c>
      <c r="AT273" s="71">
        <v>1</v>
      </c>
      <c r="AU273" s="71">
        <v>0</v>
      </c>
      <c r="AV273" s="71">
        <v>0</v>
      </c>
      <c r="AW273" s="71">
        <v>0</v>
      </c>
      <c r="AX273" s="71"/>
      <c r="AY273" s="72"/>
      <c r="AZ273" s="71">
        <v>33.299999999999997</v>
      </c>
      <c r="BA273" s="71">
        <v>264.3</v>
      </c>
      <c r="BB273" s="71">
        <v>28800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2027</v>
      </c>
      <c r="B274" s="70">
        <v>48</v>
      </c>
      <c r="C274" s="70">
        <v>14</v>
      </c>
      <c r="D274" s="70">
        <v>3</v>
      </c>
      <c r="E274" s="70">
        <v>2017</v>
      </c>
      <c r="F274" s="70" t="s">
        <v>156</v>
      </c>
      <c r="G274" s="1064" t="s">
        <v>1643</v>
      </c>
      <c r="H274" s="70" t="s">
        <v>1644</v>
      </c>
      <c r="I274" s="148"/>
      <c r="J274" s="71">
        <v>7.7591090354140269</v>
      </c>
      <c r="K274" s="71">
        <v>1.3747103009659576</v>
      </c>
      <c r="L274" s="71">
        <v>3.4670698645985785</v>
      </c>
      <c r="M274" s="71">
        <v>4.7682591558964651</v>
      </c>
      <c r="N274" s="71">
        <v>13.123765133408206</v>
      </c>
      <c r="O274" s="71">
        <v>4.6078669627268933</v>
      </c>
      <c r="P274" s="71">
        <v>5.0017496375567783</v>
      </c>
      <c r="Q274" s="71">
        <v>0.340694082733556</v>
      </c>
      <c r="R274" s="71">
        <v>0</v>
      </c>
      <c r="S274" s="71">
        <v>0.4817791937343337</v>
      </c>
      <c r="T274" s="72"/>
      <c r="U274" s="71">
        <v>290017</v>
      </c>
      <c r="V274" s="71">
        <v>441</v>
      </c>
      <c r="W274" s="71">
        <v>74</v>
      </c>
      <c r="X274" s="71">
        <v>916</v>
      </c>
      <c r="Y274" s="71">
        <v>2522</v>
      </c>
      <c r="Z274" s="71">
        <v>2755</v>
      </c>
      <c r="AA274" s="71">
        <v>1036</v>
      </c>
      <c r="AB274" s="71">
        <v>4988</v>
      </c>
      <c r="AC274" s="71">
        <v>0</v>
      </c>
      <c r="AD274" s="71">
        <v>0.4817791937343337</v>
      </c>
      <c r="AE274" s="72"/>
      <c r="AF274" s="71">
        <v>2350957.0890264302</v>
      </c>
      <c r="AG274" s="71">
        <v>908338.85609999462</v>
      </c>
      <c r="AH274" s="71">
        <v>478152.07231852767</v>
      </c>
      <c r="AI274" s="71">
        <v>5671468.9417394279</v>
      </c>
      <c r="AJ274" s="71">
        <v>10061048.79884338</v>
      </c>
      <c r="AK274" s="71">
        <v>0</v>
      </c>
      <c r="AL274" s="71">
        <v>0</v>
      </c>
      <c r="AM274" s="71">
        <v>685186.00829104031</v>
      </c>
      <c r="AN274" s="71">
        <v>0</v>
      </c>
      <c r="AO274" s="71">
        <v>0</v>
      </c>
      <c r="AP274" s="71">
        <v>20155151.766318802</v>
      </c>
      <c r="AQ274" s="72"/>
      <c r="AR274" s="71">
        <v>7</v>
      </c>
      <c r="AS274" s="71">
        <v>2</v>
      </c>
      <c r="AT274" s="71">
        <v>2</v>
      </c>
      <c r="AU274" s="71">
        <v>0</v>
      </c>
      <c r="AV274" s="71">
        <v>0</v>
      </c>
      <c r="AW274" s="71">
        <v>0</v>
      </c>
      <c r="AX274" s="71"/>
      <c r="AY274" s="72"/>
      <c r="AZ274" s="71">
        <v>33.299999999999997</v>
      </c>
      <c r="BA274" s="71">
        <v>264.3</v>
      </c>
      <c r="BB274" s="71">
        <v>28019.8</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2028</v>
      </c>
      <c r="B275" s="70">
        <v>49</v>
      </c>
      <c r="C275" s="70">
        <v>15</v>
      </c>
      <c r="D275" s="70">
        <v>3</v>
      </c>
      <c r="E275" s="70">
        <v>2018</v>
      </c>
      <c r="F275" s="70" t="s">
        <v>183</v>
      </c>
      <c r="G275" s="70" t="s">
        <v>1643</v>
      </c>
      <c r="H275" s="70" t="s">
        <v>1644</v>
      </c>
      <c r="I275" s="148"/>
      <c r="J275" s="71">
        <v>5.3599022567403738</v>
      </c>
      <c r="K275" s="71">
        <v>1.2794829442576128</v>
      </c>
      <c r="L275" s="71">
        <v>3.1805900299547116</v>
      </c>
      <c r="M275" s="71">
        <v>4.791776574253471</v>
      </c>
      <c r="N275" s="71">
        <v>11.943890718841445</v>
      </c>
      <c r="O275" s="71">
        <v>4.4654970004443939</v>
      </c>
      <c r="P275" s="71">
        <v>4.9710805751383731</v>
      </c>
      <c r="Q275" s="71">
        <v>0.30746042272734603</v>
      </c>
      <c r="R275" s="71">
        <v>0</v>
      </c>
      <c r="S275" s="71">
        <v>0.28272592481806308</v>
      </c>
      <c r="T275" s="72"/>
      <c r="U275" s="71">
        <v>209332</v>
      </c>
      <c r="V275" s="71">
        <v>441</v>
      </c>
      <c r="W275" s="71">
        <v>74</v>
      </c>
      <c r="X275" s="71">
        <v>916</v>
      </c>
      <c r="Y275" s="71">
        <v>2493</v>
      </c>
      <c r="Z275" s="71">
        <v>2721</v>
      </c>
      <c r="AA275" s="71">
        <v>1040</v>
      </c>
      <c r="AB275" s="71">
        <v>4851</v>
      </c>
      <c r="AC275" s="71">
        <v>0</v>
      </c>
      <c r="AD275" s="71">
        <v>0.28272592481806308</v>
      </c>
      <c r="AE275" s="72"/>
      <c r="AF275" s="71">
        <v>1703391.7692025939</v>
      </c>
      <c r="AG275" s="71">
        <v>821829.37025172519</v>
      </c>
      <c r="AH275" s="71">
        <v>450658.38699421001</v>
      </c>
      <c r="AI275" s="71">
        <v>5797399.7383433683</v>
      </c>
      <c r="AJ275" s="71">
        <v>9238624.3010316659</v>
      </c>
      <c r="AK275" s="71">
        <v>0</v>
      </c>
      <c r="AL275" s="71">
        <v>0</v>
      </c>
      <c r="AM275" s="71">
        <v>667745.53806220856</v>
      </c>
      <c r="AN275" s="71">
        <v>0</v>
      </c>
      <c r="AO275" s="71">
        <v>0</v>
      </c>
      <c r="AP275" s="71">
        <v>18679649.10388577</v>
      </c>
      <c r="AQ275" s="72"/>
      <c r="AR275" s="71">
        <v>8</v>
      </c>
      <c r="AS275" s="71">
        <v>2</v>
      </c>
      <c r="AT275" s="71">
        <v>13</v>
      </c>
      <c r="AU275" s="71">
        <v>1</v>
      </c>
      <c r="AV275" s="71">
        <v>0</v>
      </c>
      <c r="AW275" s="71">
        <v>0</v>
      </c>
      <c r="AX275" s="71"/>
      <c r="AY275" s="72"/>
      <c r="AZ275" s="71">
        <v>36.5</v>
      </c>
      <c r="BA275" s="71">
        <v>264</v>
      </c>
      <c r="BB275" s="71">
        <v>28235</v>
      </c>
      <c r="BC275" s="71">
        <v>120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2029</v>
      </c>
      <c r="B276" s="70">
        <v>50</v>
      </c>
      <c r="C276" s="70">
        <v>16</v>
      </c>
      <c r="D276" s="70">
        <v>3</v>
      </c>
      <c r="E276" s="70">
        <v>2019</v>
      </c>
      <c r="F276" s="70" t="s">
        <v>158</v>
      </c>
      <c r="G276" s="70" t="s">
        <v>1643</v>
      </c>
      <c r="H276" s="70" t="s">
        <v>1644</v>
      </c>
      <c r="I276" s="148"/>
      <c r="J276" s="71">
        <v>4.7823369074548712</v>
      </c>
      <c r="K276" s="71">
        <v>1.1872659572683706</v>
      </c>
      <c r="L276" s="71">
        <v>3.1948401585413864</v>
      </c>
      <c r="M276" s="71">
        <v>4.2986586945506851</v>
      </c>
      <c r="N276" s="71">
        <v>11.892543288180519</v>
      </c>
      <c r="O276" s="71">
        <v>4.2679137192095142</v>
      </c>
      <c r="P276" s="71">
        <v>4.7003503763442795</v>
      </c>
      <c r="Q276" s="71">
        <v>0.290470003393487</v>
      </c>
      <c r="R276" s="71">
        <v>0</v>
      </c>
      <c r="S276" s="71">
        <v>0.27692937294754777</v>
      </c>
      <c r="T276" s="72"/>
      <c r="U276" s="71">
        <v>196478</v>
      </c>
      <c r="V276" s="71">
        <v>441</v>
      </c>
      <c r="W276" s="71">
        <v>74</v>
      </c>
      <c r="X276" s="71">
        <v>916</v>
      </c>
      <c r="Y276" s="71">
        <v>2452</v>
      </c>
      <c r="Z276" s="71">
        <v>2672</v>
      </c>
      <c r="AA276" s="71">
        <v>976</v>
      </c>
      <c r="AB276" s="71">
        <v>4707</v>
      </c>
      <c r="AC276" s="71">
        <v>0</v>
      </c>
      <c r="AD276" s="71">
        <v>0.27692937294754782</v>
      </c>
      <c r="AE276" s="72"/>
      <c r="AF276" s="71">
        <v>1568843.4496377341</v>
      </c>
      <c r="AG276" s="71">
        <v>821586.00351073779</v>
      </c>
      <c r="AH276" s="71">
        <v>486576.4453241445</v>
      </c>
      <c r="AI276" s="71">
        <v>5680970.4711012887</v>
      </c>
      <c r="AJ276" s="71">
        <v>9585045.99424145</v>
      </c>
      <c r="AK276" s="71">
        <v>0</v>
      </c>
      <c r="AL276" s="71">
        <v>0</v>
      </c>
      <c r="AM276" s="71">
        <v>641057.96572297136</v>
      </c>
      <c r="AN276" s="71">
        <v>0</v>
      </c>
      <c r="AO276" s="71">
        <v>0</v>
      </c>
      <c r="AP276" s="71">
        <v>18784080.329538327</v>
      </c>
      <c r="AQ276" s="72"/>
      <c r="AR276" s="71">
        <v>8</v>
      </c>
      <c r="AS276" s="71">
        <v>3</v>
      </c>
      <c r="AT276" s="71">
        <v>35</v>
      </c>
      <c r="AU276" s="71">
        <v>1</v>
      </c>
      <c r="AV276" s="71">
        <v>0</v>
      </c>
      <c r="AW276" s="71">
        <v>0</v>
      </c>
      <c r="AX276" s="71"/>
      <c r="AY276" s="72"/>
      <c r="AZ276" s="71">
        <v>36</v>
      </c>
      <c r="BA276" s="71">
        <v>274.89999999999998</v>
      </c>
      <c r="BB276" s="71">
        <v>29468.799999999999</v>
      </c>
      <c r="BC276" s="71">
        <v>120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2030</v>
      </c>
      <c r="B277" s="70">
        <v>51</v>
      </c>
      <c r="C277" s="70">
        <v>17</v>
      </c>
      <c r="D277" s="70">
        <v>3</v>
      </c>
      <c r="E277" s="70">
        <v>2020</v>
      </c>
      <c r="F277" s="70" t="s">
        <v>159</v>
      </c>
      <c r="G277" s="70" t="s">
        <v>1643</v>
      </c>
      <c r="H277" s="70" t="s">
        <v>1644</v>
      </c>
      <c r="I277" s="148"/>
      <c r="J277" s="71">
        <v>6.1531232011860828</v>
      </c>
      <c r="K277" s="71">
        <v>1.0184679219358073</v>
      </c>
      <c r="L277" s="71">
        <v>6.5593545291733699</v>
      </c>
      <c r="M277" s="71">
        <v>3.663888483810755</v>
      </c>
      <c r="N277" s="71">
        <v>10.904632770751125</v>
      </c>
      <c r="O277" s="71">
        <v>3.7378963913526788</v>
      </c>
      <c r="P277" s="71">
        <v>4.4494022883452367</v>
      </c>
      <c r="Q277" s="71">
        <v>0.27210373848601499</v>
      </c>
      <c r="R277" s="71">
        <v>0</v>
      </c>
      <c r="S277" s="71">
        <v>0.30419057193186427</v>
      </c>
      <c r="T277" s="72"/>
      <c r="U277" s="71">
        <v>286566</v>
      </c>
      <c r="V277" s="71">
        <v>350</v>
      </c>
      <c r="W277" s="71">
        <v>135</v>
      </c>
      <c r="X277" s="71">
        <v>821</v>
      </c>
      <c r="Y277" s="71">
        <v>2453</v>
      </c>
      <c r="Z277" s="71">
        <v>2671</v>
      </c>
      <c r="AA277" s="71">
        <v>982</v>
      </c>
      <c r="AB277" s="71">
        <v>4615</v>
      </c>
      <c r="AC277" s="71">
        <v>0</v>
      </c>
      <c r="AD277" s="71">
        <v>0.30419057193186427</v>
      </c>
      <c r="AE277" s="72"/>
      <c r="AF277" s="71">
        <v>2237480.8017882342</v>
      </c>
      <c r="AG277" s="71">
        <v>652533.00452866266</v>
      </c>
      <c r="AH277" s="71">
        <v>961918.11261483107</v>
      </c>
      <c r="AI277" s="71">
        <v>4713920.6412708154</v>
      </c>
      <c r="AJ277" s="71">
        <v>10073214.62382298</v>
      </c>
      <c r="AK277" s="71"/>
      <c r="AL277" s="71"/>
      <c r="AM277" s="71">
        <v>602308.77371941833</v>
      </c>
      <c r="AN277" s="71"/>
      <c r="AO277" s="71"/>
      <c r="AP277" s="71">
        <v>19241375.957744941</v>
      </c>
      <c r="AQ277" s="72"/>
      <c r="AR277" s="71">
        <v>8</v>
      </c>
      <c r="AS277" s="71">
        <v>6</v>
      </c>
      <c r="AT277" s="71">
        <v>71</v>
      </c>
      <c r="AU277" s="71">
        <v>1</v>
      </c>
      <c r="AV277" s="71">
        <v>0</v>
      </c>
      <c r="AW277" s="71">
        <v>0</v>
      </c>
      <c r="AX277" s="71"/>
      <c r="AY277" s="72"/>
      <c r="AZ277" s="71">
        <v>36</v>
      </c>
      <c r="BA277" s="71">
        <v>423.4</v>
      </c>
      <c r="BB277" s="71">
        <v>30169.9</v>
      </c>
      <c r="BC277" s="71">
        <v>120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2031</v>
      </c>
      <c r="B278" s="70">
        <v>51</v>
      </c>
      <c r="C278" s="70">
        <v>18</v>
      </c>
      <c r="D278" s="70">
        <v>3</v>
      </c>
      <c r="E278" s="70">
        <v>2021</v>
      </c>
      <c r="F278" s="70" t="s">
        <v>160</v>
      </c>
      <c r="G278" s="70" t="s">
        <v>1643</v>
      </c>
      <c r="H278" s="70" t="s">
        <v>1644</v>
      </c>
      <c r="I278" s="148"/>
      <c r="J278" s="71">
        <v>5.4030062800863572</v>
      </c>
      <c r="K278" s="71">
        <v>0.98106731813753967</v>
      </c>
      <c r="L278" s="71">
        <v>5.9859944214848149</v>
      </c>
      <c r="M278" s="71">
        <v>3.7211055755375804</v>
      </c>
      <c r="N278" s="71">
        <v>10.549333086443722</v>
      </c>
      <c r="O278" s="71">
        <v>3.5976321112045242</v>
      </c>
      <c r="P278" s="71">
        <v>4.5165048243823636</v>
      </c>
      <c r="Q278" s="71">
        <v>0.26081520874434599</v>
      </c>
      <c r="R278" s="71">
        <v>0</v>
      </c>
      <c r="S278" s="71">
        <v>0.33733669053978182</v>
      </c>
      <c r="T278" s="72"/>
      <c r="U278" s="71">
        <v>258408</v>
      </c>
      <c r="V278" s="71">
        <v>350</v>
      </c>
      <c r="W278" s="71">
        <v>135</v>
      </c>
      <c r="X278" s="71">
        <v>821</v>
      </c>
      <c r="Y278" s="71">
        <v>2402</v>
      </c>
      <c r="Z278" s="71">
        <v>2647</v>
      </c>
      <c r="AA278" s="71">
        <v>972</v>
      </c>
      <c r="AB278" s="71">
        <v>4467</v>
      </c>
      <c r="AC278" s="71">
        <v>0</v>
      </c>
      <c r="AD278" s="71">
        <v>0.33733669053978182</v>
      </c>
      <c r="AE278" s="72"/>
      <c r="AF278" s="71">
        <v>1979294.0520076561</v>
      </c>
      <c r="AG278" s="71">
        <v>663801.22525901184</v>
      </c>
      <c r="AH278" s="71">
        <v>862415.56811207579</v>
      </c>
      <c r="AI278" s="71">
        <v>5172568.295416303</v>
      </c>
      <c r="AJ278" s="71">
        <v>9608489.6667323913</v>
      </c>
      <c r="AK278" s="71">
        <v>0</v>
      </c>
      <c r="AL278" s="71">
        <v>0</v>
      </c>
      <c r="AM278" s="71">
        <v>586355.78683745558</v>
      </c>
      <c r="AN278" s="71">
        <v>0</v>
      </c>
      <c r="AO278" s="71">
        <v>0</v>
      </c>
      <c r="AP278" s="71">
        <v>18872924.594364893</v>
      </c>
      <c r="AQ278" s="72"/>
      <c r="AR278" s="71">
        <v>9</v>
      </c>
      <c r="AS278" s="71">
        <v>10</v>
      </c>
      <c r="AT278" s="71">
        <v>88</v>
      </c>
      <c r="AU278" s="71">
        <v>1</v>
      </c>
      <c r="AV278" s="71">
        <v>0</v>
      </c>
      <c r="AW278" s="71">
        <v>0</v>
      </c>
      <c r="AX278" s="71"/>
      <c r="AY278" s="72"/>
      <c r="AZ278" s="71">
        <v>41.9</v>
      </c>
      <c r="BA278" s="71">
        <v>621.40000000000009</v>
      </c>
      <c r="BB278" s="71">
        <v>30496.3</v>
      </c>
      <c r="BC278" s="71">
        <v>120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1647</v>
      </c>
      <c r="B279" s="70">
        <v>51</v>
      </c>
      <c r="C279" s="70">
        <v>19</v>
      </c>
      <c r="D279" s="70">
        <v>3</v>
      </c>
      <c r="E279" s="70">
        <v>2022</v>
      </c>
      <c r="F279" s="70" t="s">
        <v>161</v>
      </c>
      <c r="G279" s="70" t="s">
        <v>1643</v>
      </c>
      <c r="H279" s="70" t="s">
        <v>1644</v>
      </c>
      <c r="I279" s="148"/>
      <c r="J279" s="71">
        <v>4.5334643526709826</v>
      </c>
      <c r="K279" s="71">
        <v>0.93844394312695822</v>
      </c>
      <c r="L279" s="71">
        <v>5.3672343394893733</v>
      </c>
      <c r="M279" s="71">
        <v>3.793862238055111</v>
      </c>
      <c r="N279" s="71">
        <v>10.372071258724219</v>
      </c>
      <c r="O279" s="71">
        <v>3.7293309818483045</v>
      </c>
      <c r="P279" s="71">
        <v>4.4441103246707394</v>
      </c>
      <c r="Q279" s="71">
        <v>0.25679025301590153</v>
      </c>
      <c r="R279" s="71">
        <v>0</v>
      </c>
      <c r="S279" s="71">
        <v>0.49660681619386798</v>
      </c>
      <c r="T279" s="72"/>
      <c r="U279" s="71">
        <v>266671</v>
      </c>
      <c r="V279" s="71">
        <v>350</v>
      </c>
      <c r="W279" s="71">
        <v>135</v>
      </c>
      <c r="X279" s="71">
        <v>821</v>
      </c>
      <c r="Y279" s="71">
        <v>2398</v>
      </c>
      <c r="Z279" s="71">
        <v>2607</v>
      </c>
      <c r="AA279" s="71">
        <v>971</v>
      </c>
      <c r="AB279" s="71">
        <v>4362</v>
      </c>
      <c r="AC279" s="71">
        <v>0</v>
      </c>
      <c r="AD279" s="71">
        <v>0.49660681619386798</v>
      </c>
      <c r="AE279" s="72"/>
      <c r="AF279" s="71">
        <v>1820969.8014096555</v>
      </c>
      <c r="AG279" s="71">
        <v>669632.43474487483</v>
      </c>
      <c r="AH279" s="71">
        <v>957289.2089461931</v>
      </c>
      <c r="AI279" s="71">
        <v>5137003.6578072133</v>
      </c>
      <c r="AJ279" s="71">
        <v>9764331.5117618591</v>
      </c>
      <c r="AK279" s="71">
        <v>0</v>
      </c>
      <c r="AL279" s="71">
        <v>0</v>
      </c>
      <c r="AM279" s="71">
        <v>563253.25820383814</v>
      </c>
      <c r="AN279" s="71">
        <v>0</v>
      </c>
      <c r="AO279" s="71">
        <v>0</v>
      </c>
      <c r="AP279" s="71">
        <v>18912479.872873634</v>
      </c>
      <c r="AQ279" s="72"/>
      <c r="AR279" s="71">
        <v>9</v>
      </c>
      <c r="AS279" s="71">
        <v>10</v>
      </c>
      <c r="AT279" s="71">
        <v>97</v>
      </c>
      <c r="AU279" s="71">
        <v>1</v>
      </c>
      <c r="AV279" s="71">
        <v>0</v>
      </c>
      <c r="AW279" s="71">
        <v>0</v>
      </c>
      <c r="AX279" s="71"/>
      <c r="AY279" s="72"/>
      <c r="AZ279" s="71">
        <v>41.9</v>
      </c>
      <c r="BA279" s="71">
        <v>621.40000000000009</v>
      </c>
      <c r="BB279" s="71">
        <v>30669.1</v>
      </c>
      <c r="BC279" s="71">
        <v>120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2032</v>
      </c>
      <c r="B280" s="70">
        <v>51</v>
      </c>
      <c r="C280" s="70">
        <v>20</v>
      </c>
      <c r="D280" s="70">
        <v>3</v>
      </c>
      <c r="E280" s="70">
        <v>2023</v>
      </c>
      <c r="F280" s="70" t="s">
        <v>1539</v>
      </c>
      <c r="G280" s="70" t="s">
        <v>1643</v>
      </c>
      <c r="H280" s="70" t="s">
        <v>1644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v>
      </c>
      <c r="AS280" s="71">
        <v>16</v>
      </c>
      <c r="AT280" s="71">
        <v>124</v>
      </c>
      <c r="AU280" s="71">
        <v>1</v>
      </c>
      <c r="AV280" s="71">
        <v>0</v>
      </c>
      <c r="AW280" s="71">
        <v>0</v>
      </c>
      <c r="AX280" s="71"/>
      <c r="AY280" s="72"/>
      <c r="AZ280" s="71">
        <v>41.9</v>
      </c>
      <c r="BA280" s="71">
        <v>919.19999999999993</v>
      </c>
      <c r="BB280" s="71">
        <v>31190.499999999996</v>
      </c>
      <c r="BC280" s="71">
        <v>120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1642</v>
      </c>
      <c r="B281" s="70">
        <v>51</v>
      </c>
      <c r="C281" s="70">
        <v>21</v>
      </c>
      <c r="D281" s="70">
        <v>3</v>
      </c>
      <c r="E281" s="70">
        <v>2024</v>
      </c>
      <c r="F281" s="70" t="s">
        <v>1554</v>
      </c>
      <c r="G281" s="70" t="s">
        <v>1643</v>
      </c>
      <c r="H281" s="70" t="s">
        <v>1644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2033</v>
      </c>
      <c r="B282" s="70">
        <v>86</v>
      </c>
      <c r="C282" s="70">
        <v>1</v>
      </c>
      <c r="D282" s="70">
        <v>6</v>
      </c>
      <c r="E282" s="70">
        <v>1990</v>
      </c>
      <c r="F282" s="70" t="s">
        <v>787</v>
      </c>
      <c r="G282" s="70" t="s">
        <v>2034</v>
      </c>
      <c r="H282" s="70" t="s">
        <v>2035</v>
      </c>
      <c r="I282" s="148"/>
      <c r="J282" s="71">
        <v>2.466363457298983</v>
      </c>
      <c r="K282" s="71">
        <v>0.52247624621766442</v>
      </c>
      <c r="L282" s="71">
        <v>5.5083787264175159</v>
      </c>
      <c r="M282" s="71">
        <v>4.7598892538603161</v>
      </c>
      <c r="N282" s="71">
        <v>6.4204368671458951</v>
      </c>
      <c r="O282" s="71">
        <v>1.057592105010601</v>
      </c>
      <c r="P282" s="71">
        <v>3.5871507670682941</v>
      </c>
      <c r="Q282" s="71">
        <v>0.213591409970909</v>
      </c>
      <c r="R282" s="71">
        <v>7.3815052774286301</v>
      </c>
      <c r="S282" s="71">
        <v>0.2184429365885743</v>
      </c>
      <c r="T282" s="72"/>
      <c r="U282" s="71">
        <v>116526</v>
      </c>
      <c r="V282" s="71">
        <v>122</v>
      </c>
      <c r="W282" s="71">
        <v>58</v>
      </c>
      <c r="X282" s="71">
        <v>1032</v>
      </c>
      <c r="Y282" s="71">
        <v>1476</v>
      </c>
      <c r="Z282" s="71">
        <v>435</v>
      </c>
      <c r="AA282" s="71">
        <v>871</v>
      </c>
      <c r="AB282" s="71">
        <v>3468</v>
      </c>
      <c r="AC282" s="71">
        <v>1278490</v>
      </c>
      <c r="AD282" s="71">
        <v>0.2184429365885743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2036</v>
      </c>
      <c r="B283" s="70">
        <v>87</v>
      </c>
      <c r="C283" s="70">
        <v>2</v>
      </c>
      <c r="D283" s="70">
        <v>6</v>
      </c>
      <c r="E283" s="70">
        <v>2005</v>
      </c>
      <c r="F283" s="70" t="s">
        <v>789</v>
      </c>
      <c r="G283" s="70" t="s">
        <v>2034</v>
      </c>
      <c r="H283" s="70" t="s">
        <v>2035</v>
      </c>
      <c r="I283" s="148"/>
      <c r="J283" s="71">
        <v>2.7962531209513619</v>
      </c>
      <c r="K283" s="71">
        <v>0.4185520659431981</v>
      </c>
      <c r="L283" s="71">
        <v>3.0360801014419279</v>
      </c>
      <c r="M283" s="71">
        <v>14.92297409885885</v>
      </c>
      <c r="N283" s="71">
        <v>10.65479641835511</v>
      </c>
      <c r="O283" s="71">
        <v>3.479239715086361</v>
      </c>
      <c r="P283" s="71">
        <v>8.7046165324072362</v>
      </c>
      <c r="Q283" s="71">
        <v>0.24561378732484801</v>
      </c>
      <c r="R283" s="71">
        <v>6.2889749437099178</v>
      </c>
      <c r="S283" s="71">
        <v>0</v>
      </c>
      <c r="T283" s="72"/>
      <c r="U283" s="71">
        <v>114072</v>
      </c>
      <c r="V283" s="71">
        <v>111</v>
      </c>
      <c r="W283" s="71">
        <v>33</v>
      </c>
      <c r="X283" s="71">
        <v>1391</v>
      </c>
      <c r="Y283" s="71">
        <v>2149</v>
      </c>
      <c r="Z283" s="71">
        <v>1656</v>
      </c>
      <c r="AA283" s="71">
        <v>1731</v>
      </c>
      <c r="AB283" s="71">
        <v>4169</v>
      </c>
      <c r="AC283" s="71">
        <v>1112075</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2037</v>
      </c>
      <c r="B284" s="70">
        <v>88</v>
      </c>
      <c r="C284" s="70">
        <v>3</v>
      </c>
      <c r="D284" s="70">
        <v>6</v>
      </c>
      <c r="E284" s="70">
        <v>2006</v>
      </c>
      <c r="F284" s="70" t="s">
        <v>790</v>
      </c>
      <c r="G284" s="70" t="s">
        <v>2034</v>
      </c>
      <c r="H284" s="70" t="s">
        <v>2035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2038</v>
      </c>
      <c r="B285" s="70">
        <v>89</v>
      </c>
      <c r="C285" s="70">
        <v>4</v>
      </c>
      <c r="D285" s="70">
        <v>6</v>
      </c>
      <c r="E285" s="70">
        <v>2007</v>
      </c>
      <c r="F285" s="70" t="s">
        <v>791</v>
      </c>
      <c r="G285" s="70" t="s">
        <v>2034</v>
      </c>
      <c r="H285" s="70" t="s">
        <v>2035</v>
      </c>
      <c r="I285" s="148"/>
      <c r="J285" s="71">
        <v>2.631604471790594</v>
      </c>
      <c r="K285" s="71">
        <v>0.4203600266901043</v>
      </c>
      <c r="L285" s="71">
        <v>3.0128259948828728</v>
      </c>
      <c r="M285" s="71">
        <v>15.273319687366749</v>
      </c>
      <c r="N285" s="71">
        <v>9.5314901631504565</v>
      </c>
      <c r="O285" s="71">
        <v>3.4782342976286968</v>
      </c>
      <c r="P285" s="71">
        <v>9.0538270006175416</v>
      </c>
      <c r="Q285" s="71">
        <v>0.25515927236120101</v>
      </c>
      <c r="R285" s="71">
        <v>7.621650777827929</v>
      </c>
      <c r="S285" s="71">
        <v>5.1234699999999987E-2</v>
      </c>
      <c r="T285" s="72"/>
      <c r="U285" s="71">
        <v>118011</v>
      </c>
      <c r="V285" s="71">
        <v>113</v>
      </c>
      <c r="W285" s="71">
        <v>40</v>
      </c>
      <c r="X285" s="71">
        <v>1977</v>
      </c>
      <c r="Y285" s="71">
        <v>2165</v>
      </c>
      <c r="Z285" s="71">
        <v>1721</v>
      </c>
      <c r="AA285" s="71">
        <v>1773</v>
      </c>
      <c r="AB285" s="71">
        <v>4102</v>
      </c>
      <c r="AC285" s="71">
        <v>1386401</v>
      </c>
      <c r="AD285" s="71">
        <v>5.1234699999999987E-2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2039</v>
      </c>
      <c r="B286" s="70">
        <v>90</v>
      </c>
      <c r="C286" s="70">
        <v>5</v>
      </c>
      <c r="D286" s="70">
        <v>6</v>
      </c>
      <c r="E286" s="70">
        <v>2008</v>
      </c>
      <c r="F286" s="70" t="s">
        <v>792</v>
      </c>
      <c r="G286" s="70" t="s">
        <v>2034</v>
      </c>
      <c r="H286" s="70" t="s">
        <v>2035</v>
      </c>
      <c r="I286" s="148"/>
      <c r="J286" s="71">
        <v>2.329417454058162</v>
      </c>
      <c r="K286" s="71">
        <v>0.32542420978428838</v>
      </c>
      <c r="L286" s="71">
        <v>2.7370919898882602</v>
      </c>
      <c r="M286" s="71">
        <v>17.07205280598054</v>
      </c>
      <c r="N286" s="71">
        <v>9.933965789538906</v>
      </c>
      <c r="O286" s="71">
        <v>3.3153858186887208</v>
      </c>
      <c r="P286" s="71">
        <v>8.8598842799326913</v>
      </c>
      <c r="Q286" s="71">
        <v>0.24540022837383499</v>
      </c>
      <c r="R286" s="71">
        <v>7.2915792760561056</v>
      </c>
      <c r="S286" s="71">
        <v>7.4988969999999988E-2</v>
      </c>
      <c r="T286" s="72"/>
      <c r="U286" s="71">
        <v>120949</v>
      </c>
      <c r="V286" s="71">
        <v>113</v>
      </c>
      <c r="W286" s="71">
        <v>40</v>
      </c>
      <c r="X286" s="71">
        <v>1977</v>
      </c>
      <c r="Y286" s="71">
        <v>2135</v>
      </c>
      <c r="Z286" s="71">
        <v>1698</v>
      </c>
      <c r="AA286" s="71">
        <v>1737</v>
      </c>
      <c r="AB286" s="71">
        <v>4010</v>
      </c>
      <c r="AC286" s="71">
        <v>1377279</v>
      </c>
      <c r="AD286" s="71">
        <v>7.4988969999999988E-2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2040</v>
      </c>
      <c r="B287" s="70">
        <v>91</v>
      </c>
      <c r="C287" s="70">
        <v>6</v>
      </c>
      <c r="D287" s="70">
        <v>6</v>
      </c>
      <c r="E287" s="70">
        <v>2009</v>
      </c>
      <c r="F287" s="70" t="s">
        <v>176</v>
      </c>
      <c r="G287" s="70" t="s">
        <v>2034</v>
      </c>
      <c r="H287" s="70" t="s">
        <v>2035</v>
      </c>
      <c r="I287" s="148"/>
      <c r="J287" s="71">
        <v>2.2954346291687902</v>
      </c>
      <c r="K287" s="71">
        <v>0.27412387908458569</v>
      </c>
      <c r="L287" s="71">
        <v>2.7948464299240379</v>
      </c>
      <c r="M287" s="71">
        <v>17.44196296187199</v>
      </c>
      <c r="N287" s="71">
        <v>8.640752067616738</v>
      </c>
      <c r="O287" s="71">
        <v>3.4122980370578451</v>
      </c>
      <c r="P287" s="71">
        <v>8.7097049077983399</v>
      </c>
      <c r="Q287" s="71">
        <v>0.22910861834141599</v>
      </c>
      <c r="R287" s="71">
        <v>8.6089348274676212</v>
      </c>
      <c r="S287" s="71">
        <v>4.9371619999999998E-2</v>
      </c>
      <c r="T287" s="72"/>
      <c r="U287" s="71">
        <v>106687</v>
      </c>
      <c r="V287" s="71">
        <v>95</v>
      </c>
      <c r="W287" s="71">
        <v>62</v>
      </c>
      <c r="X287" s="71">
        <v>2254</v>
      </c>
      <c r="Y287" s="71">
        <v>2083</v>
      </c>
      <c r="Z287" s="71">
        <v>1725</v>
      </c>
      <c r="AA287" s="71">
        <v>1753</v>
      </c>
      <c r="AB287" s="71">
        <v>3930</v>
      </c>
      <c r="AC287" s="71">
        <v>1586400</v>
      </c>
      <c r="AD287" s="71">
        <v>4.9371619999999998E-2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2041</v>
      </c>
      <c r="B288" s="70">
        <v>92</v>
      </c>
      <c r="C288" s="70">
        <v>7</v>
      </c>
      <c r="D288" s="70">
        <v>6</v>
      </c>
      <c r="E288" s="70">
        <v>2010</v>
      </c>
      <c r="F288" s="70" t="s">
        <v>177</v>
      </c>
      <c r="G288" s="70" t="s">
        <v>2034</v>
      </c>
      <c r="H288" s="70" t="s">
        <v>2035</v>
      </c>
      <c r="I288" s="148"/>
      <c r="J288" s="71">
        <v>2.0159022941851732</v>
      </c>
      <c r="K288" s="71">
        <v>0.29062160799324438</v>
      </c>
      <c r="L288" s="71">
        <v>2.7248785295898288</v>
      </c>
      <c r="M288" s="71">
        <v>18.08242539850713</v>
      </c>
      <c r="N288" s="71">
        <v>9.1638599152974489</v>
      </c>
      <c r="O288" s="71">
        <v>3.412267066364338</v>
      </c>
      <c r="P288" s="71">
        <v>8.7748224355423421</v>
      </c>
      <c r="Q288" s="71">
        <v>0.23867126440667499</v>
      </c>
      <c r="R288" s="71">
        <v>8.5768842706044577</v>
      </c>
      <c r="S288" s="71">
        <v>0</v>
      </c>
      <c r="T288" s="72"/>
      <c r="U288" s="71">
        <v>106241</v>
      </c>
      <c r="V288" s="71">
        <v>95</v>
      </c>
      <c r="W288" s="71">
        <v>62</v>
      </c>
      <c r="X288" s="71">
        <v>2254</v>
      </c>
      <c r="Y288" s="71">
        <v>2093</v>
      </c>
      <c r="Z288" s="71">
        <v>1733</v>
      </c>
      <c r="AA288" s="71">
        <v>1722</v>
      </c>
      <c r="AB288" s="71">
        <v>3923</v>
      </c>
      <c r="AC288" s="71">
        <v>1497769</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2042</v>
      </c>
      <c r="B289" s="70">
        <v>93</v>
      </c>
      <c r="C289" s="70">
        <v>8</v>
      </c>
      <c r="D289" s="70">
        <v>6</v>
      </c>
      <c r="E289" s="70">
        <v>2011</v>
      </c>
      <c r="F289" s="70" t="s">
        <v>178</v>
      </c>
      <c r="G289" s="70" t="s">
        <v>2034</v>
      </c>
      <c r="H289" s="70" t="s">
        <v>2035</v>
      </c>
      <c r="I289" s="148"/>
      <c r="J289" s="71">
        <v>2.0901262198598611</v>
      </c>
      <c r="K289" s="71">
        <v>0.32834868061656908</v>
      </c>
      <c r="L289" s="71">
        <v>3.059103449686464</v>
      </c>
      <c r="M289" s="71">
        <v>17.60178342088097</v>
      </c>
      <c r="N289" s="71">
        <v>9.503710867557551</v>
      </c>
      <c r="O289" s="71">
        <v>3.3223676851015473</v>
      </c>
      <c r="P289" s="71">
        <v>8.4668111900485457</v>
      </c>
      <c r="Q289" s="71">
        <v>0.27537471203750402</v>
      </c>
      <c r="R289" s="71">
        <v>8.6998460372828426</v>
      </c>
      <c r="S289" s="71">
        <v>0</v>
      </c>
      <c r="T289" s="72"/>
      <c r="U289" s="71">
        <v>116883</v>
      </c>
      <c r="V289" s="71">
        <v>95</v>
      </c>
      <c r="W289" s="71">
        <v>62</v>
      </c>
      <c r="X289" s="71">
        <v>2254</v>
      </c>
      <c r="Y289" s="71">
        <v>2105</v>
      </c>
      <c r="Z289" s="71">
        <v>1724</v>
      </c>
      <c r="AA289" s="71">
        <v>1711</v>
      </c>
      <c r="AB289" s="71">
        <v>3924</v>
      </c>
      <c r="AC289" s="71">
        <v>1516729</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2043</v>
      </c>
      <c r="B290" s="70">
        <v>94</v>
      </c>
      <c r="C290" s="70">
        <v>9</v>
      </c>
      <c r="D290" s="70">
        <v>6</v>
      </c>
      <c r="E290" s="70">
        <v>2012</v>
      </c>
      <c r="F290" s="70" t="s">
        <v>179</v>
      </c>
      <c r="G290" s="70" t="s">
        <v>2034</v>
      </c>
      <c r="H290" s="70" t="s">
        <v>2035</v>
      </c>
      <c r="I290" s="148"/>
      <c r="J290" s="71">
        <v>0.74931571886743786</v>
      </c>
      <c r="K290" s="71">
        <v>0.29059815594330801</v>
      </c>
      <c r="L290" s="71">
        <v>2.9515027635047222</v>
      </c>
      <c r="M290" s="71">
        <v>18.24476424083802</v>
      </c>
      <c r="N290" s="71">
        <v>8.4175469157899592</v>
      </c>
      <c r="O290" s="71">
        <v>3.3000473899548202</v>
      </c>
      <c r="P290" s="71">
        <v>8.420427520487312</v>
      </c>
      <c r="Q290" s="71">
        <v>0.30292512698200602</v>
      </c>
      <c r="R290" s="71">
        <v>7.1657450400322791</v>
      </c>
      <c r="S290" s="71">
        <v>0</v>
      </c>
      <c r="T290" s="72"/>
      <c r="U290" s="71">
        <v>47184</v>
      </c>
      <c r="V290" s="71">
        <v>95</v>
      </c>
      <c r="W290" s="71">
        <v>62</v>
      </c>
      <c r="X290" s="71">
        <v>2254</v>
      </c>
      <c r="Y290" s="71">
        <v>2142</v>
      </c>
      <c r="Z290" s="71">
        <v>1726</v>
      </c>
      <c r="AA290" s="71">
        <v>1692</v>
      </c>
      <c r="AB290" s="71">
        <v>3973</v>
      </c>
      <c r="AC290" s="71">
        <v>1216917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2044</v>
      </c>
      <c r="B291" s="70">
        <v>95</v>
      </c>
      <c r="C291" s="70">
        <v>10</v>
      </c>
      <c r="D291" s="70">
        <v>6</v>
      </c>
      <c r="E291" s="70">
        <v>2013</v>
      </c>
      <c r="F291" s="70" t="s">
        <v>180</v>
      </c>
      <c r="G291" s="70" t="s">
        <v>2034</v>
      </c>
      <c r="H291" s="70" t="s">
        <v>2035</v>
      </c>
      <c r="I291" s="148"/>
      <c r="J291" s="71">
        <v>1.54974965429883</v>
      </c>
      <c r="K291" s="71">
        <v>0.26998259349319981</v>
      </c>
      <c r="L291" s="71">
        <v>2.6454508197480462</v>
      </c>
      <c r="M291" s="71">
        <v>18.83241074100809</v>
      </c>
      <c r="N291" s="71">
        <v>8.7553777310379406</v>
      </c>
      <c r="O291" s="71">
        <v>3.3420282449275107</v>
      </c>
      <c r="P291" s="71">
        <v>8.5870305782863205</v>
      </c>
      <c r="Q291" s="71">
        <v>0.31738712925320001</v>
      </c>
      <c r="R291" s="71">
        <v>6.830099773060458</v>
      </c>
      <c r="S291" s="71">
        <v>0</v>
      </c>
      <c r="T291" s="72"/>
      <c r="U291" s="71">
        <v>94212</v>
      </c>
      <c r="V291" s="71">
        <v>95</v>
      </c>
      <c r="W291" s="71">
        <v>62</v>
      </c>
      <c r="X291" s="71">
        <v>2254</v>
      </c>
      <c r="Y291" s="71">
        <v>2227</v>
      </c>
      <c r="Z291" s="71">
        <v>1826</v>
      </c>
      <c r="AA291" s="71">
        <v>1719</v>
      </c>
      <c r="AB291" s="71">
        <v>4103</v>
      </c>
      <c r="AC291" s="71">
        <v>1132238</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2045</v>
      </c>
      <c r="B292" s="70">
        <v>96</v>
      </c>
      <c r="C292" s="70">
        <v>11</v>
      </c>
      <c r="D292" s="70">
        <v>6</v>
      </c>
      <c r="E292" s="70">
        <v>2014</v>
      </c>
      <c r="F292" s="70" t="s">
        <v>181</v>
      </c>
      <c r="G292" s="1064" t="s">
        <v>2034</v>
      </c>
      <c r="H292" s="70" t="s">
        <v>2035</v>
      </c>
      <c r="I292" s="148"/>
      <c r="J292" s="71">
        <v>1.618662042595814</v>
      </c>
      <c r="K292" s="71">
        <v>0.2881972856690117</v>
      </c>
      <c r="L292" s="71">
        <v>3.5981381528788581</v>
      </c>
      <c r="M292" s="71">
        <v>14.299131312616611</v>
      </c>
      <c r="N292" s="71">
        <v>9.129389395222864</v>
      </c>
      <c r="O292" s="71">
        <v>3.3260680329202605</v>
      </c>
      <c r="P292" s="71">
        <v>8.7772831944427843</v>
      </c>
      <c r="Q292" s="71">
        <v>0.31208422202700198</v>
      </c>
      <c r="R292" s="71">
        <v>7.5785003404164826</v>
      </c>
      <c r="S292" s="71">
        <v>0</v>
      </c>
      <c r="T292" s="72"/>
      <c r="U292" s="71">
        <v>97053</v>
      </c>
      <c r="V292" s="71">
        <v>93</v>
      </c>
      <c r="W292" s="71">
        <v>75</v>
      </c>
      <c r="X292" s="71">
        <v>1937</v>
      </c>
      <c r="Y292" s="71">
        <v>2316</v>
      </c>
      <c r="Z292" s="71">
        <v>1914</v>
      </c>
      <c r="AA292" s="71">
        <v>1748</v>
      </c>
      <c r="AB292" s="71">
        <v>4205</v>
      </c>
      <c r="AC292" s="71">
        <v>1260252</v>
      </c>
      <c r="AD292" s="71">
        <v>0</v>
      </c>
      <c r="AE292" s="72"/>
      <c r="AF292" s="71"/>
      <c r="AG292" s="71"/>
      <c r="AH292" s="71"/>
      <c r="AI292" s="71"/>
      <c r="AJ292" s="71"/>
      <c r="AK292" s="71"/>
      <c r="AL292" s="71"/>
      <c r="AM292" s="71"/>
      <c r="AN292" s="71"/>
      <c r="AO292" s="71"/>
      <c r="AP292" s="71"/>
      <c r="AQ292" s="72"/>
      <c r="AR292" s="71">
        <v>2</v>
      </c>
      <c r="AS292" s="71">
        <v>4</v>
      </c>
      <c r="AT292" s="71">
        <v>0</v>
      </c>
      <c r="AU292" s="71">
        <v>0</v>
      </c>
      <c r="AV292" s="71">
        <v>0</v>
      </c>
      <c r="AW292" s="71">
        <v>0</v>
      </c>
      <c r="AX292" s="71"/>
      <c r="AY292" s="72"/>
      <c r="AZ292" s="71">
        <v>8</v>
      </c>
      <c r="BA292" s="71">
        <v>76</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2046</v>
      </c>
      <c r="B293" s="70">
        <v>97</v>
      </c>
      <c r="C293" s="70">
        <v>12</v>
      </c>
      <c r="D293" s="70">
        <v>6</v>
      </c>
      <c r="E293" s="70">
        <v>2015</v>
      </c>
      <c r="F293" s="70" t="s">
        <v>182</v>
      </c>
      <c r="G293" s="1064" t="s">
        <v>2034</v>
      </c>
      <c r="H293" s="70" t="s">
        <v>2035</v>
      </c>
      <c r="I293" s="148"/>
      <c r="J293" s="71">
        <v>1.332426593788907</v>
      </c>
      <c r="K293" s="71">
        <v>0.28662316637097979</v>
      </c>
      <c r="L293" s="71">
        <v>4.1326245187708119</v>
      </c>
      <c r="M293" s="71">
        <v>12.945451851120421</v>
      </c>
      <c r="N293" s="71">
        <v>8.8096395224287907</v>
      </c>
      <c r="O293" s="71">
        <v>3.3270660217661416</v>
      </c>
      <c r="P293" s="71">
        <v>8.754065983865349</v>
      </c>
      <c r="Q293" s="71">
        <v>0.30798057808524198</v>
      </c>
      <c r="R293" s="71">
        <v>5.5947720917381707</v>
      </c>
      <c r="S293" s="71">
        <v>0</v>
      </c>
      <c r="T293" s="72"/>
      <c r="U293" s="71">
        <v>77530</v>
      </c>
      <c r="V293" s="71">
        <v>93</v>
      </c>
      <c r="W293" s="71">
        <v>75</v>
      </c>
      <c r="X293" s="71">
        <v>1937</v>
      </c>
      <c r="Y293" s="71">
        <v>2360</v>
      </c>
      <c r="Z293" s="71">
        <v>1933</v>
      </c>
      <c r="AA293" s="71">
        <v>1742</v>
      </c>
      <c r="AB293" s="71">
        <v>4239</v>
      </c>
      <c r="AC293" s="71">
        <v>956335</v>
      </c>
      <c r="AD293" s="71">
        <v>0</v>
      </c>
      <c r="AE293" s="72"/>
      <c r="AF293" s="71">
        <v>1006139.341540385</v>
      </c>
      <c r="AG293" s="71">
        <v>183564.38399130409</v>
      </c>
      <c r="AH293" s="71">
        <v>830986.22368416039</v>
      </c>
      <c r="AI293" s="71">
        <v>13047338.778862599</v>
      </c>
      <c r="AJ293" s="71">
        <v>9627215.2820597421</v>
      </c>
      <c r="AK293" s="71">
        <v>0</v>
      </c>
      <c r="AL293" s="71">
        <v>0</v>
      </c>
      <c r="AM293" s="71">
        <v>580937.16806379147</v>
      </c>
      <c r="AN293" s="71">
        <v>0</v>
      </c>
      <c r="AO293" s="71">
        <v>0</v>
      </c>
      <c r="AP293" s="71">
        <v>25276181.178201981</v>
      </c>
      <c r="AQ293" s="72"/>
      <c r="AR293" s="71">
        <v>2</v>
      </c>
      <c r="AS293" s="71">
        <v>4</v>
      </c>
      <c r="AT293" s="71">
        <v>0</v>
      </c>
      <c r="AU293" s="71">
        <v>0</v>
      </c>
      <c r="AV293" s="71">
        <v>0</v>
      </c>
      <c r="AW293" s="71">
        <v>0</v>
      </c>
      <c r="AX293" s="71"/>
      <c r="AY293" s="72"/>
      <c r="AZ293" s="71">
        <v>8</v>
      </c>
      <c r="BA293" s="71">
        <v>76</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2047</v>
      </c>
      <c r="B294" s="70">
        <v>98</v>
      </c>
      <c r="C294" s="70">
        <v>13</v>
      </c>
      <c r="D294" s="70">
        <v>6</v>
      </c>
      <c r="E294" s="70">
        <v>2016</v>
      </c>
      <c r="F294" s="70" t="s">
        <v>155</v>
      </c>
      <c r="G294" s="70" t="s">
        <v>2034</v>
      </c>
      <c r="H294" s="70" t="s">
        <v>2035</v>
      </c>
      <c r="I294" s="148"/>
      <c r="J294" s="71">
        <v>2.3732208438250519</v>
      </c>
      <c r="K294" s="71">
        <v>0.27331707871553551</v>
      </c>
      <c r="L294" s="71">
        <v>3.9440430870675716</v>
      </c>
      <c r="M294" s="71">
        <v>13.417081574270421</v>
      </c>
      <c r="N294" s="71">
        <v>8.9849846617443809</v>
      </c>
      <c r="O294" s="71">
        <v>3.456693028373071</v>
      </c>
      <c r="P294" s="71">
        <v>8.7651343690455352</v>
      </c>
      <c r="Q294" s="71">
        <v>0.30152812689722563</v>
      </c>
      <c r="R294" s="71">
        <v>5.1437464608859624</v>
      </c>
      <c r="S294" s="71">
        <v>0</v>
      </c>
      <c r="T294" s="72"/>
      <c r="U294" s="71">
        <v>114097</v>
      </c>
      <c r="V294" s="71">
        <v>93</v>
      </c>
      <c r="W294" s="71">
        <v>75</v>
      </c>
      <c r="X294" s="71">
        <v>1937</v>
      </c>
      <c r="Y294" s="71">
        <v>2418</v>
      </c>
      <c r="Z294" s="71">
        <v>2033</v>
      </c>
      <c r="AA294" s="71">
        <v>1804</v>
      </c>
      <c r="AB294" s="71">
        <v>4269</v>
      </c>
      <c r="AC294" s="71">
        <v>878501.26315366558</v>
      </c>
      <c r="AD294" s="71">
        <v>0</v>
      </c>
      <c r="AE294" s="72"/>
      <c r="AF294" s="71">
        <v>1970226.6961476291</v>
      </c>
      <c r="AG294" s="71">
        <v>160030.0102731979</v>
      </c>
      <c r="AH294" s="71">
        <v>624570.50903293444</v>
      </c>
      <c r="AI294" s="71">
        <v>14006104.98466452</v>
      </c>
      <c r="AJ294" s="71">
        <v>9981116.8679941371</v>
      </c>
      <c r="AK294" s="71">
        <v>0</v>
      </c>
      <c r="AL294" s="71">
        <v>0</v>
      </c>
      <c r="AM294" s="71">
        <v>585503.06753137987</v>
      </c>
      <c r="AN294" s="71">
        <v>0</v>
      </c>
      <c r="AO294" s="71">
        <v>0</v>
      </c>
      <c r="AP294" s="71">
        <v>27327552.135643799</v>
      </c>
      <c r="AQ294" s="72"/>
      <c r="AR294" s="71">
        <v>2</v>
      </c>
      <c r="AS294" s="71">
        <v>5</v>
      </c>
      <c r="AT294" s="71">
        <v>0</v>
      </c>
      <c r="AU294" s="71">
        <v>0</v>
      </c>
      <c r="AV294" s="71">
        <v>0</v>
      </c>
      <c r="AW294" s="71">
        <v>0</v>
      </c>
      <c r="AX294" s="71"/>
      <c r="AY294" s="72"/>
      <c r="AZ294" s="71">
        <v>8</v>
      </c>
      <c r="BA294" s="71">
        <v>87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2048</v>
      </c>
      <c r="B295" s="70">
        <v>99</v>
      </c>
      <c r="C295" s="70">
        <v>14</v>
      </c>
      <c r="D295" s="70">
        <v>6</v>
      </c>
      <c r="E295" s="70">
        <v>2017</v>
      </c>
      <c r="F295" s="70" t="s">
        <v>156</v>
      </c>
      <c r="G295" s="70" t="s">
        <v>2034</v>
      </c>
      <c r="H295" s="70" t="s">
        <v>2035</v>
      </c>
      <c r="I295" s="148"/>
      <c r="J295" s="71">
        <v>2.1618224677013131</v>
      </c>
      <c r="K295" s="71">
        <v>0.29423378412137308</v>
      </c>
      <c r="L295" s="71">
        <v>3.0621195298907691</v>
      </c>
      <c r="M295" s="71">
        <v>13.472436641519135</v>
      </c>
      <c r="N295" s="71">
        <v>9.2865279023517715</v>
      </c>
      <c r="O295" s="71">
        <v>3.4554820852971906</v>
      </c>
      <c r="P295" s="71">
        <v>8.8737604573642468</v>
      </c>
      <c r="Q295" s="71">
        <v>0.29165271316605501</v>
      </c>
      <c r="R295" s="71">
        <v>9.3058813282760102</v>
      </c>
      <c r="S295" s="71">
        <v>0</v>
      </c>
      <c r="T295" s="72"/>
      <c r="U295" s="71">
        <v>114396</v>
      </c>
      <c r="V295" s="71">
        <v>93</v>
      </c>
      <c r="W295" s="71">
        <v>75</v>
      </c>
      <c r="X295" s="71">
        <v>1937</v>
      </c>
      <c r="Y295" s="71">
        <v>2430</v>
      </c>
      <c r="Z295" s="71">
        <v>2066</v>
      </c>
      <c r="AA295" s="71">
        <v>1838</v>
      </c>
      <c r="AB295" s="71">
        <v>4270</v>
      </c>
      <c r="AC295" s="71">
        <v>1620889</v>
      </c>
      <c r="AD295" s="71">
        <v>0</v>
      </c>
      <c r="AE295" s="72"/>
      <c r="AF295" s="71">
        <v>1702679.257806483</v>
      </c>
      <c r="AG295" s="71">
        <v>173116.8825309863</v>
      </c>
      <c r="AH295" s="71">
        <v>652969.48071444349</v>
      </c>
      <c r="AI295" s="71">
        <v>14362074.32130675</v>
      </c>
      <c r="AJ295" s="71">
        <v>10585764.781148439</v>
      </c>
      <c r="AK295" s="71">
        <v>0</v>
      </c>
      <c r="AL295" s="71">
        <v>0</v>
      </c>
      <c r="AM295" s="71">
        <v>586556.58688908222</v>
      </c>
      <c r="AN295" s="71">
        <v>0</v>
      </c>
      <c r="AO295" s="71">
        <v>0</v>
      </c>
      <c r="AP295" s="71">
        <v>28063161.31039618</v>
      </c>
      <c r="AQ295" s="72"/>
      <c r="AR295" s="71">
        <v>2</v>
      </c>
      <c r="AS295" s="71">
        <v>5</v>
      </c>
      <c r="AT295" s="71">
        <v>0</v>
      </c>
      <c r="AU295" s="71">
        <v>0</v>
      </c>
      <c r="AV295" s="71">
        <v>0</v>
      </c>
      <c r="AW295" s="71">
        <v>0</v>
      </c>
      <c r="AX295" s="71"/>
      <c r="AY295" s="72"/>
      <c r="AZ295" s="71">
        <v>8</v>
      </c>
      <c r="BA295" s="71">
        <v>87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2049</v>
      </c>
      <c r="B296" s="70">
        <v>100</v>
      </c>
      <c r="C296" s="70">
        <v>15</v>
      </c>
      <c r="D296" s="70">
        <v>6</v>
      </c>
      <c r="E296" s="70">
        <v>2018</v>
      </c>
      <c r="F296" s="70" t="s">
        <v>183</v>
      </c>
      <c r="G296" s="70" t="s">
        <v>2034</v>
      </c>
      <c r="H296" s="70" t="s">
        <v>2035</v>
      </c>
      <c r="I296" s="148"/>
      <c r="J296" s="71">
        <v>4.1230780804461995</v>
      </c>
      <c r="K296" s="71">
        <v>0.28072111541786127</v>
      </c>
      <c r="L296" s="71">
        <v>2.8826052778339641</v>
      </c>
      <c r="M296" s="71">
        <v>15.58784932168531</v>
      </c>
      <c r="N296" s="71">
        <v>8.5397378973811904</v>
      </c>
      <c r="O296" s="71">
        <v>3.5218509970428769</v>
      </c>
      <c r="P296" s="71">
        <v>8.8141082505338062</v>
      </c>
      <c r="Q296" s="71">
        <v>0.27526295937020501</v>
      </c>
      <c r="R296" s="71">
        <v>5.6576519285558291</v>
      </c>
      <c r="S296" s="71">
        <v>0</v>
      </c>
      <c r="T296" s="72"/>
      <c r="U296" s="71">
        <v>224888</v>
      </c>
      <c r="V296" s="71">
        <v>93</v>
      </c>
      <c r="W296" s="71">
        <v>75</v>
      </c>
      <c r="X296" s="71">
        <v>1937</v>
      </c>
      <c r="Y296" s="71">
        <v>2489</v>
      </c>
      <c r="Z296" s="71">
        <v>2146</v>
      </c>
      <c r="AA296" s="71">
        <v>1844</v>
      </c>
      <c r="AB296" s="71">
        <v>4343</v>
      </c>
      <c r="AC296" s="71">
        <v>981582.00000000035</v>
      </c>
      <c r="AD296" s="71">
        <v>0</v>
      </c>
      <c r="AE296" s="72"/>
      <c r="AF296" s="71">
        <v>2640061.7687316979</v>
      </c>
      <c r="AG296" s="71">
        <v>155018.62137956859</v>
      </c>
      <c r="AH296" s="71">
        <v>603178.14513603365</v>
      </c>
      <c r="AI296" s="71">
        <v>16842039.435770109</v>
      </c>
      <c r="AJ296" s="71">
        <v>9192480.6321305335</v>
      </c>
      <c r="AK296" s="71">
        <v>0</v>
      </c>
      <c r="AL296" s="71">
        <v>0</v>
      </c>
      <c r="AM296" s="71">
        <v>597818.77382069104</v>
      </c>
      <c r="AN296" s="71">
        <v>0</v>
      </c>
      <c r="AO296" s="71">
        <v>0</v>
      </c>
      <c r="AP296" s="71">
        <v>30030597.376968633</v>
      </c>
      <c r="AQ296" s="72"/>
      <c r="AR296" s="71">
        <v>2</v>
      </c>
      <c r="AS296" s="71">
        <v>5</v>
      </c>
      <c r="AT296" s="71">
        <v>0</v>
      </c>
      <c r="AU296" s="71">
        <v>0</v>
      </c>
      <c r="AV296" s="71">
        <v>0</v>
      </c>
      <c r="AW296" s="71">
        <v>0</v>
      </c>
      <c r="AX296" s="71"/>
      <c r="AY296" s="72"/>
      <c r="AZ296" s="71">
        <v>8</v>
      </c>
      <c r="BA296" s="71">
        <v>87</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2050</v>
      </c>
      <c r="B297" s="70">
        <v>101</v>
      </c>
      <c r="C297" s="70">
        <v>16</v>
      </c>
      <c r="D297" s="70">
        <v>6</v>
      </c>
      <c r="E297" s="70">
        <v>2019</v>
      </c>
      <c r="F297" s="70" t="s">
        <v>158</v>
      </c>
      <c r="G297" s="70" t="s">
        <v>2034</v>
      </c>
      <c r="H297" s="70" t="s">
        <v>2035</v>
      </c>
      <c r="I297" s="148"/>
      <c r="J297" s="71">
        <v>1.5912828724940957</v>
      </c>
      <c r="K297" s="71">
        <v>0.26266447274083138</v>
      </c>
      <c r="L297" s="71">
        <v>2.9314466436317526</v>
      </c>
      <c r="M297" s="71">
        <v>12.828997265501842</v>
      </c>
      <c r="N297" s="71">
        <v>8.3746677162503325</v>
      </c>
      <c r="O297" s="71">
        <v>3.5699053751621492</v>
      </c>
      <c r="P297" s="71">
        <v>8.8179728884081712</v>
      </c>
      <c r="Q297" s="71">
        <v>0.26794577325993602</v>
      </c>
      <c r="R297" s="71">
        <v>5.7258667021772416</v>
      </c>
      <c r="S297" s="71">
        <v>0</v>
      </c>
      <c r="T297" s="72"/>
      <c r="U297" s="71">
        <v>87233</v>
      </c>
      <c r="V297" s="71">
        <v>93</v>
      </c>
      <c r="W297" s="71">
        <v>75</v>
      </c>
      <c r="X297" s="71">
        <v>1937</v>
      </c>
      <c r="Y297" s="71">
        <v>2486</v>
      </c>
      <c r="Z297" s="71">
        <v>2235</v>
      </c>
      <c r="AA297" s="71">
        <v>1831</v>
      </c>
      <c r="AB297" s="71">
        <v>4342</v>
      </c>
      <c r="AC297" s="71">
        <v>1009688</v>
      </c>
      <c r="AD297" s="71">
        <v>0</v>
      </c>
      <c r="AE297" s="72"/>
      <c r="AF297" s="71">
        <v>1297119.917886137</v>
      </c>
      <c r="AG297" s="71">
        <v>150698.0368206097</v>
      </c>
      <c r="AH297" s="71">
        <v>666370.8333973632</v>
      </c>
      <c r="AI297" s="71">
        <v>13298427.791845391</v>
      </c>
      <c r="AJ297" s="71">
        <v>9160341.0618612114</v>
      </c>
      <c r="AK297" s="71">
        <v>0</v>
      </c>
      <c r="AL297" s="71">
        <v>0</v>
      </c>
      <c r="AM297" s="71">
        <v>591347.71344150032</v>
      </c>
      <c r="AN297" s="71">
        <v>0</v>
      </c>
      <c r="AO297" s="71">
        <v>0</v>
      </c>
      <c r="AP297" s="71">
        <v>25164305.35525221</v>
      </c>
      <c r="AQ297" s="72"/>
      <c r="AR297" s="71">
        <v>10</v>
      </c>
      <c r="AS297" s="71">
        <v>5</v>
      </c>
      <c r="AT297" s="71">
        <v>0</v>
      </c>
      <c r="AU297" s="71">
        <v>0</v>
      </c>
      <c r="AV297" s="71">
        <v>0</v>
      </c>
      <c r="AW297" s="71">
        <v>0</v>
      </c>
      <c r="AX297" s="71"/>
      <c r="AY297" s="72"/>
      <c r="AZ297" s="71">
        <v>73</v>
      </c>
      <c r="BA297" s="71">
        <v>87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2051</v>
      </c>
      <c r="B298" s="70">
        <v>102</v>
      </c>
      <c r="C298" s="70">
        <v>17</v>
      </c>
      <c r="D298" s="70">
        <v>6</v>
      </c>
      <c r="E298" s="70">
        <v>2020</v>
      </c>
      <c r="F298" s="70" t="s">
        <v>159</v>
      </c>
      <c r="G298" s="70" t="s">
        <v>2034</v>
      </c>
      <c r="H298" s="70" t="s">
        <v>2035</v>
      </c>
      <c r="I298" s="148"/>
      <c r="J298" s="71">
        <v>1.687917358250224</v>
      </c>
      <c r="K298" s="71">
        <v>0.12681981660088432</v>
      </c>
      <c r="L298" s="71">
        <v>2.9768472088549309</v>
      </c>
      <c r="M298" s="71">
        <v>10.400304659031233</v>
      </c>
      <c r="N298" s="71">
        <v>7.7988524644006496</v>
      </c>
      <c r="O298" s="71">
        <v>3.1207446472169504</v>
      </c>
      <c r="P298" s="71">
        <v>8.4547705397680364</v>
      </c>
      <c r="Q298" s="71">
        <v>0.25353111061535499</v>
      </c>
      <c r="R298" s="71">
        <v>4.5868960937883729</v>
      </c>
      <c r="S298" s="71">
        <v>0</v>
      </c>
      <c r="T298" s="72"/>
      <c r="U298" s="71">
        <v>108126</v>
      </c>
      <c r="V298" s="71">
        <v>53</v>
      </c>
      <c r="W298" s="71">
        <v>75</v>
      </c>
      <c r="X298" s="71">
        <v>2032</v>
      </c>
      <c r="Y298" s="71">
        <v>2483</v>
      </c>
      <c r="Z298" s="71">
        <v>2230</v>
      </c>
      <c r="AA298" s="71">
        <v>1866</v>
      </c>
      <c r="AB298" s="71">
        <v>4300</v>
      </c>
      <c r="AC298" s="71">
        <v>813118</v>
      </c>
      <c r="AD298" s="71">
        <v>0</v>
      </c>
      <c r="AE298" s="72"/>
      <c r="AF298" s="71">
        <v>1440005.2111544739</v>
      </c>
      <c r="AG298" s="71">
        <v>72573.289609438987</v>
      </c>
      <c r="AH298" s="71">
        <v>746302.90040308877</v>
      </c>
      <c r="AI298" s="71">
        <v>11681154.033662908</v>
      </c>
      <c r="AJ298" s="71">
        <v>9579793.1292131171</v>
      </c>
      <c r="AK298" s="71"/>
      <c r="AL298" s="71"/>
      <c r="AM298" s="71">
        <v>561197.7739964244</v>
      </c>
      <c r="AN298" s="71"/>
      <c r="AO298" s="71"/>
      <c r="AP298" s="71">
        <v>24081026.33803945</v>
      </c>
      <c r="AQ298" s="72"/>
      <c r="AR298" s="71">
        <v>12</v>
      </c>
      <c r="AS298" s="71">
        <v>5</v>
      </c>
      <c r="AT298" s="71">
        <v>0</v>
      </c>
      <c r="AU298" s="71">
        <v>0</v>
      </c>
      <c r="AV298" s="71">
        <v>0</v>
      </c>
      <c r="AW298" s="71">
        <v>0</v>
      </c>
      <c r="AX298" s="71"/>
      <c r="AY298" s="72"/>
      <c r="AZ298" s="71">
        <v>89.5</v>
      </c>
      <c r="BA298" s="71">
        <v>87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2052</v>
      </c>
      <c r="B299" s="70">
        <v>102</v>
      </c>
      <c r="C299" s="70">
        <v>18</v>
      </c>
      <c r="D299" s="70">
        <v>6</v>
      </c>
      <c r="E299" s="70">
        <v>2021</v>
      </c>
      <c r="F299" s="70" t="s">
        <v>160</v>
      </c>
      <c r="G299" s="70" t="s">
        <v>2034</v>
      </c>
      <c r="H299" s="70" t="s">
        <v>2035</v>
      </c>
      <c r="I299" s="148"/>
      <c r="J299" s="71">
        <v>1.8861549228967267</v>
      </c>
      <c r="K299" s="71">
        <v>0.13429853968204011</v>
      </c>
      <c r="L299" s="71">
        <v>3.2089590897665099</v>
      </c>
      <c r="M299" s="71">
        <v>11.257835766775811</v>
      </c>
      <c r="N299" s="71">
        <v>8.2365230905706124</v>
      </c>
      <c r="O299" s="71">
        <v>3.0689283366451887</v>
      </c>
      <c r="P299" s="71">
        <v>8.8517918626012371</v>
      </c>
      <c r="Q299" s="71">
        <v>0.25077262627198699</v>
      </c>
      <c r="R299" s="71">
        <v>4.663502384581534</v>
      </c>
      <c r="S299" s="71">
        <v>0</v>
      </c>
      <c r="T299" s="72"/>
      <c r="U299" s="71">
        <v>127978</v>
      </c>
      <c r="V299" s="71">
        <v>53</v>
      </c>
      <c r="W299" s="71">
        <v>75</v>
      </c>
      <c r="X299" s="71">
        <v>2032</v>
      </c>
      <c r="Y299" s="71">
        <v>2486</v>
      </c>
      <c r="Z299" s="71">
        <v>2258</v>
      </c>
      <c r="AA299" s="71">
        <v>1905</v>
      </c>
      <c r="AB299" s="71">
        <v>4295</v>
      </c>
      <c r="AC299" s="71">
        <v>801994</v>
      </c>
      <c r="AD299" s="71">
        <v>0</v>
      </c>
      <c r="AE299" s="72"/>
      <c r="AF299" s="71">
        <v>1593707.3096130323</v>
      </c>
      <c r="AG299" s="71">
        <v>77773.743613653787</v>
      </c>
      <c r="AH299" s="71">
        <v>789107.38813248696</v>
      </c>
      <c r="AI299" s="71">
        <v>12869960.059578152</v>
      </c>
      <c r="AJ299" s="71">
        <v>9919942.6807164326</v>
      </c>
      <c r="AK299" s="71">
        <v>0</v>
      </c>
      <c r="AL299" s="71">
        <v>0</v>
      </c>
      <c r="AM299" s="71">
        <v>563778.39813451353</v>
      </c>
      <c r="AN299" s="71">
        <v>0</v>
      </c>
      <c r="AO299" s="71">
        <v>0</v>
      </c>
      <c r="AP299" s="71">
        <v>25814269.579788275</v>
      </c>
      <c r="AQ299" s="72"/>
      <c r="AR299" s="71">
        <v>13</v>
      </c>
      <c r="AS299" s="71">
        <v>5</v>
      </c>
      <c r="AT299" s="71">
        <v>0</v>
      </c>
      <c r="AU299" s="71">
        <v>0</v>
      </c>
      <c r="AV299" s="71">
        <v>0</v>
      </c>
      <c r="AW299" s="71">
        <v>0</v>
      </c>
      <c r="AX299" s="71"/>
      <c r="AY299" s="72"/>
      <c r="AZ299" s="71">
        <v>93.5</v>
      </c>
      <c r="BA299" s="71">
        <v>87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2053</v>
      </c>
      <c r="B300" s="70">
        <v>102</v>
      </c>
      <c r="C300" s="70">
        <v>19</v>
      </c>
      <c r="D300" s="70">
        <v>6</v>
      </c>
      <c r="E300" s="70">
        <v>2022</v>
      </c>
      <c r="F300" s="70" t="s">
        <v>161</v>
      </c>
      <c r="G300" s="70" t="s">
        <v>2034</v>
      </c>
      <c r="H300" s="70" t="s">
        <v>2035</v>
      </c>
      <c r="I300" s="148"/>
      <c r="J300" s="71">
        <v>2.0546225275937369</v>
      </c>
      <c r="K300" s="71">
        <v>0.14623055185322947</v>
      </c>
      <c r="L300" s="71">
        <v>2.6154170948832873</v>
      </c>
      <c r="M300" s="71">
        <v>12.880217467270006</v>
      </c>
      <c r="N300" s="71">
        <v>8.3768049149122188</v>
      </c>
      <c r="O300" s="71">
        <v>3.2472502220159769</v>
      </c>
      <c r="P300" s="71">
        <v>8.7554923286252588</v>
      </c>
      <c r="Q300" s="71">
        <v>0.25243388467037736</v>
      </c>
      <c r="R300" s="71">
        <v>6.4337100002671805</v>
      </c>
      <c r="S300" s="71">
        <v>0</v>
      </c>
      <c r="T300" s="72"/>
      <c r="U300" s="71">
        <v>141222</v>
      </c>
      <c r="V300" s="71">
        <v>53</v>
      </c>
      <c r="W300" s="71">
        <v>75</v>
      </c>
      <c r="X300" s="71">
        <v>2032</v>
      </c>
      <c r="Y300" s="71">
        <v>2545</v>
      </c>
      <c r="Z300" s="71">
        <v>2270</v>
      </c>
      <c r="AA300" s="71">
        <v>1913</v>
      </c>
      <c r="AB300" s="71">
        <v>4288</v>
      </c>
      <c r="AC300" s="71">
        <v>1120317</v>
      </c>
      <c r="AD300" s="71">
        <v>0</v>
      </c>
      <c r="AE300" s="72"/>
      <c r="AF300" s="71">
        <v>1696723.7735284986</v>
      </c>
      <c r="AG300" s="71">
        <v>88186.243336387197</v>
      </c>
      <c r="AH300" s="71">
        <v>740045.7359101543</v>
      </c>
      <c r="AI300" s="71">
        <v>14393133.738477837</v>
      </c>
      <c r="AJ300" s="71">
        <v>10347712.907070475</v>
      </c>
      <c r="AK300" s="71">
        <v>0</v>
      </c>
      <c r="AL300" s="71">
        <v>0</v>
      </c>
      <c r="AM300" s="71">
        <v>553697.83841771143</v>
      </c>
      <c r="AN300" s="71">
        <v>0</v>
      </c>
      <c r="AO300" s="71">
        <v>0</v>
      </c>
      <c r="AP300" s="71">
        <v>27819500.236741062</v>
      </c>
      <c r="AQ300" s="72"/>
      <c r="AR300" s="71">
        <v>16</v>
      </c>
      <c r="AS300" s="71">
        <v>5</v>
      </c>
      <c r="AT300" s="71">
        <v>0</v>
      </c>
      <c r="AU300" s="71">
        <v>0</v>
      </c>
      <c r="AV300" s="71">
        <v>0</v>
      </c>
      <c r="AW300" s="71">
        <v>0</v>
      </c>
      <c r="AX300" s="71"/>
      <c r="AY300" s="72"/>
      <c r="AZ300" s="71">
        <v>120.5</v>
      </c>
      <c r="BA300" s="71">
        <v>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2054</v>
      </c>
      <c r="B301" s="70">
        <v>102</v>
      </c>
      <c r="C301" s="70">
        <v>20</v>
      </c>
      <c r="D301" s="70">
        <v>6</v>
      </c>
      <c r="E301" s="70">
        <v>2023</v>
      </c>
      <c r="F301" s="70" t="s">
        <v>1539</v>
      </c>
      <c r="G301" s="70" t="s">
        <v>2034</v>
      </c>
      <c r="H301" s="70" t="s">
        <v>2035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v>
      </c>
      <c r="AS301" s="71">
        <v>5</v>
      </c>
      <c r="AT301" s="71">
        <v>0</v>
      </c>
      <c r="AU301" s="71">
        <v>0</v>
      </c>
      <c r="AV301" s="71">
        <v>0</v>
      </c>
      <c r="AW301" s="71">
        <v>0</v>
      </c>
      <c r="AX301" s="71"/>
      <c r="AY301" s="72"/>
      <c r="AZ301" s="71">
        <v>143.6</v>
      </c>
      <c r="BA301" s="71">
        <v>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2055</v>
      </c>
      <c r="B302" s="70">
        <v>102</v>
      </c>
      <c r="C302" s="70">
        <v>21</v>
      </c>
      <c r="D302" s="70">
        <v>6</v>
      </c>
      <c r="E302" s="70">
        <v>2024</v>
      </c>
      <c r="F302" s="70" t="s">
        <v>1554</v>
      </c>
      <c r="G302" s="70" t="s">
        <v>2034</v>
      </c>
      <c r="H302" s="70" t="s">
        <v>2035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2056</v>
      </c>
      <c r="B303" s="70">
        <v>239</v>
      </c>
      <c r="C303" s="70">
        <v>1</v>
      </c>
      <c r="D303" s="70">
        <v>15</v>
      </c>
      <c r="E303" s="70">
        <v>1990</v>
      </c>
      <c r="F303" s="70" t="s">
        <v>787</v>
      </c>
      <c r="G303" s="70" t="s">
        <v>2057</v>
      </c>
      <c r="H303" s="70" t="s">
        <v>2058</v>
      </c>
      <c r="I303" s="148"/>
      <c r="J303" s="71">
        <v>6.1237466782968903</v>
      </c>
      <c r="K303" s="71">
        <v>1.8346587851968561</v>
      </c>
      <c r="L303" s="71">
        <v>4.0044170173679614</v>
      </c>
      <c r="M303" s="71">
        <v>4.9659983240291101</v>
      </c>
      <c r="N303" s="71">
        <v>7.528002543291052</v>
      </c>
      <c r="O303" s="71">
        <v>5.4435602830315766</v>
      </c>
      <c r="P303" s="71">
        <v>11.770467155317091</v>
      </c>
      <c r="Q303" s="71">
        <v>0.408336519062032</v>
      </c>
      <c r="R303" s="71">
        <v>0</v>
      </c>
      <c r="S303" s="71">
        <v>0.36811016535427588</v>
      </c>
      <c r="T303" s="72"/>
      <c r="U303" s="71">
        <v>911686</v>
      </c>
      <c r="V303" s="71">
        <v>535</v>
      </c>
      <c r="W303" s="71">
        <v>57</v>
      </c>
      <c r="X303" s="71">
        <v>1709</v>
      </c>
      <c r="Y303" s="71">
        <v>1871</v>
      </c>
      <c r="Z303" s="71">
        <v>2239</v>
      </c>
      <c r="AA303" s="71">
        <v>2858</v>
      </c>
      <c r="AB303" s="71">
        <v>6630</v>
      </c>
      <c r="AC303" s="71">
        <v>0</v>
      </c>
      <c r="AD303" s="71">
        <v>0.36811016535427588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2059</v>
      </c>
      <c r="B304" s="70">
        <v>240</v>
      </c>
      <c r="C304" s="70">
        <v>2</v>
      </c>
      <c r="D304" s="70">
        <v>15</v>
      </c>
      <c r="E304" s="70">
        <v>2005</v>
      </c>
      <c r="F304" s="70" t="s">
        <v>789</v>
      </c>
      <c r="G304" s="70" t="s">
        <v>2057</v>
      </c>
      <c r="H304" s="70" t="s">
        <v>2058</v>
      </c>
      <c r="I304" s="148"/>
      <c r="J304" s="71">
        <v>0.84578914791798832</v>
      </c>
      <c r="K304" s="71">
        <v>1.439575791309454</v>
      </c>
      <c r="L304" s="71">
        <v>1.0469749074814341</v>
      </c>
      <c r="M304" s="71">
        <v>7.5575113825924172</v>
      </c>
      <c r="N304" s="71">
        <v>10.767434930852771</v>
      </c>
      <c r="O304" s="71">
        <v>6.7441784332289956</v>
      </c>
      <c r="P304" s="71">
        <v>12.65714604972213</v>
      </c>
      <c r="Q304" s="71">
        <v>0.33716663585034901</v>
      </c>
      <c r="R304" s="71">
        <v>0</v>
      </c>
      <c r="S304" s="71">
        <v>0.26828351999999989</v>
      </c>
      <c r="T304" s="72"/>
      <c r="U304" s="71">
        <v>152400</v>
      </c>
      <c r="V304" s="71">
        <v>553</v>
      </c>
      <c r="W304" s="71">
        <v>14</v>
      </c>
      <c r="X304" s="71">
        <v>1387</v>
      </c>
      <c r="Y304" s="71">
        <v>2012</v>
      </c>
      <c r="Z304" s="71">
        <v>3210</v>
      </c>
      <c r="AA304" s="71">
        <v>2517</v>
      </c>
      <c r="AB304" s="71">
        <v>5723</v>
      </c>
      <c r="AC304" s="71">
        <v>0</v>
      </c>
      <c r="AD304" s="71">
        <v>0.26828351999999989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2060</v>
      </c>
      <c r="B305" s="70">
        <v>241</v>
      </c>
      <c r="C305" s="70">
        <v>3</v>
      </c>
      <c r="D305" s="70">
        <v>15</v>
      </c>
      <c r="E305" s="70">
        <v>2006</v>
      </c>
      <c r="F305" s="70" t="s">
        <v>790</v>
      </c>
      <c r="G305" s="70" t="s">
        <v>2057</v>
      </c>
      <c r="H305" s="70" t="s">
        <v>2058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2061</v>
      </c>
      <c r="B306" s="70">
        <v>242</v>
      </c>
      <c r="C306" s="70">
        <v>4</v>
      </c>
      <c r="D306" s="70">
        <v>15</v>
      </c>
      <c r="E306" s="70">
        <v>2007</v>
      </c>
      <c r="F306" s="70" t="s">
        <v>791</v>
      </c>
      <c r="G306" s="70" t="s">
        <v>2057</v>
      </c>
      <c r="H306" s="70" t="s">
        <v>2058</v>
      </c>
      <c r="I306" s="148"/>
      <c r="J306" s="71">
        <v>1.0281447582005689</v>
      </c>
      <c r="K306" s="71">
        <v>1.1934439611658949</v>
      </c>
      <c r="L306" s="71">
        <v>1.535166208597927</v>
      </c>
      <c r="M306" s="71">
        <v>7.9014147672795616</v>
      </c>
      <c r="N306" s="71">
        <v>9.5131784524992806</v>
      </c>
      <c r="O306" s="71">
        <v>6.4512050424350971</v>
      </c>
      <c r="P306" s="71">
        <v>12.30666839903456</v>
      </c>
      <c r="Q306" s="71">
        <v>0.345043511406042</v>
      </c>
      <c r="R306" s="71">
        <v>0</v>
      </c>
      <c r="S306" s="71">
        <v>0.28697129999999998</v>
      </c>
      <c r="T306" s="72"/>
      <c r="U306" s="71">
        <v>189524</v>
      </c>
      <c r="V306" s="71">
        <v>446</v>
      </c>
      <c r="W306" s="71">
        <v>25</v>
      </c>
      <c r="X306" s="71">
        <v>1692</v>
      </c>
      <c r="Y306" s="71">
        <v>2025</v>
      </c>
      <c r="Z306" s="71">
        <v>3192</v>
      </c>
      <c r="AA306" s="71">
        <v>2410</v>
      </c>
      <c r="AB306" s="71">
        <v>5547</v>
      </c>
      <c r="AC306" s="71">
        <v>0</v>
      </c>
      <c r="AD306" s="71">
        <v>0.28697129999999998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2062</v>
      </c>
      <c r="B307" s="70">
        <v>243</v>
      </c>
      <c r="C307" s="70">
        <v>5</v>
      </c>
      <c r="D307" s="70">
        <v>15</v>
      </c>
      <c r="E307" s="70">
        <v>2008</v>
      </c>
      <c r="F307" s="70" t="s">
        <v>792</v>
      </c>
      <c r="G307" s="70" t="s">
        <v>2057</v>
      </c>
      <c r="H307" s="70" t="s">
        <v>2058</v>
      </c>
      <c r="I307" s="148"/>
      <c r="J307" s="71">
        <v>0.85670150906280151</v>
      </c>
      <c r="K307" s="71">
        <v>0.88468288139367701</v>
      </c>
      <c r="L307" s="71">
        <v>1.3947341114193601</v>
      </c>
      <c r="M307" s="71">
        <v>8.5477814441944311</v>
      </c>
      <c r="N307" s="71">
        <v>8.5563583287697504</v>
      </c>
      <c r="O307" s="71">
        <v>6.2949375026221652</v>
      </c>
      <c r="P307" s="71">
        <v>12.124320629476109</v>
      </c>
      <c r="Q307" s="71">
        <v>0.33340160702759403</v>
      </c>
      <c r="R307" s="71">
        <v>0</v>
      </c>
      <c r="S307" s="71">
        <v>0.26746026000000001</v>
      </c>
      <c r="T307" s="72"/>
      <c r="U307" s="71">
        <v>183254</v>
      </c>
      <c r="V307" s="71">
        <v>446</v>
      </c>
      <c r="W307" s="71">
        <v>25</v>
      </c>
      <c r="X307" s="71">
        <v>1692</v>
      </c>
      <c r="Y307" s="71">
        <v>2004</v>
      </c>
      <c r="Z307" s="71">
        <v>3224</v>
      </c>
      <c r="AA307" s="71">
        <v>2377</v>
      </c>
      <c r="AB307" s="71">
        <v>5448</v>
      </c>
      <c r="AC307" s="71">
        <v>0</v>
      </c>
      <c r="AD307" s="71">
        <v>0.26746026000000001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2063</v>
      </c>
      <c r="B308" s="70">
        <v>244</v>
      </c>
      <c r="C308" s="70">
        <v>6</v>
      </c>
      <c r="D308" s="70">
        <v>15</v>
      </c>
      <c r="E308" s="70">
        <v>2009</v>
      </c>
      <c r="F308" s="70" t="s">
        <v>176</v>
      </c>
      <c r="G308" s="70" t="s">
        <v>2057</v>
      </c>
      <c r="H308" s="70" t="s">
        <v>2058</v>
      </c>
      <c r="I308" s="148"/>
      <c r="J308" s="71">
        <v>0.97044602945248226</v>
      </c>
      <c r="K308" s="71">
        <v>0.9274379428045828</v>
      </c>
      <c r="L308" s="71">
        <v>2.963587911397437</v>
      </c>
      <c r="M308" s="71">
        <v>8.5863643927650486</v>
      </c>
      <c r="N308" s="71">
        <v>8.6055121153198648</v>
      </c>
      <c r="O308" s="71">
        <v>6.4111640220895501</v>
      </c>
      <c r="P308" s="71">
        <v>11.526819957839219</v>
      </c>
      <c r="Q308" s="71">
        <v>0.31276532758312903</v>
      </c>
      <c r="R308" s="71">
        <v>0</v>
      </c>
      <c r="S308" s="71">
        <v>0.26746026000000001</v>
      </c>
      <c r="T308" s="72"/>
      <c r="U308" s="71">
        <v>154206</v>
      </c>
      <c r="V308" s="71">
        <v>448</v>
      </c>
      <c r="W308" s="71">
        <v>74</v>
      </c>
      <c r="X308" s="71">
        <v>1733</v>
      </c>
      <c r="Y308" s="71">
        <v>2000</v>
      </c>
      <c r="Z308" s="71">
        <v>3241</v>
      </c>
      <c r="AA308" s="71">
        <v>2320</v>
      </c>
      <c r="AB308" s="71">
        <v>5365</v>
      </c>
      <c r="AC308" s="71">
        <v>0</v>
      </c>
      <c r="AD308" s="71">
        <v>0.26746026000000001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2064</v>
      </c>
      <c r="B309" s="70">
        <v>245</v>
      </c>
      <c r="C309" s="70">
        <v>7</v>
      </c>
      <c r="D309" s="70">
        <v>15</v>
      </c>
      <c r="E309" s="70">
        <v>2010</v>
      </c>
      <c r="F309" s="70" t="s">
        <v>177</v>
      </c>
      <c r="G309" s="70" t="s">
        <v>2057</v>
      </c>
      <c r="H309" s="70" t="s">
        <v>2058</v>
      </c>
      <c r="I309" s="148"/>
      <c r="J309" s="71">
        <v>0.86000099166513277</v>
      </c>
      <c r="K309" s="71">
        <v>0.99355380577263208</v>
      </c>
      <c r="L309" s="71">
        <v>3.0179526354896882</v>
      </c>
      <c r="M309" s="71">
        <v>8.8714085875780526</v>
      </c>
      <c r="N309" s="71">
        <v>9.1035980978399795</v>
      </c>
      <c r="O309" s="71">
        <v>6.3775724339031106</v>
      </c>
      <c r="P309" s="71">
        <v>11.60294464908822</v>
      </c>
      <c r="Q309" s="71">
        <v>0.32098638567668097</v>
      </c>
      <c r="R309" s="71">
        <v>0</v>
      </c>
      <c r="S309" s="71">
        <v>0.2627369</v>
      </c>
      <c r="T309" s="72"/>
      <c r="U309" s="71">
        <v>159580</v>
      </c>
      <c r="V309" s="71">
        <v>448</v>
      </c>
      <c r="W309" s="71">
        <v>74</v>
      </c>
      <c r="X309" s="71">
        <v>1733</v>
      </c>
      <c r="Y309" s="71">
        <v>1988</v>
      </c>
      <c r="Z309" s="71">
        <v>3239</v>
      </c>
      <c r="AA309" s="71">
        <v>2277</v>
      </c>
      <c r="AB309" s="71">
        <v>5276</v>
      </c>
      <c r="AC309" s="71">
        <v>0</v>
      </c>
      <c r="AD309" s="71">
        <v>0.2627369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2065</v>
      </c>
      <c r="B310" s="70">
        <v>246</v>
      </c>
      <c r="C310" s="70">
        <v>8</v>
      </c>
      <c r="D310" s="70">
        <v>15</v>
      </c>
      <c r="E310" s="70">
        <v>2011</v>
      </c>
      <c r="F310" s="70" t="s">
        <v>178</v>
      </c>
      <c r="G310" s="70" t="s">
        <v>2057</v>
      </c>
      <c r="H310" s="70" t="s">
        <v>2058</v>
      </c>
      <c r="I310" s="148"/>
      <c r="J310" s="71">
        <v>0.88091471262829701</v>
      </c>
      <c r="K310" s="71">
        <v>1.247039241436894</v>
      </c>
      <c r="L310" s="71">
        <v>2.6928026378241618</v>
      </c>
      <c r="M310" s="71">
        <v>9.763091986181589</v>
      </c>
      <c r="N310" s="71">
        <v>8.5875725328936863</v>
      </c>
      <c r="O310" s="71">
        <v>6.28821679610577</v>
      </c>
      <c r="P310" s="71">
        <v>11.138978368672868</v>
      </c>
      <c r="Q310" s="71">
        <v>0.36499079442075899</v>
      </c>
      <c r="R310" s="71">
        <v>0</v>
      </c>
      <c r="S310" s="71">
        <v>0.26332731999999998</v>
      </c>
      <c r="T310" s="72"/>
      <c r="U310" s="71">
        <v>155002</v>
      </c>
      <c r="V310" s="71">
        <v>448</v>
      </c>
      <c r="W310" s="71">
        <v>74</v>
      </c>
      <c r="X310" s="71">
        <v>1733</v>
      </c>
      <c r="Y310" s="71">
        <v>1997</v>
      </c>
      <c r="Z310" s="71">
        <v>3263</v>
      </c>
      <c r="AA310" s="71">
        <v>2251</v>
      </c>
      <c r="AB310" s="71">
        <v>5201</v>
      </c>
      <c r="AC310" s="71">
        <v>0</v>
      </c>
      <c r="AD310" s="71">
        <v>0.26332731999999998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2066</v>
      </c>
      <c r="B311" s="70">
        <v>247</v>
      </c>
      <c r="C311" s="70">
        <v>9</v>
      </c>
      <c r="D311" s="70">
        <v>15</v>
      </c>
      <c r="E311" s="70">
        <v>2012</v>
      </c>
      <c r="F311" s="70" t="s">
        <v>179</v>
      </c>
      <c r="G311" s="1064" t="s">
        <v>2057</v>
      </c>
      <c r="H311" s="70" t="s">
        <v>2058</v>
      </c>
      <c r="I311" s="148"/>
      <c r="J311" s="71">
        <v>0.77346917787161917</v>
      </c>
      <c r="K311" s="71">
        <v>1.1256106879597869</v>
      </c>
      <c r="L311" s="71">
        <v>2.7379414403656268</v>
      </c>
      <c r="M311" s="71">
        <v>8.7897981764181683</v>
      </c>
      <c r="N311" s="71">
        <v>8.5803218062786435</v>
      </c>
      <c r="O311" s="71">
        <v>6.2578534804879054</v>
      </c>
      <c r="P311" s="71">
        <v>11.102821393739479</v>
      </c>
      <c r="Q311" s="71">
        <v>0.39823255429826798</v>
      </c>
      <c r="R311" s="71">
        <v>0</v>
      </c>
      <c r="S311" s="71">
        <v>0.37983865000000011</v>
      </c>
      <c r="T311" s="72"/>
      <c r="U311" s="71">
        <v>139646</v>
      </c>
      <c r="V311" s="71">
        <v>448</v>
      </c>
      <c r="W311" s="71">
        <v>74</v>
      </c>
      <c r="X311" s="71">
        <v>1733</v>
      </c>
      <c r="Y311" s="71">
        <v>2060</v>
      </c>
      <c r="Z311" s="71">
        <v>3273</v>
      </c>
      <c r="AA311" s="71">
        <v>2231</v>
      </c>
      <c r="AB311" s="71">
        <v>5223</v>
      </c>
      <c r="AC311" s="71">
        <v>0</v>
      </c>
      <c r="AD311" s="71">
        <v>0.37983865000000011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2067</v>
      </c>
      <c r="B312" s="70">
        <v>248</v>
      </c>
      <c r="C312" s="70">
        <v>10</v>
      </c>
      <c r="D312" s="70">
        <v>15</v>
      </c>
      <c r="E312" s="70">
        <v>2013</v>
      </c>
      <c r="F312" s="70" t="s">
        <v>180</v>
      </c>
      <c r="G312" s="1064" t="s">
        <v>2057</v>
      </c>
      <c r="H312" s="70" t="s">
        <v>2058</v>
      </c>
      <c r="I312" s="148"/>
      <c r="J312" s="71">
        <v>0.86624715808509145</v>
      </c>
      <c r="K312" s="71">
        <v>0.92591062789164102</v>
      </c>
      <c r="L312" s="71">
        <v>2.7832169160973299</v>
      </c>
      <c r="M312" s="71">
        <v>8.4735296123103439</v>
      </c>
      <c r="N312" s="71">
        <v>8.7819960221623745</v>
      </c>
      <c r="O312" s="71">
        <v>5.9409768253202078</v>
      </c>
      <c r="P312" s="71">
        <v>10.954833076312918</v>
      </c>
      <c r="Q312" s="71">
        <v>0.39296286049384699</v>
      </c>
      <c r="R312" s="71">
        <v>0</v>
      </c>
      <c r="S312" s="71">
        <v>0.38666720999999987</v>
      </c>
      <c r="T312" s="72"/>
      <c r="U312" s="71">
        <v>155308</v>
      </c>
      <c r="V312" s="71">
        <v>448</v>
      </c>
      <c r="W312" s="71">
        <v>74</v>
      </c>
      <c r="X312" s="71">
        <v>1733</v>
      </c>
      <c r="Y312" s="71">
        <v>1970</v>
      </c>
      <c r="Z312" s="71">
        <v>3246</v>
      </c>
      <c r="AA312" s="71">
        <v>2193</v>
      </c>
      <c r="AB312" s="71">
        <v>5080</v>
      </c>
      <c r="AC312" s="71">
        <v>0</v>
      </c>
      <c r="AD312" s="71">
        <v>0.38666720999999987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2068</v>
      </c>
      <c r="B313" s="70">
        <v>249</v>
      </c>
      <c r="C313" s="70">
        <v>11</v>
      </c>
      <c r="D313" s="70">
        <v>15</v>
      </c>
      <c r="E313" s="70">
        <v>2014</v>
      </c>
      <c r="F313" s="70" t="s">
        <v>181</v>
      </c>
      <c r="G313" s="70" t="s">
        <v>2057</v>
      </c>
      <c r="H313" s="70" t="s">
        <v>2058</v>
      </c>
      <c r="I313" s="148"/>
      <c r="J313" s="71">
        <v>0.82283736183088796</v>
      </c>
      <c r="K313" s="71">
        <v>0.87372689270178483</v>
      </c>
      <c r="L313" s="71">
        <v>1.4897242823400729</v>
      </c>
      <c r="M313" s="71">
        <v>8.0413531508869376</v>
      </c>
      <c r="N313" s="71">
        <v>8.6400697824653783</v>
      </c>
      <c r="O313" s="71">
        <v>5.7224357536083676</v>
      </c>
      <c r="P313" s="71">
        <v>10.956540005877661</v>
      </c>
      <c r="Q313" s="71">
        <v>0.36700510771070699</v>
      </c>
      <c r="R313" s="71">
        <v>0</v>
      </c>
      <c r="S313" s="71">
        <v>0.38410650000000002</v>
      </c>
      <c r="T313" s="72"/>
      <c r="U313" s="71">
        <v>161490</v>
      </c>
      <c r="V313" s="71">
        <v>360</v>
      </c>
      <c r="W313" s="71">
        <v>55</v>
      </c>
      <c r="X313" s="71">
        <v>1652</v>
      </c>
      <c r="Y313" s="71">
        <v>1955</v>
      </c>
      <c r="Z313" s="71">
        <v>3293</v>
      </c>
      <c r="AA313" s="71">
        <v>2182</v>
      </c>
      <c r="AB313" s="71">
        <v>4945</v>
      </c>
      <c r="AC313" s="71">
        <v>0</v>
      </c>
      <c r="AD313" s="71">
        <v>0.38410650000000002</v>
      </c>
      <c r="AE313" s="72"/>
      <c r="AF313" s="71"/>
      <c r="AG313" s="71"/>
      <c r="AH313" s="71"/>
      <c r="AI313" s="71"/>
      <c r="AJ313" s="71"/>
      <c r="AK313" s="71"/>
      <c r="AL313" s="71"/>
      <c r="AM313" s="71"/>
      <c r="AN313" s="71"/>
      <c r="AO313" s="71"/>
      <c r="AP313" s="71"/>
      <c r="AQ313" s="72"/>
      <c r="AR313" s="71">
        <v>122</v>
      </c>
      <c r="AS313" s="71">
        <v>45</v>
      </c>
      <c r="AT313" s="71">
        <v>0</v>
      </c>
      <c r="AU313" s="71">
        <v>0</v>
      </c>
      <c r="AV313" s="71">
        <v>0</v>
      </c>
      <c r="AW313" s="71">
        <v>0</v>
      </c>
      <c r="AX313" s="71"/>
      <c r="AY313" s="72"/>
      <c r="AZ313" s="71">
        <v>555.9</v>
      </c>
      <c r="BA313" s="71">
        <v>1922.9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2069</v>
      </c>
      <c r="B314" s="70">
        <v>250</v>
      </c>
      <c r="C314" s="70">
        <v>12</v>
      </c>
      <c r="D314" s="70">
        <v>15</v>
      </c>
      <c r="E314" s="70">
        <v>2015</v>
      </c>
      <c r="F314" s="70" t="s">
        <v>182</v>
      </c>
      <c r="G314" s="70" t="s">
        <v>2057</v>
      </c>
      <c r="H314" s="70" t="s">
        <v>2058</v>
      </c>
      <c r="I314" s="148"/>
      <c r="J314" s="71">
        <v>0.83078674545407016</v>
      </c>
      <c r="K314" s="71">
        <v>0.81308902342241018</v>
      </c>
      <c r="L314" s="71">
        <v>1.607186899326067</v>
      </c>
      <c r="M314" s="71">
        <v>8.5724767948312</v>
      </c>
      <c r="N314" s="71">
        <v>7.3863900584049311</v>
      </c>
      <c r="O314" s="71">
        <v>5.6317434160469801</v>
      </c>
      <c r="P314" s="71">
        <v>10.990322793750584</v>
      </c>
      <c r="Q314" s="71">
        <v>0.352372211303001</v>
      </c>
      <c r="R314" s="71">
        <v>0</v>
      </c>
      <c r="S314" s="71">
        <v>0.39178862999999992</v>
      </c>
      <c r="T314" s="72"/>
      <c r="U314" s="71">
        <v>176003</v>
      </c>
      <c r="V314" s="71">
        <v>360</v>
      </c>
      <c r="W314" s="71">
        <v>55</v>
      </c>
      <c r="X314" s="71">
        <v>1652</v>
      </c>
      <c r="Y314" s="71">
        <v>1950</v>
      </c>
      <c r="Z314" s="71">
        <v>3272</v>
      </c>
      <c r="AA314" s="71">
        <v>2187</v>
      </c>
      <c r="AB314" s="71">
        <v>4850</v>
      </c>
      <c r="AC314" s="71">
        <v>0</v>
      </c>
      <c r="AD314" s="71">
        <v>0.39178862999999992</v>
      </c>
      <c r="AE314" s="72"/>
      <c r="AF314" s="71">
        <v>1195392.5697154319</v>
      </c>
      <c r="AG314" s="71">
        <v>625118.58465033746</v>
      </c>
      <c r="AH314" s="71">
        <v>337981.27414185478</v>
      </c>
      <c r="AI314" s="71">
        <v>10728132.79718384</v>
      </c>
      <c r="AJ314" s="71">
        <v>9586137.6307276897</v>
      </c>
      <c r="AK314" s="71">
        <v>0</v>
      </c>
      <c r="AL314" s="71">
        <v>0</v>
      </c>
      <c r="AM314" s="71">
        <v>664672.15501518943</v>
      </c>
      <c r="AN314" s="71">
        <v>0</v>
      </c>
      <c r="AO314" s="71">
        <v>0</v>
      </c>
      <c r="AP314" s="71">
        <v>23137435.011434343</v>
      </c>
      <c r="AQ314" s="72"/>
      <c r="AR314" s="71">
        <v>135</v>
      </c>
      <c r="AS314" s="71">
        <v>64</v>
      </c>
      <c r="AT314" s="71">
        <v>0</v>
      </c>
      <c r="AU314" s="71">
        <v>0</v>
      </c>
      <c r="AV314" s="71">
        <v>0</v>
      </c>
      <c r="AW314" s="71">
        <v>0</v>
      </c>
      <c r="AX314" s="71"/>
      <c r="AY314" s="72"/>
      <c r="AZ314" s="71">
        <v>615.79999999999995</v>
      </c>
      <c r="BA314" s="71">
        <v>2772.6</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2070</v>
      </c>
      <c r="B315" s="70">
        <v>251</v>
      </c>
      <c r="C315" s="70">
        <v>13</v>
      </c>
      <c r="D315" s="70">
        <v>15</v>
      </c>
      <c r="E315" s="70">
        <v>2016</v>
      </c>
      <c r="F315" s="70" t="s">
        <v>155</v>
      </c>
      <c r="G315" s="70" t="s">
        <v>2057</v>
      </c>
      <c r="H315" s="70" t="s">
        <v>2058</v>
      </c>
      <c r="I315" s="148"/>
      <c r="J315" s="71">
        <v>0.73842061368722123</v>
      </c>
      <c r="K315" s="71">
        <v>0.81797502110195841</v>
      </c>
      <c r="L315" s="71">
        <v>1.5445509383299851</v>
      </c>
      <c r="M315" s="71">
        <v>6.9298733222613826</v>
      </c>
      <c r="N315" s="71">
        <v>7.8598485964156328</v>
      </c>
      <c r="O315" s="71">
        <v>5.5701556128628527</v>
      </c>
      <c r="P315" s="71">
        <v>10.742634196208249</v>
      </c>
      <c r="Q315" s="71">
        <v>0.33613782054436564</v>
      </c>
      <c r="R315" s="71">
        <v>0</v>
      </c>
      <c r="S315" s="71">
        <v>0.38922791999999995</v>
      </c>
      <c r="T315" s="72"/>
      <c r="U315" s="71">
        <v>155245</v>
      </c>
      <c r="V315" s="71">
        <v>360</v>
      </c>
      <c r="W315" s="71">
        <v>55</v>
      </c>
      <c r="X315" s="71">
        <v>1652</v>
      </c>
      <c r="Y315" s="71">
        <v>1949</v>
      </c>
      <c r="Z315" s="71">
        <v>3276</v>
      </c>
      <c r="AA315" s="71">
        <v>2211</v>
      </c>
      <c r="AB315" s="71">
        <v>4759</v>
      </c>
      <c r="AC315" s="71">
        <v>0</v>
      </c>
      <c r="AD315" s="71">
        <v>0.38922791999999989</v>
      </c>
      <c r="AE315" s="72"/>
      <c r="AF315" s="71">
        <v>1084675.941709134</v>
      </c>
      <c r="AG315" s="71">
        <v>604460.33822160622</v>
      </c>
      <c r="AH315" s="71">
        <v>252245.07608275741</v>
      </c>
      <c r="AI315" s="71">
        <v>10436705.12225672</v>
      </c>
      <c r="AJ315" s="71">
        <v>9569248.3253996074</v>
      </c>
      <c r="AK315" s="71">
        <v>0</v>
      </c>
      <c r="AL315" s="71">
        <v>0</v>
      </c>
      <c r="AM315" s="71">
        <v>652707.68291914673</v>
      </c>
      <c r="AN315" s="71">
        <v>0</v>
      </c>
      <c r="AO315" s="71">
        <v>0</v>
      </c>
      <c r="AP315" s="71">
        <v>22600042.486588974</v>
      </c>
      <c r="AQ315" s="72"/>
      <c r="AR315" s="71">
        <v>141</v>
      </c>
      <c r="AS315" s="71">
        <v>81</v>
      </c>
      <c r="AT315" s="71">
        <v>0</v>
      </c>
      <c r="AU315" s="71">
        <v>0</v>
      </c>
      <c r="AV315" s="71">
        <v>0</v>
      </c>
      <c r="AW315" s="71">
        <v>0</v>
      </c>
      <c r="AX315" s="71"/>
      <c r="AY315" s="72"/>
      <c r="AZ315" s="71">
        <v>656.8</v>
      </c>
      <c r="BA315" s="71">
        <v>3302.2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2071</v>
      </c>
      <c r="B316" s="70">
        <v>252</v>
      </c>
      <c r="C316" s="70">
        <v>14</v>
      </c>
      <c r="D316" s="70">
        <v>15</v>
      </c>
      <c r="E316" s="70">
        <v>2017</v>
      </c>
      <c r="F316" s="70" t="s">
        <v>156</v>
      </c>
      <c r="G316" s="70" t="s">
        <v>2057</v>
      </c>
      <c r="H316" s="70" t="s">
        <v>2058</v>
      </c>
      <c r="I316" s="148"/>
      <c r="J316" s="71">
        <v>0.72999344732368721</v>
      </c>
      <c r="K316" s="71">
        <v>0.80666896902717422</v>
      </c>
      <c r="L316" s="71">
        <v>1.5188879680129661</v>
      </c>
      <c r="M316" s="71">
        <v>6.5833635343778925</v>
      </c>
      <c r="N316" s="71">
        <v>8.1185502199158694</v>
      </c>
      <c r="O316" s="71">
        <v>5.4709012105552324</v>
      </c>
      <c r="P316" s="71">
        <v>10.727690824952861</v>
      </c>
      <c r="Q316" s="71">
        <v>0.32211573660213499</v>
      </c>
      <c r="R316" s="71">
        <v>0</v>
      </c>
      <c r="S316" s="71">
        <v>0.41398144999999997</v>
      </c>
      <c r="T316" s="72"/>
      <c r="U316" s="71">
        <v>162931</v>
      </c>
      <c r="V316" s="71">
        <v>360</v>
      </c>
      <c r="W316" s="71">
        <v>55</v>
      </c>
      <c r="X316" s="71">
        <v>1652</v>
      </c>
      <c r="Y316" s="71">
        <v>1954</v>
      </c>
      <c r="Z316" s="71">
        <v>3271</v>
      </c>
      <c r="AA316" s="71">
        <v>2222</v>
      </c>
      <c r="AB316" s="71">
        <v>4716</v>
      </c>
      <c r="AC316" s="71">
        <v>0</v>
      </c>
      <c r="AD316" s="71">
        <v>0.41398144999999997</v>
      </c>
      <c r="AE316" s="72"/>
      <c r="AF316" s="71">
        <v>1086912.518016719</v>
      </c>
      <c r="AG316" s="71">
        <v>602839.78555833932</v>
      </c>
      <c r="AH316" s="71">
        <v>325318.64270168432</v>
      </c>
      <c r="AI316" s="71">
        <v>10337407.26260539</v>
      </c>
      <c r="AJ316" s="71">
        <v>9566229.3255204037</v>
      </c>
      <c r="AK316" s="71">
        <v>0</v>
      </c>
      <c r="AL316" s="71">
        <v>0</v>
      </c>
      <c r="AM316" s="71">
        <v>647822.21633932367</v>
      </c>
      <c r="AN316" s="71">
        <v>0</v>
      </c>
      <c r="AO316" s="71">
        <v>0</v>
      </c>
      <c r="AP316" s="71">
        <v>22566529.750741858</v>
      </c>
      <c r="AQ316" s="72"/>
      <c r="AR316" s="71">
        <v>150</v>
      </c>
      <c r="AS316" s="71">
        <v>89</v>
      </c>
      <c r="AT316" s="71">
        <v>0</v>
      </c>
      <c r="AU316" s="71">
        <v>0</v>
      </c>
      <c r="AV316" s="71">
        <v>0</v>
      </c>
      <c r="AW316" s="71">
        <v>0</v>
      </c>
      <c r="AX316" s="71"/>
      <c r="AY316" s="72"/>
      <c r="AZ316" s="71">
        <v>699.7</v>
      </c>
      <c r="BA316" s="71">
        <v>3590.599999999999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2072</v>
      </c>
      <c r="B317" s="70">
        <v>253</v>
      </c>
      <c r="C317" s="70">
        <v>15</v>
      </c>
      <c r="D317" s="70">
        <v>15</v>
      </c>
      <c r="E317" s="70">
        <v>2018</v>
      </c>
      <c r="F317" s="70" t="s">
        <v>183</v>
      </c>
      <c r="G317" s="70" t="s">
        <v>2057</v>
      </c>
      <c r="H317" s="70" t="s">
        <v>2058</v>
      </c>
      <c r="I317" s="148"/>
      <c r="J317" s="71">
        <v>0.6339330192611845</v>
      </c>
      <c r="K317" s="71">
        <v>0.75694313231038224</v>
      </c>
      <c r="L317" s="71">
        <v>1.3616821978059834</v>
      </c>
      <c r="M317" s="71">
        <v>6.4070454371606864</v>
      </c>
      <c r="N317" s="71">
        <v>7.804203212819937</v>
      </c>
      <c r="O317" s="71">
        <v>5.3434980644788475</v>
      </c>
      <c r="P317" s="71">
        <v>10.616124959021468</v>
      </c>
      <c r="Q317" s="71">
        <v>0.294720875217926</v>
      </c>
      <c r="R317" s="71">
        <v>0</v>
      </c>
      <c r="S317" s="71">
        <v>0.40800645999999996</v>
      </c>
      <c r="T317" s="72"/>
      <c r="U317" s="71">
        <v>152115</v>
      </c>
      <c r="V317" s="71">
        <v>360</v>
      </c>
      <c r="W317" s="71">
        <v>55</v>
      </c>
      <c r="X317" s="71">
        <v>1652</v>
      </c>
      <c r="Y317" s="71">
        <v>1938</v>
      </c>
      <c r="Z317" s="71">
        <v>3256</v>
      </c>
      <c r="AA317" s="71">
        <v>2221</v>
      </c>
      <c r="AB317" s="71">
        <v>4650</v>
      </c>
      <c r="AC317" s="71">
        <v>0</v>
      </c>
      <c r="AD317" s="71">
        <v>0.40800646000000002</v>
      </c>
      <c r="AE317" s="72"/>
      <c r="AF317" s="71">
        <v>970285.58629402379</v>
      </c>
      <c r="AG317" s="71">
        <v>535498.95209779136</v>
      </c>
      <c r="AH317" s="71">
        <v>307402.35149083438</v>
      </c>
      <c r="AI317" s="71">
        <v>9874086.2307495717</v>
      </c>
      <c r="AJ317" s="71">
        <v>9105664.8902307451</v>
      </c>
      <c r="AK317" s="71">
        <v>0</v>
      </c>
      <c r="AL317" s="71">
        <v>0</v>
      </c>
      <c r="AM317" s="71">
        <v>640077.66480916715</v>
      </c>
      <c r="AN317" s="71">
        <v>0</v>
      </c>
      <c r="AO317" s="71">
        <v>0</v>
      </c>
      <c r="AP317" s="71">
        <v>21433015.675672136</v>
      </c>
      <c r="AQ317" s="72"/>
      <c r="AR317" s="71">
        <v>160</v>
      </c>
      <c r="AS317" s="71">
        <v>109</v>
      </c>
      <c r="AT317" s="71">
        <v>0</v>
      </c>
      <c r="AU317" s="71">
        <v>0</v>
      </c>
      <c r="AV317" s="71">
        <v>0</v>
      </c>
      <c r="AW317" s="71">
        <v>0</v>
      </c>
      <c r="AX317" s="71"/>
      <c r="AY317" s="72"/>
      <c r="AZ317" s="71">
        <v>752.5</v>
      </c>
      <c r="BA317" s="71">
        <v>4415</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2073</v>
      </c>
      <c r="B318" s="70">
        <v>254</v>
      </c>
      <c r="C318" s="70">
        <v>16</v>
      </c>
      <c r="D318" s="70">
        <v>15</v>
      </c>
      <c r="E318" s="70">
        <v>2019</v>
      </c>
      <c r="F318" s="70" t="s">
        <v>158</v>
      </c>
      <c r="G318" s="70" t="s">
        <v>2057</v>
      </c>
      <c r="H318" s="70" t="s">
        <v>2058</v>
      </c>
      <c r="I318" s="148"/>
      <c r="J318" s="71">
        <v>0.58258135219879659</v>
      </c>
      <c r="K318" s="71">
        <v>0.68709146766077478</v>
      </c>
      <c r="L318" s="71">
        <v>1.3690941525383493</v>
      </c>
      <c r="M318" s="71">
        <v>6.1354271691634263</v>
      </c>
      <c r="N318" s="71">
        <v>6.9661792208353344</v>
      </c>
      <c r="O318" s="71">
        <v>5.1815539315552632</v>
      </c>
      <c r="P318" s="71">
        <v>10.267568649965167</v>
      </c>
      <c r="Q318" s="71">
        <v>0.28244767485277</v>
      </c>
      <c r="R318" s="71">
        <v>0</v>
      </c>
      <c r="S318" s="71">
        <v>0.40715288999999993</v>
      </c>
      <c r="T318" s="72"/>
      <c r="U318" s="71">
        <v>141703</v>
      </c>
      <c r="V318" s="71">
        <v>360</v>
      </c>
      <c r="W318" s="71">
        <v>55</v>
      </c>
      <c r="X318" s="71">
        <v>1652</v>
      </c>
      <c r="Y318" s="71">
        <v>1949</v>
      </c>
      <c r="Z318" s="71">
        <v>3244</v>
      </c>
      <c r="AA318" s="71">
        <v>2132</v>
      </c>
      <c r="AB318" s="71">
        <v>4577</v>
      </c>
      <c r="AC318" s="71">
        <v>0</v>
      </c>
      <c r="AD318" s="71">
        <v>0.40715288999999988</v>
      </c>
      <c r="AE318" s="72"/>
      <c r="AF318" s="71">
        <v>946303.21973243135</v>
      </c>
      <c r="AG318" s="71">
        <v>518504.83578585018</v>
      </c>
      <c r="AH318" s="71">
        <v>324694.44748118921</v>
      </c>
      <c r="AI318" s="71">
        <v>10118466.127777301</v>
      </c>
      <c r="AJ318" s="71">
        <v>8896622.2297274861</v>
      </c>
      <c r="AK318" s="71">
        <v>0</v>
      </c>
      <c r="AL318" s="71">
        <v>0</v>
      </c>
      <c r="AM318" s="71">
        <v>623352.94436244748</v>
      </c>
      <c r="AN318" s="71">
        <v>0</v>
      </c>
      <c r="AO318" s="71">
        <v>0</v>
      </c>
      <c r="AP318" s="71">
        <v>21427943.804866701</v>
      </c>
      <c r="AQ318" s="72"/>
      <c r="AR318" s="71">
        <v>168</v>
      </c>
      <c r="AS318" s="71">
        <v>132</v>
      </c>
      <c r="AT318" s="71">
        <v>0</v>
      </c>
      <c r="AU318" s="71">
        <v>0</v>
      </c>
      <c r="AV318" s="71">
        <v>0</v>
      </c>
      <c r="AW318" s="71">
        <v>0</v>
      </c>
      <c r="AX318" s="71"/>
      <c r="AY318" s="72"/>
      <c r="AZ318" s="71">
        <v>796.1</v>
      </c>
      <c r="BA318" s="71">
        <v>13219.4</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2074</v>
      </c>
      <c r="B319" s="70">
        <v>255</v>
      </c>
      <c r="C319" s="70">
        <v>17</v>
      </c>
      <c r="D319" s="70">
        <v>15</v>
      </c>
      <c r="E319" s="70">
        <v>2020</v>
      </c>
      <c r="F319" s="70" t="s">
        <v>159</v>
      </c>
      <c r="G319" s="70" t="s">
        <v>2057</v>
      </c>
      <c r="H319" s="70" t="s">
        <v>2058</v>
      </c>
      <c r="I319" s="148"/>
      <c r="J319" s="71">
        <v>0.62167043899075347</v>
      </c>
      <c r="K319" s="71">
        <v>0.69587740529566411</v>
      </c>
      <c r="L319" s="71">
        <v>1.8236950049969698</v>
      </c>
      <c r="M319" s="71">
        <v>5.4884915677531971</v>
      </c>
      <c r="N319" s="71">
        <v>6.8012824140636239</v>
      </c>
      <c r="O319" s="71">
        <v>4.506187338133893</v>
      </c>
      <c r="P319" s="71">
        <v>9.7143772975684186</v>
      </c>
      <c r="Q319" s="71">
        <v>0.26550013746533602</v>
      </c>
      <c r="R319" s="71">
        <v>0</v>
      </c>
      <c r="S319" s="71">
        <v>0.40715288999999988</v>
      </c>
      <c r="T319" s="72"/>
      <c r="U319" s="71">
        <v>153843</v>
      </c>
      <c r="V319" s="71">
        <v>319</v>
      </c>
      <c r="W319" s="71">
        <v>82</v>
      </c>
      <c r="X319" s="71">
        <v>1642</v>
      </c>
      <c r="Y319" s="71">
        <v>1941</v>
      </c>
      <c r="Z319" s="71">
        <v>3220</v>
      </c>
      <c r="AA319" s="71">
        <v>2144</v>
      </c>
      <c r="AB319" s="71">
        <v>4503</v>
      </c>
      <c r="AC319" s="71">
        <v>0</v>
      </c>
      <c r="AD319" s="71">
        <v>0.40715288999999988</v>
      </c>
      <c r="AE319" s="72"/>
      <c r="AF319" s="71">
        <v>1037145.7860703469</v>
      </c>
      <c r="AG319" s="71">
        <v>501782.88987048401</v>
      </c>
      <c r="AH319" s="71">
        <v>469258.79334656021</v>
      </c>
      <c r="AI319" s="71">
        <v>9487918.229407724</v>
      </c>
      <c r="AJ319" s="71">
        <v>8866042.4480379559</v>
      </c>
      <c r="AK319" s="71"/>
      <c r="AL319" s="71"/>
      <c r="AM319" s="71">
        <v>587691.52937346487</v>
      </c>
      <c r="AN319" s="71"/>
      <c r="AO319" s="71"/>
      <c r="AP319" s="71">
        <v>20949839.676106535</v>
      </c>
      <c r="AQ319" s="72"/>
      <c r="AR319" s="71">
        <v>174</v>
      </c>
      <c r="AS319" s="71">
        <v>138</v>
      </c>
      <c r="AT319" s="71">
        <v>0</v>
      </c>
      <c r="AU319" s="71">
        <v>0</v>
      </c>
      <c r="AV319" s="71">
        <v>0</v>
      </c>
      <c r="AW319" s="71">
        <v>0</v>
      </c>
      <c r="AX319" s="71"/>
      <c r="AY319" s="72"/>
      <c r="AZ319" s="71">
        <v>831.89999999999986</v>
      </c>
      <c r="BA319" s="71">
        <v>13442.7</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2075</v>
      </c>
      <c r="B320" s="70">
        <v>255</v>
      </c>
      <c r="C320" s="70">
        <v>18</v>
      </c>
      <c r="D320" s="70">
        <v>15</v>
      </c>
      <c r="E320" s="70">
        <v>2021</v>
      </c>
      <c r="F320" s="70" t="s">
        <v>160</v>
      </c>
      <c r="G320" s="70" t="s">
        <v>2057</v>
      </c>
      <c r="H320" s="70" t="s">
        <v>2058</v>
      </c>
      <c r="I320" s="148"/>
      <c r="J320" s="71">
        <v>0.65242492272255859</v>
      </c>
      <c r="K320" s="71">
        <v>0.74619892504859175</v>
      </c>
      <c r="L320" s="71">
        <v>2.392543796485731</v>
      </c>
      <c r="M320" s="71">
        <v>6.208309096301055</v>
      </c>
      <c r="N320" s="71">
        <v>7.4557399456641518</v>
      </c>
      <c r="O320" s="71">
        <v>4.2989461155043101</v>
      </c>
      <c r="P320" s="71">
        <v>9.8089935023365946</v>
      </c>
      <c r="Q320" s="71">
        <v>0.25772069205228199</v>
      </c>
      <c r="R320" s="71">
        <v>0</v>
      </c>
      <c r="S320" s="71">
        <v>0</v>
      </c>
      <c r="T320" s="72"/>
      <c r="U320" s="71">
        <v>170770</v>
      </c>
      <c r="V320" s="71">
        <v>319</v>
      </c>
      <c r="W320" s="71">
        <v>82</v>
      </c>
      <c r="X320" s="71">
        <v>1642</v>
      </c>
      <c r="Y320" s="71">
        <v>1949</v>
      </c>
      <c r="Z320" s="71">
        <v>3163</v>
      </c>
      <c r="AA320" s="71">
        <v>2111</v>
      </c>
      <c r="AB320" s="71">
        <v>4414</v>
      </c>
      <c r="AC320" s="71">
        <v>0</v>
      </c>
      <c r="AD320" s="71">
        <v>0</v>
      </c>
      <c r="AE320" s="72"/>
      <c r="AF320" s="71">
        <v>1030469.2419684633</v>
      </c>
      <c r="AG320" s="71">
        <v>516732.55663477932</v>
      </c>
      <c r="AH320" s="71">
        <v>562107.22743994708</v>
      </c>
      <c r="AI320" s="71">
        <v>10153940.292878127</v>
      </c>
      <c r="AJ320" s="71">
        <v>9442576.8792938367</v>
      </c>
      <c r="AK320" s="71">
        <v>0</v>
      </c>
      <c r="AL320" s="71">
        <v>0</v>
      </c>
      <c r="AM320" s="71">
        <v>579398.8007836421</v>
      </c>
      <c r="AN320" s="71">
        <v>0</v>
      </c>
      <c r="AO320" s="71">
        <v>0</v>
      </c>
      <c r="AP320" s="71">
        <v>22285224.998998795</v>
      </c>
      <c r="AQ320" s="72"/>
      <c r="AR320" s="71">
        <v>182</v>
      </c>
      <c r="AS320" s="71">
        <v>144</v>
      </c>
      <c r="AT320" s="71">
        <v>0</v>
      </c>
      <c r="AU320" s="71">
        <v>0</v>
      </c>
      <c r="AV320" s="71">
        <v>0</v>
      </c>
      <c r="AW320" s="71">
        <v>0</v>
      </c>
      <c r="AX320" s="71"/>
      <c r="AY320" s="72"/>
      <c r="AZ320" s="71">
        <v>883.89999999999986</v>
      </c>
      <c r="BA320" s="71">
        <v>13719.900000000011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2076</v>
      </c>
      <c r="B321" s="70">
        <v>255</v>
      </c>
      <c r="C321" s="70">
        <v>19</v>
      </c>
      <c r="D321" s="70">
        <v>15</v>
      </c>
      <c r="E321" s="70">
        <v>2022</v>
      </c>
      <c r="F321" s="70" t="s">
        <v>161</v>
      </c>
      <c r="G321" s="70" t="s">
        <v>2057</v>
      </c>
      <c r="H321" s="70" t="s">
        <v>2058</v>
      </c>
      <c r="I321" s="148"/>
      <c r="J321" s="71">
        <v>0.59416989387027652</v>
      </c>
      <c r="K321" s="71">
        <v>0.67227176588629423</v>
      </c>
      <c r="L321" s="71">
        <v>1.5330658698134234</v>
      </c>
      <c r="M321" s="71">
        <v>6.1310492575017088</v>
      </c>
      <c r="N321" s="71">
        <v>7.3059389436078224</v>
      </c>
      <c r="O321" s="71">
        <v>4.5261232169420929</v>
      </c>
      <c r="P321" s="71">
        <v>9.6800137349934232</v>
      </c>
      <c r="Q321" s="71">
        <v>0.2548475482131678</v>
      </c>
      <c r="R321" s="71">
        <v>0</v>
      </c>
      <c r="S321" s="71">
        <v>0</v>
      </c>
      <c r="T321" s="72"/>
      <c r="U321" s="71">
        <v>172579</v>
      </c>
      <c r="V321" s="71">
        <v>319</v>
      </c>
      <c r="W321" s="71">
        <v>82</v>
      </c>
      <c r="X321" s="71">
        <v>1642</v>
      </c>
      <c r="Y321" s="71">
        <v>1953</v>
      </c>
      <c r="Z321" s="71">
        <v>3164</v>
      </c>
      <c r="AA321" s="71">
        <v>2115</v>
      </c>
      <c r="AB321" s="71">
        <v>4329</v>
      </c>
      <c r="AC321" s="71">
        <v>0</v>
      </c>
      <c r="AD321" s="71">
        <v>0</v>
      </c>
      <c r="AE321" s="72"/>
      <c r="AF321" s="71">
        <v>924943.83286837267</v>
      </c>
      <c r="AG321" s="71">
        <v>501844.84509792662</v>
      </c>
      <c r="AH321" s="71">
        <v>438841.99445909396</v>
      </c>
      <c r="AI321" s="71">
        <v>10083975.530317254</v>
      </c>
      <c r="AJ321" s="71">
        <v>9381512.4942833576</v>
      </c>
      <c r="AK321" s="71">
        <v>0</v>
      </c>
      <c r="AL321" s="71">
        <v>0</v>
      </c>
      <c r="AM321" s="71">
        <v>558992.05748840328</v>
      </c>
      <c r="AN321" s="71">
        <v>0</v>
      </c>
      <c r="AO321" s="71">
        <v>0</v>
      </c>
      <c r="AP321" s="71">
        <v>21890110.754514411</v>
      </c>
      <c r="AQ321" s="72"/>
      <c r="AR321" s="71">
        <v>189</v>
      </c>
      <c r="AS321" s="71">
        <v>145</v>
      </c>
      <c r="AT321" s="71">
        <v>0</v>
      </c>
      <c r="AU321" s="71">
        <v>0</v>
      </c>
      <c r="AV321" s="71">
        <v>0</v>
      </c>
      <c r="AW321" s="71">
        <v>0</v>
      </c>
      <c r="AX321" s="71"/>
      <c r="AY321" s="72"/>
      <c r="AZ321" s="71">
        <v>929.8</v>
      </c>
      <c r="BA321" s="71">
        <v>13769.400000000005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2077</v>
      </c>
      <c r="B322" s="70">
        <v>255</v>
      </c>
      <c r="C322" s="70">
        <v>20</v>
      </c>
      <c r="D322" s="70">
        <v>15</v>
      </c>
      <c r="E322" s="70">
        <v>2023</v>
      </c>
      <c r="F322" s="70" t="s">
        <v>1539</v>
      </c>
      <c r="G322" s="70" t="s">
        <v>2057</v>
      </c>
      <c r="H322" s="70" t="s">
        <v>2058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199</v>
      </c>
      <c r="AS322" s="71">
        <v>146</v>
      </c>
      <c r="AT322" s="71">
        <v>0</v>
      </c>
      <c r="AU322" s="71">
        <v>0</v>
      </c>
      <c r="AV322" s="71">
        <v>0</v>
      </c>
      <c r="AW322" s="71">
        <v>0</v>
      </c>
      <c r="AX322" s="71"/>
      <c r="AY322" s="72"/>
      <c r="AZ322" s="71">
        <v>989.09999999999991</v>
      </c>
      <c r="BA322" s="71">
        <v>14219.400000000005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2078</v>
      </c>
      <c r="B323" s="70">
        <v>255</v>
      </c>
      <c r="C323" s="70">
        <v>21</v>
      </c>
      <c r="D323" s="70">
        <v>15</v>
      </c>
      <c r="E323" s="70">
        <v>2024</v>
      </c>
      <c r="F323" s="70" t="s">
        <v>1554</v>
      </c>
      <c r="G323" s="70" t="s">
        <v>2057</v>
      </c>
      <c r="H323" s="70" t="s">
        <v>2058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2079</v>
      </c>
      <c r="B324" s="70">
        <v>307</v>
      </c>
      <c r="C324" s="70">
        <v>1</v>
      </c>
      <c r="D324" s="70">
        <v>19</v>
      </c>
      <c r="E324" s="70">
        <v>1990</v>
      </c>
      <c r="F324" s="70" t="s">
        <v>787</v>
      </c>
      <c r="G324" s="70" t="s">
        <v>2080</v>
      </c>
      <c r="H324" s="70" t="s">
        <v>2081</v>
      </c>
      <c r="I324" s="148"/>
      <c r="J324" s="71">
        <v>4.0511854789890016</v>
      </c>
      <c r="K324" s="71">
        <v>1.0440080190751959</v>
      </c>
      <c r="L324" s="71">
        <v>6.9781529245359719</v>
      </c>
      <c r="M324" s="71">
        <v>2.0724334737929921</v>
      </c>
      <c r="N324" s="71">
        <v>4.7245871464264528</v>
      </c>
      <c r="O324" s="71">
        <v>3.556913217541402</v>
      </c>
      <c r="P324" s="71">
        <v>6.0211417008654946</v>
      </c>
      <c r="Q324" s="71">
        <v>0.35617045094053201</v>
      </c>
      <c r="R324" s="71">
        <v>0</v>
      </c>
      <c r="S324" s="71">
        <v>0.32943817739900427</v>
      </c>
      <c r="T324" s="72"/>
      <c r="U324" s="71">
        <v>326712</v>
      </c>
      <c r="V324" s="71">
        <v>307</v>
      </c>
      <c r="W324" s="71">
        <v>91</v>
      </c>
      <c r="X324" s="71">
        <v>813</v>
      </c>
      <c r="Y324" s="71">
        <v>1707</v>
      </c>
      <c r="Z324" s="71">
        <v>1463</v>
      </c>
      <c r="AA324" s="71">
        <v>1462</v>
      </c>
      <c r="AB324" s="71">
        <v>5783</v>
      </c>
      <c r="AC324" s="71">
        <v>0</v>
      </c>
      <c r="AD324" s="71">
        <v>0.32943817739900427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2082</v>
      </c>
      <c r="B325" s="70">
        <v>308</v>
      </c>
      <c r="C325" s="70">
        <v>2</v>
      </c>
      <c r="D325" s="70">
        <v>19</v>
      </c>
      <c r="E325" s="70">
        <v>2005</v>
      </c>
      <c r="F325" s="70" t="s">
        <v>789</v>
      </c>
      <c r="G325" s="70" t="s">
        <v>2080</v>
      </c>
      <c r="H325" s="70" t="s">
        <v>2081</v>
      </c>
      <c r="I325" s="148"/>
      <c r="J325" s="71">
        <v>2.001435588275525</v>
      </c>
      <c r="K325" s="71">
        <v>0.52941091760505943</v>
      </c>
      <c r="L325" s="71">
        <v>1.9715980790511609</v>
      </c>
      <c r="M325" s="71">
        <v>2.540972825663105</v>
      </c>
      <c r="N325" s="71">
        <v>6.1202088906007406</v>
      </c>
      <c r="O325" s="71">
        <v>5.3827368055865072</v>
      </c>
      <c r="P325" s="71">
        <v>6.4216032997597008</v>
      </c>
      <c r="Q325" s="71">
        <v>0.33027366076831299</v>
      </c>
      <c r="R325" s="71">
        <v>0</v>
      </c>
      <c r="S325" s="71">
        <v>0.22428204481743311</v>
      </c>
      <c r="T325" s="72"/>
      <c r="U325" s="71">
        <v>184483</v>
      </c>
      <c r="V325" s="71">
        <v>213</v>
      </c>
      <c r="W325" s="71">
        <v>26</v>
      </c>
      <c r="X325" s="71">
        <v>563</v>
      </c>
      <c r="Y325" s="71">
        <v>2018</v>
      </c>
      <c r="Z325" s="71">
        <v>2562</v>
      </c>
      <c r="AA325" s="71">
        <v>1277</v>
      </c>
      <c r="AB325" s="71">
        <v>5606</v>
      </c>
      <c r="AC325" s="71">
        <v>0</v>
      </c>
      <c r="AD325" s="71">
        <v>0.22428204481743311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2083</v>
      </c>
      <c r="B326" s="70">
        <v>309</v>
      </c>
      <c r="C326" s="70">
        <v>3</v>
      </c>
      <c r="D326" s="70">
        <v>19</v>
      </c>
      <c r="E326" s="70">
        <v>2006</v>
      </c>
      <c r="F326" s="70" t="s">
        <v>790</v>
      </c>
      <c r="G326" s="70" t="s">
        <v>2080</v>
      </c>
      <c r="H326" s="70" t="s">
        <v>2081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2084</v>
      </c>
      <c r="B327" s="70">
        <v>310</v>
      </c>
      <c r="C327" s="70">
        <v>4</v>
      </c>
      <c r="D327" s="70">
        <v>19</v>
      </c>
      <c r="E327" s="70">
        <v>2007</v>
      </c>
      <c r="F327" s="70" t="s">
        <v>791</v>
      </c>
      <c r="G327" s="70" t="s">
        <v>2080</v>
      </c>
      <c r="H327" s="70" t="s">
        <v>2081</v>
      </c>
      <c r="I327" s="148"/>
      <c r="J327" s="71">
        <v>1.8129040443993281</v>
      </c>
      <c r="K327" s="71">
        <v>0.53631626392259169</v>
      </c>
      <c r="L327" s="71">
        <v>2.1733179184096469</v>
      </c>
      <c r="M327" s="71">
        <v>3.0280821167169369</v>
      </c>
      <c r="N327" s="71">
        <v>6.1124650001714933</v>
      </c>
      <c r="O327" s="71">
        <v>5.2183619735486912</v>
      </c>
      <c r="P327" s="71">
        <v>6.4137657714470571</v>
      </c>
      <c r="Q327" s="71">
        <v>0.337579076329654</v>
      </c>
      <c r="R327" s="71">
        <v>0</v>
      </c>
      <c r="S327" s="71">
        <v>0.20981372941386819</v>
      </c>
      <c r="T327" s="72"/>
      <c r="U327" s="71">
        <v>190096</v>
      </c>
      <c r="V327" s="71">
        <v>220</v>
      </c>
      <c r="W327" s="71">
        <v>28</v>
      </c>
      <c r="X327" s="71">
        <v>773</v>
      </c>
      <c r="Y327" s="71">
        <v>2007</v>
      </c>
      <c r="Z327" s="71">
        <v>2582</v>
      </c>
      <c r="AA327" s="71">
        <v>1256</v>
      </c>
      <c r="AB327" s="71">
        <v>5427</v>
      </c>
      <c r="AC327" s="71">
        <v>0</v>
      </c>
      <c r="AD327" s="71">
        <v>0.20981372941386819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2085</v>
      </c>
      <c r="B328" s="70">
        <v>311</v>
      </c>
      <c r="C328" s="70">
        <v>5</v>
      </c>
      <c r="D328" s="70">
        <v>19</v>
      </c>
      <c r="E328" s="70">
        <v>2008</v>
      </c>
      <c r="F328" s="70" t="s">
        <v>792</v>
      </c>
      <c r="G328" s="70" t="s">
        <v>2080</v>
      </c>
      <c r="H328" s="70" t="s">
        <v>2081</v>
      </c>
      <c r="I328" s="148"/>
      <c r="J328" s="71">
        <v>1.886708303934082</v>
      </c>
      <c r="K328" s="71">
        <v>0.39721629311545331</v>
      </c>
      <c r="L328" s="71">
        <v>1.9475498371101569</v>
      </c>
      <c r="M328" s="71">
        <v>3.1540383679757</v>
      </c>
      <c r="N328" s="71">
        <v>5.4763336279529771</v>
      </c>
      <c r="O328" s="71">
        <v>5.0453221174862506</v>
      </c>
      <c r="P328" s="71">
        <v>6.2432345185017919</v>
      </c>
      <c r="Q328" s="71">
        <v>0.32813865948641002</v>
      </c>
      <c r="R328" s="71">
        <v>0</v>
      </c>
      <c r="S328" s="71">
        <v>0</v>
      </c>
      <c r="T328" s="72"/>
      <c r="U328" s="71">
        <v>204007</v>
      </c>
      <c r="V328" s="71">
        <v>220</v>
      </c>
      <c r="W328" s="71">
        <v>28</v>
      </c>
      <c r="X328" s="71">
        <v>773</v>
      </c>
      <c r="Y328" s="71">
        <v>2017</v>
      </c>
      <c r="Z328" s="71">
        <v>2584</v>
      </c>
      <c r="AA328" s="71">
        <v>1224</v>
      </c>
      <c r="AB328" s="71">
        <v>5362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2086</v>
      </c>
      <c r="B329" s="70">
        <v>312</v>
      </c>
      <c r="C329" s="70">
        <v>6</v>
      </c>
      <c r="D329" s="70">
        <v>19</v>
      </c>
      <c r="E329" s="70">
        <v>2009</v>
      </c>
      <c r="F329" s="70" t="s">
        <v>176</v>
      </c>
      <c r="G329" s="1064" t="s">
        <v>2080</v>
      </c>
      <c r="H329" s="70" t="s">
        <v>2081</v>
      </c>
      <c r="I329" s="148"/>
      <c r="J329" s="71">
        <v>1.9073962949130621</v>
      </c>
      <c r="K329" s="71">
        <v>0.34855674755500388</v>
      </c>
      <c r="L329" s="71">
        <v>1.9348626903927491</v>
      </c>
      <c r="M329" s="71">
        <v>2.9906764147679872</v>
      </c>
      <c r="N329" s="71">
        <v>5.2722581523077023</v>
      </c>
      <c r="O329" s="71">
        <v>5.2519717613846826</v>
      </c>
      <c r="P329" s="71">
        <v>6.0317066503520724</v>
      </c>
      <c r="Q329" s="71">
        <v>0.30903429664830701</v>
      </c>
      <c r="R329" s="71">
        <v>0</v>
      </c>
      <c r="S329" s="71">
        <v>0.21562659124276751</v>
      </c>
      <c r="T329" s="72"/>
      <c r="U329" s="71">
        <v>186390</v>
      </c>
      <c r="V329" s="71">
        <v>184</v>
      </c>
      <c r="W329" s="71">
        <v>40</v>
      </c>
      <c r="X329" s="71">
        <v>782</v>
      </c>
      <c r="Y329" s="71">
        <v>2017</v>
      </c>
      <c r="Z329" s="71">
        <v>2655</v>
      </c>
      <c r="AA329" s="71">
        <v>1214</v>
      </c>
      <c r="AB329" s="71">
        <v>5301</v>
      </c>
      <c r="AC329" s="71">
        <v>0</v>
      </c>
      <c r="AD329" s="71">
        <v>0.21562659124276751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2087</v>
      </c>
      <c r="B330" s="70">
        <v>313</v>
      </c>
      <c r="C330" s="70">
        <v>7</v>
      </c>
      <c r="D330" s="70">
        <v>19</v>
      </c>
      <c r="E330" s="70">
        <v>2010</v>
      </c>
      <c r="F330" s="70" t="s">
        <v>177</v>
      </c>
      <c r="G330" s="1064" t="s">
        <v>2080</v>
      </c>
      <c r="H330" s="70" t="s">
        <v>2081</v>
      </c>
      <c r="I330" s="148"/>
      <c r="J330" s="71">
        <v>1.862738011243922</v>
      </c>
      <c r="K330" s="71">
        <v>0.37553634302650418</v>
      </c>
      <c r="L330" s="71">
        <v>1.8632076625151199</v>
      </c>
      <c r="M330" s="71">
        <v>3.1591480336310118</v>
      </c>
      <c r="N330" s="71">
        <v>6.4021266237472796</v>
      </c>
      <c r="O330" s="71">
        <v>5.318253517743841</v>
      </c>
      <c r="P330" s="71">
        <v>6.1148588400991928</v>
      </c>
      <c r="Q330" s="71">
        <v>0.32159477533869102</v>
      </c>
      <c r="R330" s="71">
        <v>0</v>
      </c>
      <c r="S330" s="71">
        <v>0.26158045244116918</v>
      </c>
      <c r="T330" s="72"/>
      <c r="U330" s="71">
        <v>180824</v>
      </c>
      <c r="V330" s="71">
        <v>184</v>
      </c>
      <c r="W330" s="71">
        <v>40</v>
      </c>
      <c r="X330" s="71">
        <v>782</v>
      </c>
      <c r="Y330" s="71">
        <v>2023</v>
      </c>
      <c r="Z330" s="71">
        <v>2701</v>
      </c>
      <c r="AA330" s="71">
        <v>1200</v>
      </c>
      <c r="AB330" s="71">
        <v>5286</v>
      </c>
      <c r="AC330" s="71">
        <v>0</v>
      </c>
      <c r="AD330" s="71">
        <v>0.26158045244116918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2088</v>
      </c>
      <c r="B331" s="70">
        <v>314</v>
      </c>
      <c r="C331" s="70">
        <v>8</v>
      </c>
      <c r="D331" s="70">
        <v>19</v>
      </c>
      <c r="E331" s="70">
        <v>2011</v>
      </c>
      <c r="F331" s="70" t="s">
        <v>178</v>
      </c>
      <c r="G331" s="70" t="s">
        <v>2080</v>
      </c>
      <c r="H331" s="70" t="s">
        <v>2081</v>
      </c>
      <c r="I331" s="148"/>
      <c r="J331" s="71">
        <v>1.1763649353743391</v>
      </c>
      <c r="K331" s="71">
        <v>0.49615856696844363</v>
      </c>
      <c r="L331" s="71">
        <v>1.6501386405767251</v>
      </c>
      <c r="M331" s="71">
        <v>3.6279577844622022</v>
      </c>
      <c r="N331" s="71">
        <v>7.8569251440856318</v>
      </c>
      <c r="O331" s="71">
        <v>5.3342887194669855</v>
      </c>
      <c r="P331" s="71">
        <v>6.2350567501234178</v>
      </c>
      <c r="Q331" s="71">
        <v>0.36442937808633002</v>
      </c>
      <c r="R331" s="71">
        <v>0</v>
      </c>
      <c r="S331" s="71">
        <v>0.29684792294521389</v>
      </c>
      <c r="T331" s="72"/>
      <c r="U331" s="71">
        <v>98505</v>
      </c>
      <c r="V331" s="71">
        <v>184</v>
      </c>
      <c r="W331" s="71">
        <v>40</v>
      </c>
      <c r="X331" s="71">
        <v>782</v>
      </c>
      <c r="Y331" s="71">
        <v>2020</v>
      </c>
      <c r="Z331" s="71">
        <v>2768</v>
      </c>
      <c r="AA331" s="71">
        <v>1260</v>
      </c>
      <c r="AB331" s="71">
        <v>5193</v>
      </c>
      <c r="AC331" s="71">
        <v>0</v>
      </c>
      <c r="AD331" s="71">
        <v>0.29684792294521389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2089</v>
      </c>
      <c r="B332" s="70">
        <v>315</v>
      </c>
      <c r="C332" s="70">
        <v>9</v>
      </c>
      <c r="D332" s="70">
        <v>19</v>
      </c>
      <c r="E332" s="70">
        <v>2012</v>
      </c>
      <c r="F332" s="70" t="s">
        <v>179</v>
      </c>
      <c r="G332" s="70" t="s">
        <v>2080</v>
      </c>
      <c r="H332" s="70" t="s">
        <v>2081</v>
      </c>
      <c r="I332" s="148"/>
      <c r="J332" s="71">
        <v>1.908146424300351</v>
      </c>
      <c r="K332" s="71">
        <v>0.479689164362186</v>
      </c>
      <c r="L332" s="71">
        <v>1.634016409723019</v>
      </c>
      <c r="M332" s="71">
        <v>4.0900582004042203</v>
      </c>
      <c r="N332" s="71">
        <v>8.3684481941006403</v>
      </c>
      <c r="O332" s="71">
        <v>5.4433574271155116</v>
      </c>
      <c r="P332" s="71">
        <v>6.2755077442875313</v>
      </c>
      <c r="Q332" s="71">
        <v>0.38900679533405402</v>
      </c>
      <c r="R332" s="71">
        <v>0</v>
      </c>
      <c r="S332" s="71">
        <v>0.31338639557461628</v>
      </c>
      <c r="T332" s="72"/>
      <c r="U332" s="71">
        <v>143058</v>
      </c>
      <c r="V332" s="71">
        <v>184</v>
      </c>
      <c r="W332" s="71">
        <v>40</v>
      </c>
      <c r="X332" s="71">
        <v>782</v>
      </c>
      <c r="Y332" s="71">
        <v>2010</v>
      </c>
      <c r="Z332" s="71">
        <v>2847</v>
      </c>
      <c r="AA332" s="71">
        <v>1261</v>
      </c>
      <c r="AB332" s="71">
        <v>5102</v>
      </c>
      <c r="AC332" s="71">
        <v>0</v>
      </c>
      <c r="AD332" s="71">
        <v>0.31338639557461628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2090</v>
      </c>
      <c r="B333" s="70">
        <v>316</v>
      </c>
      <c r="C333" s="70">
        <v>10</v>
      </c>
      <c r="D333" s="70">
        <v>19</v>
      </c>
      <c r="E333" s="70">
        <v>2013</v>
      </c>
      <c r="F333" s="70" t="s">
        <v>180</v>
      </c>
      <c r="G333" s="70" t="s">
        <v>2080</v>
      </c>
      <c r="H333" s="70" t="s">
        <v>2081</v>
      </c>
      <c r="I333" s="148"/>
      <c r="J333" s="71">
        <v>2.5539656110817441</v>
      </c>
      <c r="K333" s="71">
        <v>0.41369679867287767</v>
      </c>
      <c r="L333" s="71">
        <v>1.538481919871576</v>
      </c>
      <c r="M333" s="71">
        <v>4.0118705324386168</v>
      </c>
      <c r="N333" s="71">
        <v>9.1772729103679787</v>
      </c>
      <c r="O333" s="71">
        <v>5.1814249514730468</v>
      </c>
      <c r="P333" s="71">
        <v>6.3241307225773609</v>
      </c>
      <c r="Q333" s="71">
        <v>0.39141576261788702</v>
      </c>
      <c r="R333" s="71">
        <v>0</v>
      </c>
      <c r="S333" s="71">
        <v>0.25422339142515932</v>
      </c>
      <c r="T333" s="72"/>
      <c r="U333" s="71">
        <v>180121</v>
      </c>
      <c r="V333" s="71">
        <v>184</v>
      </c>
      <c r="W333" s="71">
        <v>40</v>
      </c>
      <c r="X333" s="71">
        <v>782</v>
      </c>
      <c r="Y333" s="71">
        <v>2012</v>
      </c>
      <c r="Z333" s="71">
        <v>2831</v>
      </c>
      <c r="AA333" s="71">
        <v>1266</v>
      </c>
      <c r="AB333" s="71">
        <v>5060</v>
      </c>
      <c r="AC333" s="71">
        <v>0</v>
      </c>
      <c r="AD333" s="71">
        <v>0.25422339142515932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2091</v>
      </c>
      <c r="B334" s="70">
        <v>317</v>
      </c>
      <c r="C334" s="70">
        <v>11</v>
      </c>
      <c r="D334" s="70">
        <v>19</v>
      </c>
      <c r="E334" s="70">
        <v>2014</v>
      </c>
      <c r="F334" s="70" t="s">
        <v>181</v>
      </c>
      <c r="G334" s="70" t="s">
        <v>2080</v>
      </c>
      <c r="H334" s="70" t="s">
        <v>2081</v>
      </c>
      <c r="I334" s="148"/>
      <c r="J334" s="71">
        <v>2.4418254063096598</v>
      </c>
      <c r="K334" s="71">
        <v>0.45104312384979578</v>
      </c>
      <c r="L334" s="71">
        <v>1.4467611186979601</v>
      </c>
      <c r="M334" s="71">
        <v>4.4607642821130797</v>
      </c>
      <c r="N334" s="71">
        <v>7.1944920906557552</v>
      </c>
      <c r="O334" s="71">
        <v>4.9838887766015185</v>
      </c>
      <c r="P334" s="71">
        <v>6.3570025881948302</v>
      </c>
      <c r="Q334" s="71">
        <v>0.37168080473513099</v>
      </c>
      <c r="R334" s="71">
        <v>0</v>
      </c>
      <c r="S334" s="71">
        <v>0.30070415128698708</v>
      </c>
      <c r="T334" s="72"/>
      <c r="U334" s="71">
        <v>188097</v>
      </c>
      <c r="V334" s="71">
        <v>181</v>
      </c>
      <c r="W334" s="71">
        <v>33</v>
      </c>
      <c r="X334" s="71">
        <v>864</v>
      </c>
      <c r="Y334" s="71">
        <v>2004</v>
      </c>
      <c r="Z334" s="71">
        <v>2868</v>
      </c>
      <c r="AA334" s="71">
        <v>1266</v>
      </c>
      <c r="AB334" s="71">
        <v>5008</v>
      </c>
      <c r="AC334" s="71">
        <v>0</v>
      </c>
      <c r="AD334" s="71">
        <v>0.30070415128698708</v>
      </c>
      <c r="AE334" s="72"/>
      <c r="AF334" s="71"/>
      <c r="AG334" s="71"/>
      <c r="AH334" s="71"/>
      <c r="AI334" s="71"/>
      <c r="AJ334" s="71"/>
      <c r="AK334" s="71"/>
      <c r="AL334" s="71"/>
      <c r="AM334" s="71"/>
      <c r="AN334" s="71"/>
      <c r="AO334" s="71"/>
      <c r="AP334" s="71"/>
      <c r="AQ334" s="72"/>
      <c r="AR334" s="71">
        <v>120</v>
      </c>
      <c r="AS334" s="71">
        <v>17</v>
      </c>
      <c r="AT334" s="71">
        <v>0</v>
      </c>
      <c r="AU334" s="71">
        <v>0</v>
      </c>
      <c r="AV334" s="71">
        <v>0</v>
      </c>
      <c r="AW334" s="71">
        <v>0</v>
      </c>
      <c r="AX334" s="71"/>
      <c r="AY334" s="72"/>
      <c r="AZ334" s="71">
        <v>510.66</v>
      </c>
      <c r="BA334" s="71">
        <v>1823.02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2092</v>
      </c>
      <c r="B335" s="70">
        <v>318</v>
      </c>
      <c r="C335" s="70">
        <v>12</v>
      </c>
      <c r="D335" s="70">
        <v>19</v>
      </c>
      <c r="E335" s="70">
        <v>2015</v>
      </c>
      <c r="F335" s="70" t="s">
        <v>182</v>
      </c>
      <c r="G335" s="70" t="s">
        <v>2080</v>
      </c>
      <c r="H335" s="70" t="s">
        <v>2081</v>
      </c>
      <c r="I335" s="148"/>
      <c r="J335" s="71">
        <v>1.9168875346496661</v>
      </c>
      <c r="K335" s="71">
        <v>0.42513774525300863</v>
      </c>
      <c r="L335" s="71">
        <v>1.427786125638113</v>
      </c>
      <c r="M335" s="71">
        <v>3.9867239208035472</v>
      </c>
      <c r="N335" s="71">
        <v>6.3958674953750876</v>
      </c>
      <c r="O335" s="71">
        <v>5.0517013832817517</v>
      </c>
      <c r="P335" s="71">
        <v>6.2313672904667232</v>
      </c>
      <c r="Q335" s="71">
        <v>0.35331671413742199</v>
      </c>
      <c r="R335" s="71">
        <v>0</v>
      </c>
      <c r="S335" s="71">
        <v>0.28700207387746351</v>
      </c>
      <c r="T335" s="72"/>
      <c r="U335" s="71">
        <v>184668</v>
      </c>
      <c r="V335" s="71">
        <v>181</v>
      </c>
      <c r="W335" s="71">
        <v>33</v>
      </c>
      <c r="X335" s="71">
        <v>864</v>
      </c>
      <c r="Y335" s="71">
        <v>1979</v>
      </c>
      <c r="Z335" s="71">
        <v>2935</v>
      </c>
      <c r="AA335" s="71">
        <v>1240</v>
      </c>
      <c r="AB335" s="71">
        <v>4863</v>
      </c>
      <c r="AC335" s="71">
        <v>0</v>
      </c>
      <c r="AD335" s="71">
        <v>0.28700207387746351</v>
      </c>
      <c r="AE335" s="72"/>
      <c r="AF335" s="71">
        <v>1928822.3334030551</v>
      </c>
      <c r="AG335" s="71">
        <v>321336.42040521919</v>
      </c>
      <c r="AH335" s="71">
        <v>297354.04943568457</v>
      </c>
      <c r="AI335" s="71">
        <v>5293611.0021891519</v>
      </c>
      <c r="AJ335" s="71">
        <v>10637470.836062079</v>
      </c>
      <c r="AK335" s="71">
        <v>0</v>
      </c>
      <c r="AL335" s="71">
        <v>0</v>
      </c>
      <c r="AM335" s="71">
        <v>666453.75048224046</v>
      </c>
      <c r="AN335" s="71">
        <v>0</v>
      </c>
      <c r="AO335" s="71">
        <v>0</v>
      </c>
      <c r="AP335" s="71">
        <v>19145048.391977429</v>
      </c>
      <c r="AQ335" s="72"/>
      <c r="AR335" s="71">
        <v>127</v>
      </c>
      <c r="AS335" s="71">
        <v>18</v>
      </c>
      <c r="AT335" s="71">
        <v>0</v>
      </c>
      <c r="AU335" s="71">
        <v>0</v>
      </c>
      <c r="AV335" s="71">
        <v>0</v>
      </c>
      <c r="AW335" s="71">
        <v>0</v>
      </c>
      <c r="AX335" s="71"/>
      <c r="AY335" s="72"/>
      <c r="AZ335" s="71">
        <v>555.55999999999995</v>
      </c>
      <c r="BA335" s="71">
        <v>3323.02</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2093</v>
      </c>
      <c r="B336" s="70">
        <v>319</v>
      </c>
      <c r="C336" s="70">
        <v>13</v>
      </c>
      <c r="D336" s="70">
        <v>19</v>
      </c>
      <c r="E336" s="70">
        <v>2016</v>
      </c>
      <c r="F336" s="70" t="s">
        <v>155</v>
      </c>
      <c r="G336" s="70" t="s">
        <v>2080</v>
      </c>
      <c r="H336" s="70" t="s">
        <v>2081</v>
      </c>
      <c r="I336" s="148"/>
      <c r="J336" s="71">
        <v>1.6403922160000997</v>
      </c>
      <c r="K336" s="71">
        <v>0.4084985693378394</v>
      </c>
      <c r="L336" s="71">
        <v>1.3949048999364981</v>
      </c>
      <c r="M336" s="71">
        <v>3.1969767136035188</v>
      </c>
      <c r="N336" s="71">
        <v>6.2721311200085115</v>
      </c>
      <c r="O336" s="71">
        <v>4.9495491419547513</v>
      </c>
      <c r="P336" s="71">
        <v>6.0345326421034118</v>
      </c>
      <c r="Q336" s="71">
        <v>0.33797425326849956</v>
      </c>
      <c r="R336" s="71">
        <v>0</v>
      </c>
      <c r="S336" s="71">
        <v>0.27000781797957424</v>
      </c>
      <c r="T336" s="72"/>
      <c r="U336" s="71">
        <v>168031</v>
      </c>
      <c r="V336" s="71">
        <v>181</v>
      </c>
      <c r="W336" s="71">
        <v>33</v>
      </c>
      <c r="X336" s="71">
        <v>864</v>
      </c>
      <c r="Y336" s="71">
        <v>1967</v>
      </c>
      <c r="Z336" s="71">
        <v>2911</v>
      </c>
      <c r="AA336" s="71">
        <v>1242</v>
      </c>
      <c r="AB336" s="71">
        <v>4785</v>
      </c>
      <c r="AC336" s="71">
        <v>0</v>
      </c>
      <c r="AD336" s="71">
        <v>0.27000781797957418</v>
      </c>
      <c r="AE336" s="72"/>
      <c r="AF336" s="71">
        <v>1783033.7636872821</v>
      </c>
      <c r="AG336" s="71">
        <v>305256.45389317209</v>
      </c>
      <c r="AH336" s="71">
        <v>248287.30104148251</v>
      </c>
      <c r="AI336" s="71">
        <v>5040428.6114052152</v>
      </c>
      <c r="AJ336" s="71">
        <v>10658166.094341479</v>
      </c>
      <c r="AK336" s="71">
        <v>0</v>
      </c>
      <c r="AL336" s="71">
        <v>0</v>
      </c>
      <c r="AM336" s="71">
        <v>656273.64210298739</v>
      </c>
      <c r="AN336" s="71">
        <v>0</v>
      </c>
      <c r="AO336" s="71">
        <v>0</v>
      </c>
      <c r="AP336" s="71">
        <v>18691445.866471618</v>
      </c>
      <c r="AQ336" s="72"/>
      <c r="AR336" s="71">
        <v>133</v>
      </c>
      <c r="AS336" s="71">
        <v>21</v>
      </c>
      <c r="AT336" s="71">
        <v>0</v>
      </c>
      <c r="AU336" s="71">
        <v>0</v>
      </c>
      <c r="AV336" s="71">
        <v>0</v>
      </c>
      <c r="AW336" s="71">
        <v>0</v>
      </c>
      <c r="AX336" s="71"/>
      <c r="AY336" s="72"/>
      <c r="AZ336" s="71">
        <v>594.79999999999995</v>
      </c>
      <c r="BA336" s="71">
        <v>3426.92</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2094</v>
      </c>
      <c r="B337" s="70">
        <v>320</v>
      </c>
      <c r="C337" s="70">
        <v>14</v>
      </c>
      <c r="D337" s="70">
        <v>19</v>
      </c>
      <c r="E337" s="70">
        <v>2017</v>
      </c>
      <c r="F337" s="70" t="s">
        <v>156</v>
      </c>
      <c r="G337" s="70" t="s">
        <v>2080</v>
      </c>
      <c r="H337" s="70" t="s">
        <v>2081</v>
      </c>
      <c r="I337" s="148"/>
      <c r="J337" s="71">
        <v>1.6263147052057896</v>
      </c>
      <c r="K337" s="71">
        <v>0.39320629769459636</v>
      </c>
      <c r="L337" s="71">
        <v>1.2879633636576122</v>
      </c>
      <c r="M337" s="71">
        <v>2.9094989157531814</v>
      </c>
      <c r="N337" s="71">
        <v>5.8477171261647234</v>
      </c>
      <c r="O337" s="71">
        <v>4.8771470284252691</v>
      </c>
      <c r="P337" s="71">
        <v>5.9914780890038246</v>
      </c>
      <c r="Q337" s="71">
        <v>0.32047647076701002</v>
      </c>
      <c r="R337" s="71">
        <v>0</v>
      </c>
      <c r="S337" s="71">
        <v>0.19547476982414141</v>
      </c>
      <c r="T337" s="72"/>
      <c r="U337" s="71">
        <v>180559</v>
      </c>
      <c r="V337" s="71">
        <v>181</v>
      </c>
      <c r="W337" s="71">
        <v>33</v>
      </c>
      <c r="X337" s="71">
        <v>864</v>
      </c>
      <c r="Y337" s="71">
        <v>1947</v>
      </c>
      <c r="Z337" s="71">
        <v>2916</v>
      </c>
      <c r="AA337" s="71">
        <v>1241</v>
      </c>
      <c r="AB337" s="71">
        <v>4692</v>
      </c>
      <c r="AC337" s="71">
        <v>0</v>
      </c>
      <c r="AD337" s="71">
        <v>0.19547476982414139</v>
      </c>
      <c r="AE337" s="72"/>
      <c r="AF337" s="71">
        <v>1997603.4748380349</v>
      </c>
      <c r="AG337" s="71">
        <v>299795.50229671411</v>
      </c>
      <c r="AH337" s="71">
        <v>299839.15696852672</v>
      </c>
      <c r="AI337" s="71">
        <v>4855795.459231508</v>
      </c>
      <c r="AJ337" s="71">
        <v>10926874.34741508</v>
      </c>
      <c r="AK337" s="71">
        <v>0</v>
      </c>
      <c r="AL337" s="71">
        <v>0</v>
      </c>
      <c r="AM337" s="71">
        <v>644525.41116711334</v>
      </c>
      <c r="AN337" s="71">
        <v>0</v>
      </c>
      <c r="AO337" s="71">
        <v>0</v>
      </c>
      <c r="AP337" s="71">
        <v>19024433.35191698</v>
      </c>
      <c r="AQ337" s="72"/>
      <c r="AR337" s="71">
        <v>141</v>
      </c>
      <c r="AS337" s="71">
        <v>20</v>
      </c>
      <c r="AT337" s="71">
        <v>0</v>
      </c>
      <c r="AU337" s="71">
        <v>0</v>
      </c>
      <c r="AV337" s="71">
        <v>0</v>
      </c>
      <c r="AW337" s="71">
        <v>0</v>
      </c>
      <c r="AX337" s="71"/>
      <c r="AY337" s="72"/>
      <c r="AZ337" s="71">
        <v>647.20000000000005</v>
      </c>
      <c r="BA337" s="71">
        <v>3416.52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2095</v>
      </c>
      <c r="B338" s="70">
        <v>321</v>
      </c>
      <c r="C338" s="70">
        <v>15</v>
      </c>
      <c r="D338" s="70">
        <v>19</v>
      </c>
      <c r="E338" s="70">
        <v>2018</v>
      </c>
      <c r="F338" s="70" t="s">
        <v>183</v>
      </c>
      <c r="G338" s="70" t="s">
        <v>2080</v>
      </c>
      <c r="H338" s="70" t="s">
        <v>2081</v>
      </c>
      <c r="I338" s="148"/>
      <c r="J338" s="71">
        <v>1.8339369958066258</v>
      </c>
      <c r="K338" s="71">
        <v>0.34432477515381388</v>
      </c>
      <c r="L338" s="71">
        <v>1.129129181365762</v>
      </c>
      <c r="M338" s="71">
        <v>2.6377541769343127</v>
      </c>
      <c r="N338" s="71">
        <v>4.3541807047519416</v>
      </c>
      <c r="O338" s="71">
        <v>4.7526936101752897</v>
      </c>
      <c r="P338" s="71">
        <v>5.8744788719664038</v>
      </c>
      <c r="Q338" s="71">
        <v>0.29243916521623903</v>
      </c>
      <c r="R338" s="71">
        <v>0</v>
      </c>
      <c r="S338" s="71">
        <v>0.21839979293813069</v>
      </c>
      <c r="T338" s="72"/>
      <c r="U338" s="71">
        <v>224946</v>
      </c>
      <c r="V338" s="71">
        <v>181</v>
      </c>
      <c r="W338" s="71">
        <v>33</v>
      </c>
      <c r="X338" s="71">
        <v>864</v>
      </c>
      <c r="Y338" s="71">
        <v>1932</v>
      </c>
      <c r="Z338" s="71">
        <v>2896</v>
      </c>
      <c r="AA338" s="71">
        <v>1229</v>
      </c>
      <c r="AB338" s="71">
        <v>4614</v>
      </c>
      <c r="AC338" s="71">
        <v>0</v>
      </c>
      <c r="AD338" s="71">
        <v>0.21839979293813069</v>
      </c>
      <c r="AE338" s="72"/>
      <c r="AF338" s="71">
        <v>2649746.9380344092</v>
      </c>
      <c r="AG338" s="71">
        <v>266967.856958199</v>
      </c>
      <c r="AH338" s="71">
        <v>272836.6894869422</v>
      </c>
      <c r="AI338" s="71">
        <v>4767774.8920067186</v>
      </c>
      <c r="AJ338" s="71">
        <v>9489685.518254444</v>
      </c>
      <c r="AK338" s="71">
        <v>0</v>
      </c>
      <c r="AL338" s="71">
        <v>0</v>
      </c>
      <c r="AM338" s="71">
        <v>635122.22482354788</v>
      </c>
      <c r="AN338" s="71">
        <v>0</v>
      </c>
      <c r="AO338" s="71">
        <v>0</v>
      </c>
      <c r="AP338" s="71">
        <v>18082134.119564261</v>
      </c>
      <c r="AQ338" s="72"/>
      <c r="AR338" s="71">
        <v>141</v>
      </c>
      <c r="AS338" s="71">
        <v>20</v>
      </c>
      <c r="AT338" s="71">
        <v>0</v>
      </c>
      <c r="AU338" s="71">
        <v>0</v>
      </c>
      <c r="AV338" s="71">
        <v>0</v>
      </c>
      <c r="AW338" s="71">
        <v>0</v>
      </c>
      <c r="AX338" s="71"/>
      <c r="AY338" s="72"/>
      <c r="AZ338" s="71">
        <v>647.29999999999995</v>
      </c>
      <c r="BA338" s="71">
        <v>3416.92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2096</v>
      </c>
      <c r="B339" s="70">
        <v>322</v>
      </c>
      <c r="C339" s="70">
        <v>16</v>
      </c>
      <c r="D339" s="70">
        <v>19</v>
      </c>
      <c r="E339" s="70">
        <v>2019</v>
      </c>
      <c r="F339" s="70" t="s">
        <v>158</v>
      </c>
      <c r="G339" s="70" t="s">
        <v>2080</v>
      </c>
      <c r="H339" s="70" t="s">
        <v>2081</v>
      </c>
      <c r="I339" s="148"/>
      <c r="J339" s="71">
        <v>1.9128948257496321</v>
      </c>
      <c r="K339" s="71">
        <v>0.32385180006990705</v>
      </c>
      <c r="L339" s="71">
        <v>1.1508258168340291</v>
      </c>
      <c r="M339" s="71">
        <v>2.9474283642611709</v>
      </c>
      <c r="N339" s="71">
        <v>4.1247855864782963</v>
      </c>
      <c r="O339" s="71">
        <v>4.6943856365107628</v>
      </c>
      <c r="P339" s="71">
        <v>5.8176467772785756</v>
      </c>
      <c r="Q339" s="71">
        <v>0.28047294782736298</v>
      </c>
      <c r="R339" s="71">
        <v>0</v>
      </c>
      <c r="S339" s="71">
        <v>0.26102147218944965</v>
      </c>
      <c r="T339" s="72"/>
      <c r="U339" s="71">
        <v>230297</v>
      </c>
      <c r="V339" s="71">
        <v>181</v>
      </c>
      <c r="W339" s="71">
        <v>33</v>
      </c>
      <c r="X339" s="71">
        <v>864</v>
      </c>
      <c r="Y339" s="71">
        <v>1929</v>
      </c>
      <c r="Z339" s="71">
        <v>2939</v>
      </c>
      <c r="AA339" s="71">
        <v>1208</v>
      </c>
      <c r="AB339" s="71">
        <v>4545</v>
      </c>
      <c r="AC339" s="71">
        <v>0</v>
      </c>
      <c r="AD339" s="71">
        <v>0.26102147218944971</v>
      </c>
      <c r="AE339" s="72"/>
      <c r="AF339" s="71">
        <v>2698826.1960944361</v>
      </c>
      <c r="AG339" s="71">
        <v>258678.53197769189</v>
      </c>
      <c r="AH339" s="71">
        <v>303357.28985080769</v>
      </c>
      <c r="AI339" s="71">
        <v>4805877.3086350132</v>
      </c>
      <c r="AJ339" s="71">
        <v>8826325.3108311929</v>
      </c>
      <c r="AK339" s="71">
        <v>0</v>
      </c>
      <c r="AL339" s="71">
        <v>0</v>
      </c>
      <c r="AM339" s="71">
        <v>618994.78525831841</v>
      </c>
      <c r="AN339" s="71">
        <v>0</v>
      </c>
      <c r="AO339" s="71">
        <v>0</v>
      </c>
      <c r="AP339" s="71">
        <v>17512059.422647461</v>
      </c>
      <c r="AQ339" s="72"/>
      <c r="AR339" s="71">
        <v>143</v>
      </c>
      <c r="AS339" s="71">
        <v>21</v>
      </c>
      <c r="AT339" s="71">
        <v>0</v>
      </c>
      <c r="AU339" s="71">
        <v>0</v>
      </c>
      <c r="AV339" s="71">
        <v>0</v>
      </c>
      <c r="AW339" s="71">
        <v>0</v>
      </c>
      <c r="AX339" s="71"/>
      <c r="AY339" s="72"/>
      <c r="AZ339" s="71">
        <v>657.3</v>
      </c>
      <c r="BA339" s="71">
        <v>3466.02</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2097</v>
      </c>
      <c r="B340" s="70">
        <v>323</v>
      </c>
      <c r="C340" s="70">
        <v>17</v>
      </c>
      <c r="D340" s="70">
        <v>19</v>
      </c>
      <c r="E340" s="70">
        <v>2020</v>
      </c>
      <c r="F340" s="70" t="s">
        <v>159</v>
      </c>
      <c r="G340" s="70" t="s">
        <v>2080</v>
      </c>
      <c r="H340" s="70" t="s">
        <v>2081</v>
      </c>
      <c r="I340" s="148"/>
      <c r="J340" s="71">
        <v>2.07134255287255</v>
      </c>
      <c r="K340" s="71">
        <v>0.27689889967041736</v>
      </c>
      <c r="L340" s="71">
        <v>0.9931457722999788</v>
      </c>
      <c r="M340" s="71">
        <v>2.8145119179850671</v>
      </c>
      <c r="N340" s="71">
        <v>4.3092542640035987</v>
      </c>
      <c r="O340" s="71">
        <v>4.1927134363506653</v>
      </c>
      <c r="P340" s="71">
        <v>5.622920814497391</v>
      </c>
      <c r="Q340" s="71">
        <v>0.262964826359182</v>
      </c>
      <c r="R340" s="71">
        <v>0</v>
      </c>
      <c r="S340" s="71">
        <v>0.27172539706722948</v>
      </c>
      <c r="T340" s="72"/>
      <c r="U340" s="71">
        <v>249508</v>
      </c>
      <c r="V340" s="71">
        <v>142</v>
      </c>
      <c r="W340" s="71">
        <v>32</v>
      </c>
      <c r="X340" s="71">
        <v>872</v>
      </c>
      <c r="Y340" s="71">
        <v>1919</v>
      </c>
      <c r="Z340" s="71">
        <v>2996</v>
      </c>
      <c r="AA340" s="71">
        <v>1241</v>
      </c>
      <c r="AB340" s="71">
        <v>4460</v>
      </c>
      <c r="AC340" s="71">
        <v>0</v>
      </c>
      <c r="AD340" s="71">
        <v>0.27172539706722948</v>
      </c>
      <c r="AE340" s="72"/>
      <c r="AF340" s="71">
        <v>2878039.0478304061</v>
      </c>
      <c r="AG340" s="71">
        <v>203625.66491942559</v>
      </c>
      <c r="AH340" s="71">
        <v>304603.31102075876</v>
      </c>
      <c r="AI340" s="71">
        <v>4473450.0677175876</v>
      </c>
      <c r="AJ340" s="71">
        <v>9542486.6042768992</v>
      </c>
      <c r="AK340" s="71"/>
      <c r="AL340" s="71"/>
      <c r="AM340" s="71">
        <v>582079.55163350073</v>
      </c>
      <c r="AN340" s="71"/>
      <c r="AO340" s="71"/>
      <c r="AP340" s="71">
        <v>17984284.247398578</v>
      </c>
      <c r="AQ340" s="72"/>
      <c r="AR340" s="71">
        <v>147</v>
      </c>
      <c r="AS340" s="71">
        <v>22</v>
      </c>
      <c r="AT340" s="71">
        <v>0</v>
      </c>
      <c r="AU340" s="71">
        <v>0</v>
      </c>
      <c r="AV340" s="71">
        <v>0</v>
      </c>
      <c r="AW340" s="71">
        <v>0</v>
      </c>
      <c r="AX340" s="71"/>
      <c r="AY340" s="72"/>
      <c r="AZ340" s="71">
        <v>673</v>
      </c>
      <c r="BA340" s="71">
        <v>3515.52</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2098</v>
      </c>
      <c r="B341" s="70">
        <v>323</v>
      </c>
      <c r="C341" s="70">
        <v>18</v>
      </c>
      <c r="D341" s="70">
        <v>19</v>
      </c>
      <c r="E341" s="70">
        <v>2021</v>
      </c>
      <c r="F341" s="70" t="s">
        <v>160</v>
      </c>
      <c r="G341" s="70" t="s">
        <v>2080</v>
      </c>
      <c r="H341" s="70" t="s">
        <v>2081</v>
      </c>
      <c r="I341" s="148"/>
      <c r="J341" s="71">
        <v>1.724133882859014</v>
      </c>
      <c r="K341" s="71">
        <v>0.28346694050300497</v>
      </c>
      <c r="L341" s="71">
        <v>0.88729659298944341</v>
      </c>
      <c r="M341" s="71">
        <v>2.6013834642084257</v>
      </c>
      <c r="N341" s="71">
        <v>3.4798894086438263</v>
      </c>
      <c r="O341" s="71">
        <v>4.0719704590739534</v>
      </c>
      <c r="P341" s="71">
        <v>5.8361420364447003</v>
      </c>
      <c r="Q341" s="71">
        <v>0.25737036940789798</v>
      </c>
      <c r="R341" s="71">
        <v>0</v>
      </c>
      <c r="S341" s="71">
        <v>0.27291267801949409</v>
      </c>
      <c r="T341" s="72"/>
      <c r="U341" s="71">
        <v>265391</v>
      </c>
      <c r="V341" s="71">
        <v>142</v>
      </c>
      <c r="W341" s="71">
        <v>32</v>
      </c>
      <c r="X341" s="71">
        <v>872</v>
      </c>
      <c r="Y341" s="71">
        <v>1902</v>
      </c>
      <c r="Z341" s="71">
        <v>2996</v>
      </c>
      <c r="AA341" s="71">
        <v>1256</v>
      </c>
      <c r="AB341" s="71">
        <v>4408</v>
      </c>
      <c r="AC341" s="71">
        <v>0</v>
      </c>
      <c r="AD341" s="71">
        <v>0.27291267801949409</v>
      </c>
      <c r="AE341" s="72"/>
      <c r="AF341" s="71">
        <v>2668529.0200977433</v>
      </c>
      <c r="AG341" s="71">
        <v>217966.30052585257</v>
      </c>
      <c r="AH341" s="71">
        <v>281806.9581804825</v>
      </c>
      <c r="AI341" s="71">
        <v>4959367.5125700915</v>
      </c>
      <c r="AJ341" s="71">
        <v>8812174.0457897689</v>
      </c>
      <c r="AK341" s="71">
        <v>0</v>
      </c>
      <c r="AL341" s="71">
        <v>0</v>
      </c>
      <c r="AM341" s="71">
        <v>578611.21745679528</v>
      </c>
      <c r="AN341" s="71">
        <v>0</v>
      </c>
      <c r="AO341" s="71">
        <v>0</v>
      </c>
      <c r="AP341" s="71">
        <v>17518455.054620735</v>
      </c>
      <c r="AQ341" s="72"/>
      <c r="AR341" s="71">
        <v>156</v>
      </c>
      <c r="AS341" s="71">
        <v>22</v>
      </c>
      <c r="AT341" s="71">
        <v>0</v>
      </c>
      <c r="AU341" s="71">
        <v>0</v>
      </c>
      <c r="AV341" s="71">
        <v>0</v>
      </c>
      <c r="AW341" s="71">
        <v>0</v>
      </c>
      <c r="AX341" s="71"/>
      <c r="AY341" s="72"/>
      <c r="AZ341" s="71">
        <v>719.1400000000001</v>
      </c>
      <c r="BA341" s="71">
        <v>3515.52</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2099</v>
      </c>
      <c r="B342" s="70">
        <v>323</v>
      </c>
      <c r="C342" s="70">
        <v>19</v>
      </c>
      <c r="D342" s="70">
        <v>19</v>
      </c>
      <c r="E342" s="70">
        <v>2022</v>
      </c>
      <c r="F342" s="70" t="s">
        <v>161</v>
      </c>
      <c r="G342" s="70" t="s">
        <v>2080</v>
      </c>
      <c r="H342" s="70" t="s">
        <v>2081</v>
      </c>
      <c r="I342" s="148"/>
      <c r="J342" s="71">
        <v>2.3457202129161385</v>
      </c>
      <c r="K342" s="71">
        <v>0.28995029116943416</v>
      </c>
      <c r="L342" s="71">
        <v>0.79324747378919513</v>
      </c>
      <c r="M342" s="71">
        <v>2.8191796740496269</v>
      </c>
      <c r="N342" s="71">
        <v>4.721369758022262</v>
      </c>
      <c r="O342" s="71">
        <v>4.3115472110820061</v>
      </c>
      <c r="P342" s="71">
        <v>5.8949681752584064</v>
      </c>
      <c r="Q342" s="71">
        <v>0.25455319900063234</v>
      </c>
      <c r="R342" s="71">
        <v>0</v>
      </c>
      <c r="S342" s="71">
        <v>0.26132046291157451</v>
      </c>
      <c r="T342" s="72"/>
      <c r="U342" s="71">
        <v>352491</v>
      </c>
      <c r="V342" s="71">
        <v>142</v>
      </c>
      <c r="W342" s="71">
        <v>32</v>
      </c>
      <c r="X342" s="71">
        <v>872</v>
      </c>
      <c r="Y342" s="71">
        <v>1894</v>
      </c>
      <c r="Z342" s="71">
        <v>3014</v>
      </c>
      <c r="AA342" s="71">
        <v>1288</v>
      </c>
      <c r="AB342" s="71">
        <v>4324</v>
      </c>
      <c r="AC342" s="71">
        <v>0</v>
      </c>
      <c r="AD342" s="71">
        <v>0.26132046291157451</v>
      </c>
      <c r="AE342" s="72"/>
      <c r="AF342" s="71">
        <v>2997674.4953055796</v>
      </c>
      <c r="AG342" s="71">
        <v>222188.61831030634</v>
      </c>
      <c r="AH342" s="71">
        <v>282370.02185688342</v>
      </c>
      <c r="AI342" s="71">
        <v>4653425.4610549333</v>
      </c>
      <c r="AJ342" s="71">
        <v>9269030.6938936803</v>
      </c>
      <c r="AK342" s="71">
        <v>0</v>
      </c>
      <c r="AL342" s="71">
        <v>0</v>
      </c>
      <c r="AM342" s="71">
        <v>558346.42101636762</v>
      </c>
      <c r="AN342" s="71">
        <v>0</v>
      </c>
      <c r="AO342" s="71">
        <v>0</v>
      </c>
      <c r="AP342" s="71">
        <v>17983035.711437751</v>
      </c>
      <c r="AQ342" s="72"/>
      <c r="AR342" s="71">
        <v>166</v>
      </c>
      <c r="AS342" s="71">
        <v>22</v>
      </c>
      <c r="AT342" s="71">
        <v>0</v>
      </c>
      <c r="AU342" s="71">
        <v>0</v>
      </c>
      <c r="AV342" s="71">
        <v>0</v>
      </c>
      <c r="AW342" s="71">
        <v>0</v>
      </c>
      <c r="AX342" s="71"/>
      <c r="AY342" s="72"/>
      <c r="AZ342" s="71">
        <v>770.93999999999994</v>
      </c>
      <c r="BA342" s="71">
        <v>3515.52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2100</v>
      </c>
      <c r="B343" s="70">
        <v>323</v>
      </c>
      <c r="C343" s="70">
        <v>20</v>
      </c>
      <c r="D343" s="70">
        <v>19</v>
      </c>
      <c r="E343" s="70">
        <v>2023</v>
      </c>
      <c r="F343" s="70" t="s">
        <v>1539</v>
      </c>
      <c r="G343" s="70" t="s">
        <v>2080</v>
      </c>
      <c r="H343" s="70" t="s">
        <v>2081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174</v>
      </c>
      <c r="AS343" s="71">
        <v>22</v>
      </c>
      <c r="AT343" s="71">
        <v>0</v>
      </c>
      <c r="AU343" s="71">
        <v>0</v>
      </c>
      <c r="AV343" s="71">
        <v>0</v>
      </c>
      <c r="AW343" s="71">
        <v>0</v>
      </c>
      <c r="AX343" s="71"/>
      <c r="AY343" s="72"/>
      <c r="AZ343" s="71">
        <v>824.31999999999994</v>
      </c>
      <c r="BA343" s="71">
        <v>3515.52</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2101</v>
      </c>
      <c r="B344" s="70">
        <v>323</v>
      </c>
      <c r="C344" s="70">
        <v>21</v>
      </c>
      <c r="D344" s="70">
        <v>19</v>
      </c>
      <c r="E344" s="70">
        <v>2024</v>
      </c>
      <c r="F344" s="70" t="s">
        <v>1554</v>
      </c>
      <c r="G344" s="70" t="s">
        <v>2080</v>
      </c>
      <c r="H344" s="70" t="s">
        <v>2081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2102</v>
      </c>
      <c r="B345" s="70">
        <v>137</v>
      </c>
      <c r="C345" s="70">
        <v>1</v>
      </c>
      <c r="D345" s="70">
        <v>9</v>
      </c>
      <c r="E345" s="70">
        <v>1990</v>
      </c>
      <c r="F345" s="70" t="s">
        <v>787</v>
      </c>
      <c r="G345" s="70" t="s">
        <v>1653</v>
      </c>
      <c r="H345" s="70" t="s">
        <v>1654</v>
      </c>
      <c r="I345" s="148"/>
      <c r="J345" s="71">
        <v>23.054266445745849</v>
      </c>
      <c r="K345" s="71">
        <v>2.4375567340920798</v>
      </c>
      <c r="L345" s="71">
        <v>18.125054422637131</v>
      </c>
      <c r="M345" s="71">
        <v>5.2366984951396054</v>
      </c>
      <c r="N345" s="71">
        <v>12.476262523037111</v>
      </c>
      <c r="O345" s="71">
        <v>7.5028258300292316</v>
      </c>
      <c r="P345" s="71">
        <v>14.826340713485489</v>
      </c>
      <c r="Q345" s="71">
        <v>0.51704148982289</v>
      </c>
      <c r="R345" s="71">
        <v>0</v>
      </c>
      <c r="S345" s="71">
        <v>0.4210333223534356</v>
      </c>
      <c r="T345" s="72"/>
      <c r="U345" s="71">
        <v>647282</v>
      </c>
      <c r="V345" s="71">
        <v>446</v>
      </c>
      <c r="W345" s="71">
        <v>212</v>
      </c>
      <c r="X345" s="71">
        <v>1756</v>
      </c>
      <c r="Y345" s="71">
        <v>2669</v>
      </c>
      <c r="Z345" s="71">
        <v>3086</v>
      </c>
      <c r="AA345" s="71">
        <v>3600</v>
      </c>
      <c r="AB345" s="71">
        <v>8395</v>
      </c>
      <c r="AC345" s="71">
        <v>0</v>
      </c>
      <c r="AD345" s="71">
        <v>0.4210333223534356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2103</v>
      </c>
      <c r="B346" s="70">
        <v>138</v>
      </c>
      <c r="C346" s="70">
        <v>2</v>
      </c>
      <c r="D346" s="70">
        <v>9</v>
      </c>
      <c r="E346" s="70">
        <v>2005</v>
      </c>
      <c r="F346" s="70" t="s">
        <v>789</v>
      </c>
      <c r="G346" s="70" t="s">
        <v>1653</v>
      </c>
      <c r="H346" s="70" t="s">
        <v>1654</v>
      </c>
      <c r="I346" s="148"/>
      <c r="J346" s="71">
        <v>26.39637604831346</v>
      </c>
      <c r="K346" s="71">
        <v>1.0457753591297441</v>
      </c>
      <c r="L346" s="71">
        <v>14.41460024861464</v>
      </c>
      <c r="M346" s="71">
        <v>6.7735192577857317</v>
      </c>
      <c r="N346" s="71">
        <v>12.27692817314764</v>
      </c>
      <c r="O346" s="71">
        <v>7.9165309459211386</v>
      </c>
      <c r="P346" s="71">
        <v>10.394247471106731</v>
      </c>
      <c r="Q346" s="71">
        <v>0.36815556656103998</v>
      </c>
      <c r="R346" s="71">
        <v>0</v>
      </c>
      <c r="S346" s="71">
        <v>0.45615223023851781</v>
      </c>
      <c r="T346" s="72"/>
      <c r="U346" s="71">
        <v>815262</v>
      </c>
      <c r="V346" s="71">
        <v>319</v>
      </c>
      <c r="W346" s="71">
        <v>128</v>
      </c>
      <c r="X346" s="71">
        <v>1100</v>
      </c>
      <c r="Y346" s="71">
        <v>2503</v>
      </c>
      <c r="Z346" s="71">
        <v>3768</v>
      </c>
      <c r="AA346" s="71">
        <v>2067</v>
      </c>
      <c r="AB346" s="71">
        <v>6249</v>
      </c>
      <c r="AC346" s="71">
        <v>0</v>
      </c>
      <c r="AD346" s="71">
        <v>0.45615223023851781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2104</v>
      </c>
      <c r="B347" s="70">
        <v>139</v>
      </c>
      <c r="C347" s="70">
        <v>3</v>
      </c>
      <c r="D347" s="70">
        <v>9</v>
      </c>
      <c r="E347" s="70">
        <v>2006</v>
      </c>
      <c r="F347" s="70" t="s">
        <v>790</v>
      </c>
      <c r="G347" s="70" t="s">
        <v>1653</v>
      </c>
      <c r="H347" s="70" t="s">
        <v>1654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2105</v>
      </c>
      <c r="B348" s="70">
        <v>140</v>
      </c>
      <c r="C348" s="70">
        <v>4</v>
      </c>
      <c r="D348" s="70">
        <v>9</v>
      </c>
      <c r="E348" s="70">
        <v>2007</v>
      </c>
      <c r="F348" s="70" t="s">
        <v>791</v>
      </c>
      <c r="G348" s="70" t="s">
        <v>1653</v>
      </c>
      <c r="H348" s="70" t="s">
        <v>1654</v>
      </c>
      <c r="I348" s="148"/>
      <c r="J348" s="71">
        <v>26.42580193827818</v>
      </c>
      <c r="K348" s="71">
        <v>0.81450865874963474</v>
      </c>
      <c r="L348" s="71">
        <v>21.173754676371129</v>
      </c>
      <c r="M348" s="71">
        <v>7.64463816539583</v>
      </c>
      <c r="N348" s="71">
        <v>12.171325692050139</v>
      </c>
      <c r="O348" s="71">
        <v>7.4354584433329327</v>
      </c>
      <c r="P348" s="71">
        <v>10.21810932218596</v>
      </c>
      <c r="Q348" s="71">
        <v>0.37278632843995202</v>
      </c>
      <c r="R348" s="71">
        <v>0</v>
      </c>
      <c r="S348" s="71">
        <v>0.35911873254289001</v>
      </c>
      <c r="T348" s="72"/>
      <c r="U348" s="71">
        <v>867829</v>
      </c>
      <c r="V348" s="71">
        <v>271</v>
      </c>
      <c r="W348" s="71">
        <v>258</v>
      </c>
      <c r="X348" s="71">
        <v>1555</v>
      </c>
      <c r="Y348" s="71">
        <v>2488</v>
      </c>
      <c r="Z348" s="71">
        <v>3679</v>
      </c>
      <c r="AA348" s="71">
        <v>2001</v>
      </c>
      <c r="AB348" s="71">
        <v>5993</v>
      </c>
      <c r="AC348" s="71">
        <v>0</v>
      </c>
      <c r="AD348" s="71">
        <v>0.35911873254289001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2106</v>
      </c>
      <c r="B349" s="70">
        <v>141</v>
      </c>
      <c r="C349" s="70">
        <v>5</v>
      </c>
      <c r="D349" s="70">
        <v>9</v>
      </c>
      <c r="E349" s="70">
        <v>2008</v>
      </c>
      <c r="F349" s="70" t="s">
        <v>792</v>
      </c>
      <c r="G349" s="1064" t="s">
        <v>1653</v>
      </c>
      <c r="H349" s="70" t="s">
        <v>1654</v>
      </c>
      <c r="I349" s="148"/>
      <c r="J349" s="71">
        <v>26.468374756525439</v>
      </c>
      <c r="K349" s="71">
        <v>0.71485961233941675</v>
      </c>
      <c r="L349" s="71">
        <v>18.282738024688921</v>
      </c>
      <c r="M349" s="71">
        <v>8.9449669256823707</v>
      </c>
      <c r="N349" s="71">
        <v>12.295488298142169</v>
      </c>
      <c r="O349" s="71">
        <v>7.0818046904499363</v>
      </c>
      <c r="P349" s="71">
        <v>9.9616315479035951</v>
      </c>
      <c r="Q349" s="71">
        <v>0.35849240344486899</v>
      </c>
      <c r="R349" s="71">
        <v>0</v>
      </c>
      <c r="S349" s="71">
        <v>0.35842669887886319</v>
      </c>
      <c r="T349" s="72"/>
      <c r="U349" s="71">
        <v>913288</v>
      </c>
      <c r="V349" s="71">
        <v>271</v>
      </c>
      <c r="W349" s="71">
        <v>258</v>
      </c>
      <c r="X349" s="71">
        <v>1555</v>
      </c>
      <c r="Y349" s="71">
        <v>2480</v>
      </c>
      <c r="Z349" s="71">
        <v>3627</v>
      </c>
      <c r="AA349" s="71">
        <v>1953</v>
      </c>
      <c r="AB349" s="71">
        <v>5858</v>
      </c>
      <c r="AC349" s="71">
        <v>0</v>
      </c>
      <c r="AD349" s="71">
        <v>0.35842669887886319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2107</v>
      </c>
      <c r="B350" s="70">
        <v>142</v>
      </c>
      <c r="C350" s="70">
        <v>6</v>
      </c>
      <c r="D350" s="70">
        <v>9</v>
      </c>
      <c r="E350" s="70">
        <v>2009</v>
      </c>
      <c r="F350" s="70" t="s">
        <v>176</v>
      </c>
      <c r="G350" s="1064" t="s">
        <v>1653</v>
      </c>
      <c r="H350" s="70" t="s">
        <v>1654</v>
      </c>
      <c r="I350" s="148"/>
      <c r="J350" s="71">
        <v>27.32902141899817</v>
      </c>
      <c r="K350" s="71">
        <v>0.46521500203542832</v>
      </c>
      <c r="L350" s="71">
        <v>19.17024374785057</v>
      </c>
      <c r="M350" s="71">
        <v>7.3151456053560979</v>
      </c>
      <c r="N350" s="71">
        <v>10.53114499086815</v>
      </c>
      <c r="O350" s="71">
        <v>7.125273930134699</v>
      </c>
      <c r="P350" s="71">
        <v>9.5742164046362799</v>
      </c>
      <c r="Q350" s="71">
        <v>0.33590937885069699</v>
      </c>
      <c r="R350" s="71">
        <v>0</v>
      </c>
      <c r="S350" s="71">
        <v>0.2113632422963384</v>
      </c>
      <c r="T350" s="72"/>
      <c r="U350" s="71">
        <v>952282</v>
      </c>
      <c r="V350" s="71">
        <v>216</v>
      </c>
      <c r="W350" s="71">
        <v>310</v>
      </c>
      <c r="X350" s="71">
        <v>1606</v>
      </c>
      <c r="Y350" s="71">
        <v>2473</v>
      </c>
      <c r="Z350" s="71">
        <v>3602</v>
      </c>
      <c r="AA350" s="71">
        <v>1927</v>
      </c>
      <c r="AB350" s="71">
        <v>5762</v>
      </c>
      <c r="AC350" s="71">
        <v>0</v>
      </c>
      <c r="AD350" s="71">
        <v>0.2113632422963384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3.0590000000000002</v>
      </c>
      <c r="BI350" s="71">
        <v>0</v>
      </c>
      <c r="BJ350" s="71">
        <v>14.7</v>
      </c>
      <c r="BK350" s="71">
        <v>0</v>
      </c>
      <c r="BL350" s="71">
        <v>0</v>
      </c>
      <c r="BM350" s="71">
        <v>0</v>
      </c>
      <c r="BN350" s="72"/>
      <c r="BO350" s="71">
        <v>1</v>
      </c>
      <c r="BP350" s="71">
        <v>0</v>
      </c>
      <c r="BQ350" s="71">
        <v>2</v>
      </c>
      <c r="BR350" s="71">
        <v>0</v>
      </c>
      <c r="BS350" s="71">
        <v>0</v>
      </c>
      <c r="BT350" s="71">
        <v>0</v>
      </c>
      <c r="BU350"/>
      <c r="BV350" s="70">
        <v>14.7</v>
      </c>
      <c r="BW350" s="70">
        <v>0</v>
      </c>
      <c r="BX350" s="70">
        <v>0</v>
      </c>
      <c r="BY350" s="70">
        <v>3.0590000000000002</v>
      </c>
      <c r="BZ350" s="70">
        <v>0</v>
      </c>
      <c r="CA350" s="70">
        <v>0</v>
      </c>
      <c r="CB350" s="70">
        <v>0</v>
      </c>
      <c r="CC350" s="70">
        <v>0</v>
      </c>
      <c r="CD350" s="70">
        <v>0</v>
      </c>
    </row>
    <row r="351" spans="1:82">
      <c r="A351" s="70" t="s">
        <v>2108</v>
      </c>
      <c r="B351" s="70">
        <v>143</v>
      </c>
      <c r="C351" s="70">
        <v>7</v>
      </c>
      <c r="D351" s="70">
        <v>9</v>
      </c>
      <c r="E351" s="70">
        <v>2010</v>
      </c>
      <c r="F351" s="70" t="s">
        <v>177</v>
      </c>
      <c r="G351" s="70" t="s">
        <v>1653</v>
      </c>
      <c r="H351" s="70" t="s">
        <v>1654</v>
      </c>
      <c r="I351" s="148"/>
      <c r="J351" s="71">
        <v>24.227165867473229</v>
      </c>
      <c r="K351" s="71">
        <v>0.4851756214066939</v>
      </c>
      <c r="L351" s="71">
        <v>17.452633100790429</v>
      </c>
      <c r="M351" s="71">
        <v>6.5480755443610033</v>
      </c>
      <c r="N351" s="71">
        <v>10.34222424993424</v>
      </c>
      <c r="O351" s="71">
        <v>7.0923173531704249</v>
      </c>
      <c r="P351" s="71">
        <v>9.7888698598587904</v>
      </c>
      <c r="Q351" s="71">
        <v>0.34477442146128701</v>
      </c>
      <c r="R351" s="71">
        <v>0</v>
      </c>
      <c r="S351" s="71">
        <v>8.3197386777491403E-2</v>
      </c>
      <c r="T351" s="72"/>
      <c r="U351" s="71">
        <v>945009</v>
      </c>
      <c r="V351" s="71">
        <v>216</v>
      </c>
      <c r="W351" s="71">
        <v>310</v>
      </c>
      <c r="X351" s="71">
        <v>1606</v>
      </c>
      <c r="Y351" s="71">
        <v>2470</v>
      </c>
      <c r="Z351" s="71">
        <v>3602</v>
      </c>
      <c r="AA351" s="71">
        <v>1921</v>
      </c>
      <c r="AB351" s="71">
        <v>5667</v>
      </c>
      <c r="AC351" s="71">
        <v>0</v>
      </c>
      <c r="AD351" s="71">
        <v>8.3197386777491403E-2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13.209</v>
      </c>
      <c r="BK351" s="71">
        <v>0</v>
      </c>
      <c r="BL351" s="71">
        <v>0</v>
      </c>
      <c r="BM351" s="71">
        <v>0</v>
      </c>
      <c r="BN351" s="72"/>
      <c r="BO351" s="71">
        <v>0</v>
      </c>
      <c r="BP351" s="71">
        <v>0</v>
      </c>
      <c r="BQ351" s="71">
        <v>2</v>
      </c>
      <c r="BR351" s="71">
        <v>0</v>
      </c>
      <c r="BS351" s="71">
        <v>0</v>
      </c>
      <c r="BT351" s="71">
        <v>0</v>
      </c>
      <c r="BU351"/>
      <c r="BV351" s="70">
        <v>13.209</v>
      </c>
      <c r="BW351" s="70">
        <v>0</v>
      </c>
      <c r="BX351" s="70">
        <v>0</v>
      </c>
      <c r="BY351" s="70">
        <v>0</v>
      </c>
      <c r="BZ351" s="70">
        <v>0</v>
      </c>
      <c r="CA351" s="70">
        <v>0</v>
      </c>
      <c r="CB351" s="70">
        <v>0</v>
      </c>
      <c r="CC351" s="70">
        <v>0</v>
      </c>
      <c r="CD351" s="70">
        <v>0</v>
      </c>
    </row>
    <row r="352" spans="1:82">
      <c r="A352" s="70" t="s">
        <v>2109</v>
      </c>
      <c r="B352" s="70">
        <v>144</v>
      </c>
      <c r="C352" s="70">
        <v>8</v>
      </c>
      <c r="D352" s="70">
        <v>9</v>
      </c>
      <c r="E352" s="70">
        <v>2011</v>
      </c>
      <c r="F352" s="70" t="s">
        <v>178</v>
      </c>
      <c r="G352" s="70" t="s">
        <v>1653</v>
      </c>
      <c r="H352" s="70" t="s">
        <v>1654</v>
      </c>
      <c r="I352" s="148"/>
      <c r="J352" s="71">
        <v>25.389925425184082</v>
      </c>
      <c r="K352" s="71">
        <v>0.6798212914448718</v>
      </c>
      <c r="L352" s="71">
        <v>16.284578366375278</v>
      </c>
      <c r="M352" s="71">
        <v>8.2720603677227604</v>
      </c>
      <c r="N352" s="71">
        <v>12.28743687535639</v>
      </c>
      <c r="O352" s="71">
        <v>6.9357316117636119</v>
      </c>
      <c r="P352" s="71">
        <v>9.2981520900650025</v>
      </c>
      <c r="Q352" s="71">
        <v>0.38758780188153302</v>
      </c>
      <c r="R352" s="71">
        <v>0</v>
      </c>
      <c r="S352" s="71">
        <v>0.17153619478378179</v>
      </c>
      <c r="T352" s="72"/>
      <c r="U352" s="71">
        <v>932721</v>
      </c>
      <c r="V352" s="71">
        <v>216</v>
      </c>
      <c r="W352" s="71">
        <v>310</v>
      </c>
      <c r="X352" s="71">
        <v>1606</v>
      </c>
      <c r="Y352" s="71">
        <v>2438</v>
      </c>
      <c r="Z352" s="71">
        <v>3599</v>
      </c>
      <c r="AA352" s="71">
        <v>1879</v>
      </c>
      <c r="AB352" s="71">
        <v>5523</v>
      </c>
      <c r="AC352" s="71">
        <v>0</v>
      </c>
      <c r="AD352" s="71">
        <v>0.17153619478378179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13.009</v>
      </c>
      <c r="BK352" s="71">
        <v>0</v>
      </c>
      <c r="BL352" s="71">
        <v>0</v>
      </c>
      <c r="BM352" s="71">
        <v>0</v>
      </c>
      <c r="BN352" s="72"/>
      <c r="BO352" s="71">
        <v>0</v>
      </c>
      <c r="BP352" s="71">
        <v>0</v>
      </c>
      <c r="BQ352" s="71">
        <v>2</v>
      </c>
      <c r="BR352" s="71">
        <v>0</v>
      </c>
      <c r="BS352" s="71">
        <v>0</v>
      </c>
      <c r="BT352" s="71">
        <v>0</v>
      </c>
      <c r="BU352"/>
      <c r="BV352" s="70">
        <v>13.009</v>
      </c>
      <c r="BW352" s="70">
        <v>0</v>
      </c>
      <c r="BX352" s="70">
        <v>0</v>
      </c>
      <c r="BY352" s="70">
        <v>0</v>
      </c>
      <c r="BZ352" s="70">
        <v>0</v>
      </c>
      <c r="CA352" s="70">
        <v>0</v>
      </c>
      <c r="CB352" s="70">
        <v>0</v>
      </c>
      <c r="CC352" s="70">
        <v>0</v>
      </c>
      <c r="CD352" s="70">
        <v>0</v>
      </c>
    </row>
    <row r="353" spans="1:82">
      <c r="A353" s="70" t="s">
        <v>2110</v>
      </c>
      <c r="B353" s="70">
        <v>145</v>
      </c>
      <c r="C353" s="70">
        <v>9</v>
      </c>
      <c r="D353" s="70">
        <v>9</v>
      </c>
      <c r="E353" s="70">
        <v>2012</v>
      </c>
      <c r="F353" s="70" t="s">
        <v>179</v>
      </c>
      <c r="G353" s="70" t="s">
        <v>1653</v>
      </c>
      <c r="H353" s="70" t="s">
        <v>1654</v>
      </c>
      <c r="I353" s="148"/>
      <c r="J353" s="71">
        <v>29.135649516517351</v>
      </c>
      <c r="K353" s="71">
        <v>0.765844977597958</v>
      </c>
      <c r="L353" s="71">
        <v>16.43065533680754</v>
      </c>
      <c r="M353" s="71">
        <v>10.2738726935888</v>
      </c>
      <c r="N353" s="71">
        <v>13.22658287291293</v>
      </c>
      <c r="O353" s="71">
        <v>6.8371781381682704</v>
      </c>
      <c r="P353" s="71">
        <v>9.3012878462120501</v>
      </c>
      <c r="Q353" s="71">
        <v>0.41355798861072302</v>
      </c>
      <c r="R353" s="71">
        <v>0</v>
      </c>
      <c r="S353" s="71">
        <v>0.28495637293678111</v>
      </c>
      <c r="T353" s="72"/>
      <c r="U353" s="71">
        <v>1025516</v>
      </c>
      <c r="V353" s="71">
        <v>216</v>
      </c>
      <c r="W353" s="71">
        <v>310</v>
      </c>
      <c r="X353" s="71">
        <v>1606</v>
      </c>
      <c r="Y353" s="71">
        <v>2389</v>
      </c>
      <c r="Z353" s="71">
        <v>3576</v>
      </c>
      <c r="AA353" s="71">
        <v>1869</v>
      </c>
      <c r="AB353" s="71">
        <v>5424</v>
      </c>
      <c r="AC353" s="71">
        <v>0</v>
      </c>
      <c r="AD353" s="71">
        <v>0.28495637293678111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14.585000000000001</v>
      </c>
      <c r="BK353" s="71">
        <v>0</v>
      </c>
      <c r="BL353" s="71">
        <v>0</v>
      </c>
      <c r="BM353" s="71">
        <v>0</v>
      </c>
      <c r="BN353" s="72"/>
      <c r="BO353" s="71">
        <v>0</v>
      </c>
      <c r="BP353" s="71">
        <v>0</v>
      </c>
      <c r="BQ353" s="71">
        <v>2</v>
      </c>
      <c r="BR353" s="71">
        <v>0</v>
      </c>
      <c r="BS353" s="71">
        <v>0</v>
      </c>
      <c r="BT353" s="71">
        <v>0</v>
      </c>
      <c r="BU353"/>
      <c r="BV353" s="70">
        <v>14.585000000000001</v>
      </c>
      <c r="BW353" s="70">
        <v>0</v>
      </c>
      <c r="BX353" s="70">
        <v>0</v>
      </c>
      <c r="BY353" s="70">
        <v>0</v>
      </c>
      <c r="BZ353" s="70">
        <v>0</v>
      </c>
      <c r="CA353" s="70">
        <v>0</v>
      </c>
      <c r="CB353" s="70">
        <v>0</v>
      </c>
      <c r="CC353" s="70">
        <v>0</v>
      </c>
      <c r="CD353" s="70">
        <v>0</v>
      </c>
    </row>
    <row r="354" spans="1:82">
      <c r="A354" s="70" t="s">
        <v>2111</v>
      </c>
      <c r="B354" s="70">
        <v>146</v>
      </c>
      <c r="C354" s="70">
        <v>10</v>
      </c>
      <c r="D354" s="70">
        <v>9</v>
      </c>
      <c r="E354" s="70">
        <v>2013</v>
      </c>
      <c r="F354" s="70" t="s">
        <v>180</v>
      </c>
      <c r="G354" s="70" t="s">
        <v>1653</v>
      </c>
      <c r="H354" s="70" t="s">
        <v>1654</v>
      </c>
      <c r="I354" s="148"/>
      <c r="J354" s="71">
        <v>33.33068764340485</v>
      </c>
      <c r="K354" s="71">
        <v>0.6329734862563462</v>
      </c>
      <c r="L354" s="71">
        <v>14.509564246221791</v>
      </c>
      <c r="M354" s="71">
        <v>9.5549472348525413</v>
      </c>
      <c r="N354" s="71">
        <v>12.748565813998111</v>
      </c>
      <c r="O354" s="71">
        <v>6.5724115156268841</v>
      </c>
      <c r="P354" s="71">
        <v>9.2014603404324617</v>
      </c>
      <c r="Q354" s="71">
        <v>0.41284306819993399</v>
      </c>
      <c r="R354" s="71">
        <v>0</v>
      </c>
      <c r="S354" s="71">
        <v>0.29690708578331199</v>
      </c>
      <c r="T354" s="72"/>
      <c r="U354" s="71">
        <v>1194531</v>
      </c>
      <c r="V354" s="71">
        <v>216</v>
      </c>
      <c r="W354" s="71">
        <v>310</v>
      </c>
      <c r="X354" s="71">
        <v>1606</v>
      </c>
      <c r="Y354" s="71">
        <v>2376</v>
      </c>
      <c r="Z354" s="71">
        <v>3591</v>
      </c>
      <c r="AA354" s="71">
        <v>1842</v>
      </c>
      <c r="AB354" s="71">
        <v>5337</v>
      </c>
      <c r="AC354" s="71">
        <v>0</v>
      </c>
      <c r="AD354" s="71">
        <v>0.29690708578331199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18.489999999999998</v>
      </c>
      <c r="BK354" s="71">
        <v>0</v>
      </c>
      <c r="BL354" s="71">
        <v>0</v>
      </c>
      <c r="BM354" s="71">
        <v>0</v>
      </c>
      <c r="BN354" s="72"/>
      <c r="BO354" s="71">
        <v>0</v>
      </c>
      <c r="BP354" s="71">
        <v>0</v>
      </c>
      <c r="BQ354" s="71">
        <v>2</v>
      </c>
      <c r="BR354" s="71">
        <v>0</v>
      </c>
      <c r="BS354" s="71">
        <v>0</v>
      </c>
      <c r="BT354" s="71">
        <v>0</v>
      </c>
      <c r="BU354"/>
      <c r="BV354" s="70">
        <v>18.489999999999998</v>
      </c>
      <c r="BW354" s="70">
        <v>0</v>
      </c>
      <c r="BX354" s="70">
        <v>0</v>
      </c>
      <c r="BY354" s="70">
        <v>0</v>
      </c>
      <c r="BZ354" s="70">
        <v>0</v>
      </c>
      <c r="CA354" s="70">
        <v>0</v>
      </c>
      <c r="CB354" s="70">
        <v>0</v>
      </c>
      <c r="CC354" s="70">
        <v>0</v>
      </c>
      <c r="CD354" s="70">
        <v>0</v>
      </c>
    </row>
    <row r="355" spans="1:82">
      <c r="A355" s="70" t="s">
        <v>2112</v>
      </c>
      <c r="B355" s="70">
        <v>147</v>
      </c>
      <c r="C355" s="70">
        <v>11</v>
      </c>
      <c r="D355" s="70">
        <v>9</v>
      </c>
      <c r="E355" s="70">
        <v>2014</v>
      </c>
      <c r="F355" s="70" t="s">
        <v>181</v>
      </c>
      <c r="G355" s="70" t="s">
        <v>1653</v>
      </c>
      <c r="H355" s="70" t="s">
        <v>1654</v>
      </c>
      <c r="I355" s="148"/>
      <c r="J355" s="71">
        <v>38.217830082476247</v>
      </c>
      <c r="K355" s="71">
        <v>0.61719892601392057</v>
      </c>
      <c r="L355" s="71">
        <v>13.75591857978104</v>
      </c>
      <c r="M355" s="71">
        <v>8.5109405582137381</v>
      </c>
      <c r="N355" s="71">
        <v>13.482041237215441</v>
      </c>
      <c r="O355" s="71">
        <v>6.2333364859378131</v>
      </c>
      <c r="P355" s="71">
        <v>9.2241814806586913</v>
      </c>
      <c r="Q355" s="71">
        <v>0.39016094059356698</v>
      </c>
      <c r="R355" s="71">
        <v>0</v>
      </c>
      <c r="S355" s="71">
        <v>0.25166420413832252</v>
      </c>
      <c r="T355" s="72"/>
      <c r="U355" s="71">
        <v>1521189</v>
      </c>
      <c r="V355" s="71">
        <v>183</v>
      </c>
      <c r="W355" s="71">
        <v>300</v>
      </c>
      <c r="X355" s="71">
        <v>1360</v>
      </c>
      <c r="Y355" s="71">
        <v>2373</v>
      </c>
      <c r="Z355" s="71">
        <v>3587</v>
      </c>
      <c r="AA355" s="71">
        <v>1837</v>
      </c>
      <c r="AB355" s="71">
        <v>5257</v>
      </c>
      <c r="AC355" s="71">
        <v>0</v>
      </c>
      <c r="AD355" s="71">
        <v>0.25166420413832252</v>
      </c>
      <c r="AE355" s="72"/>
      <c r="AF355" s="71"/>
      <c r="AG355" s="71"/>
      <c r="AH355" s="71"/>
      <c r="AI355" s="71"/>
      <c r="AJ355" s="71"/>
      <c r="AK355" s="71"/>
      <c r="AL355" s="71"/>
      <c r="AM355" s="71"/>
      <c r="AN355" s="71"/>
      <c r="AO355" s="71"/>
      <c r="AP355" s="71"/>
      <c r="AQ355" s="72"/>
      <c r="AR355" s="71">
        <v>62</v>
      </c>
      <c r="AS355" s="71">
        <v>21</v>
      </c>
      <c r="AT355" s="71">
        <v>0</v>
      </c>
      <c r="AU355" s="71">
        <v>0</v>
      </c>
      <c r="AV355" s="71">
        <v>0</v>
      </c>
      <c r="AW355" s="71">
        <v>0</v>
      </c>
      <c r="AX355" s="71"/>
      <c r="AY355" s="72"/>
      <c r="AZ355" s="71">
        <v>488.17</v>
      </c>
      <c r="BA355" s="71">
        <v>2510.1979999999999</v>
      </c>
      <c r="BB355" s="71">
        <v>0</v>
      </c>
      <c r="BC355" s="71">
        <v>0</v>
      </c>
      <c r="BD355" s="71">
        <v>0</v>
      </c>
      <c r="BE355" s="71">
        <v>0</v>
      </c>
      <c r="BF355" s="71"/>
      <c r="BG355" s="72"/>
      <c r="BH355" s="71">
        <v>0</v>
      </c>
      <c r="BI355" s="71">
        <v>0</v>
      </c>
      <c r="BJ355" s="71">
        <v>19.692</v>
      </c>
      <c r="BK355" s="71">
        <v>0</v>
      </c>
      <c r="BL355" s="71">
        <v>0</v>
      </c>
      <c r="BM355" s="71">
        <v>0</v>
      </c>
      <c r="BN355" s="72"/>
      <c r="BO355" s="71">
        <v>0</v>
      </c>
      <c r="BP355" s="71">
        <v>0</v>
      </c>
      <c r="BQ355" s="71">
        <v>2</v>
      </c>
      <c r="BR355" s="71">
        <v>0</v>
      </c>
      <c r="BS355" s="71">
        <v>0</v>
      </c>
      <c r="BT355" s="71">
        <v>0</v>
      </c>
      <c r="BU355"/>
      <c r="BV355" s="70">
        <v>19.692</v>
      </c>
      <c r="BW355" s="70">
        <v>0</v>
      </c>
      <c r="BX355" s="70">
        <v>0</v>
      </c>
      <c r="BY355" s="70">
        <v>0</v>
      </c>
      <c r="BZ355" s="70">
        <v>0</v>
      </c>
      <c r="CA355" s="70">
        <v>0</v>
      </c>
      <c r="CB355" s="70">
        <v>0</v>
      </c>
      <c r="CC355" s="70">
        <v>0</v>
      </c>
      <c r="CD355" s="70">
        <v>0</v>
      </c>
    </row>
    <row r="356" spans="1:82">
      <c r="A356" s="70" t="s">
        <v>2113</v>
      </c>
      <c r="B356" s="70">
        <v>148</v>
      </c>
      <c r="C356" s="70">
        <v>12</v>
      </c>
      <c r="D356" s="70">
        <v>9</v>
      </c>
      <c r="E356" s="70">
        <v>2015</v>
      </c>
      <c r="F356" s="70" t="s">
        <v>182</v>
      </c>
      <c r="G356" s="70" t="s">
        <v>1653</v>
      </c>
      <c r="H356" s="70" t="s">
        <v>1654</v>
      </c>
      <c r="I356" s="148"/>
      <c r="J356" s="71">
        <v>38.333144074798433</v>
      </c>
      <c r="K356" s="71">
        <v>0.591829610498248</v>
      </c>
      <c r="L356" s="71">
        <v>14.479539373997699</v>
      </c>
      <c r="M356" s="71">
        <v>8.2349549405094269</v>
      </c>
      <c r="N356" s="71">
        <v>12.267672847731509</v>
      </c>
      <c r="O356" s="71">
        <v>6.1653132384719695</v>
      </c>
      <c r="P356" s="71">
        <v>9.0857355331966438</v>
      </c>
      <c r="Q356" s="71">
        <v>0.37242473301838902</v>
      </c>
      <c r="R356" s="71">
        <v>0</v>
      </c>
      <c r="S356" s="71">
        <v>0.28384134834957653</v>
      </c>
      <c r="T356" s="72"/>
      <c r="U356" s="71">
        <v>1529762</v>
      </c>
      <c r="V356" s="71">
        <v>183</v>
      </c>
      <c r="W356" s="71">
        <v>300</v>
      </c>
      <c r="X356" s="71">
        <v>1360</v>
      </c>
      <c r="Y356" s="71">
        <v>2346</v>
      </c>
      <c r="Z356" s="71">
        <v>3582</v>
      </c>
      <c r="AA356" s="71">
        <v>1808</v>
      </c>
      <c r="AB356" s="71">
        <v>5126</v>
      </c>
      <c r="AC356" s="71">
        <v>0</v>
      </c>
      <c r="AD356" s="71">
        <v>0.28384134834957653</v>
      </c>
      <c r="AE356" s="72"/>
      <c r="AF356" s="71">
        <v>11805633.15180449</v>
      </c>
      <c r="AG356" s="71">
        <v>394288.64486313489</v>
      </c>
      <c r="AH356" s="71">
        <v>1872231.43650011</v>
      </c>
      <c r="AI356" s="71">
        <v>8649710.3833410908</v>
      </c>
      <c r="AJ356" s="71">
        <v>10390545.721449209</v>
      </c>
      <c r="AK356" s="71">
        <v>0</v>
      </c>
      <c r="AL356" s="71">
        <v>0</v>
      </c>
      <c r="AM356" s="71">
        <v>702496.79723873432</v>
      </c>
      <c r="AN356" s="71">
        <v>0</v>
      </c>
      <c r="AO356" s="71">
        <v>0</v>
      </c>
      <c r="AP356" s="71">
        <v>33814906.135196775</v>
      </c>
      <c r="AQ356" s="72"/>
      <c r="AR356" s="71">
        <v>74</v>
      </c>
      <c r="AS356" s="71">
        <v>22</v>
      </c>
      <c r="AT356" s="71">
        <v>0</v>
      </c>
      <c r="AU356" s="71">
        <v>0</v>
      </c>
      <c r="AV356" s="71">
        <v>0</v>
      </c>
      <c r="AW356" s="71">
        <v>0</v>
      </c>
      <c r="AX356" s="71"/>
      <c r="AY356" s="72"/>
      <c r="AZ356" s="71">
        <v>569.47</v>
      </c>
      <c r="BA356" s="71">
        <v>4310.1979999999994</v>
      </c>
      <c r="BB356" s="71">
        <v>0</v>
      </c>
      <c r="BC356" s="71">
        <v>0</v>
      </c>
      <c r="BD356" s="71">
        <v>0</v>
      </c>
      <c r="BE356" s="71">
        <v>0</v>
      </c>
      <c r="BF356" s="71"/>
      <c r="BG356" s="72"/>
      <c r="BH356" s="71">
        <v>0</v>
      </c>
      <c r="BI356" s="71">
        <v>0</v>
      </c>
      <c r="BJ356" s="71">
        <v>20.122</v>
      </c>
      <c r="BK356" s="71">
        <v>0</v>
      </c>
      <c r="BL356" s="71">
        <v>0</v>
      </c>
      <c r="BM356" s="71">
        <v>0</v>
      </c>
      <c r="BN356" s="72"/>
      <c r="BO356" s="71">
        <v>0</v>
      </c>
      <c r="BP356" s="71">
        <v>0</v>
      </c>
      <c r="BQ356" s="71">
        <v>2</v>
      </c>
      <c r="BR356" s="71">
        <v>0</v>
      </c>
      <c r="BS356" s="71">
        <v>0</v>
      </c>
      <c r="BT356" s="71">
        <v>0</v>
      </c>
      <c r="BU356"/>
      <c r="BV356" s="70">
        <v>20.122</v>
      </c>
      <c r="BW356" s="70">
        <v>0</v>
      </c>
      <c r="BX356" s="70">
        <v>0</v>
      </c>
      <c r="BY356" s="70">
        <v>0</v>
      </c>
      <c r="BZ356" s="70">
        <v>0</v>
      </c>
      <c r="CA356" s="70">
        <v>0</v>
      </c>
      <c r="CB356" s="70">
        <v>0</v>
      </c>
      <c r="CC356" s="70">
        <v>0</v>
      </c>
      <c r="CD356" s="70">
        <v>0</v>
      </c>
    </row>
    <row r="357" spans="1:82">
      <c r="A357" s="70" t="s">
        <v>2114</v>
      </c>
      <c r="B357" s="70">
        <v>149</v>
      </c>
      <c r="C357" s="70">
        <v>13</v>
      </c>
      <c r="D357" s="70">
        <v>9</v>
      </c>
      <c r="E357" s="70">
        <v>2016</v>
      </c>
      <c r="F357" s="70" t="s">
        <v>155</v>
      </c>
      <c r="G357" s="70" t="s">
        <v>1653</v>
      </c>
      <c r="H357" s="70" t="s">
        <v>1654</v>
      </c>
      <c r="I357" s="148"/>
      <c r="J357" s="71">
        <v>43.845638497768633</v>
      </c>
      <c r="K357" s="71">
        <v>0.55825988570663831</v>
      </c>
      <c r="L357" s="71">
        <v>15.570546225291283</v>
      </c>
      <c r="M357" s="71">
        <v>7.0605188232498364</v>
      </c>
      <c r="N357" s="71">
        <v>12.374375765528827</v>
      </c>
      <c r="O357" s="71">
        <v>6.0870442900027513</v>
      </c>
      <c r="P357" s="71">
        <v>9.8243357506707731</v>
      </c>
      <c r="Q357" s="71">
        <v>0.35294824317297652</v>
      </c>
      <c r="R357" s="71">
        <v>0</v>
      </c>
      <c r="S357" s="71">
        <v>0.23411080239044141</v>
      </c>
      <c r="T357" s="72"/>
      <c r="U357" s="71">
        <v>1665525</v>
      </c>
      <c r="V357" s="71">
        <v>183</v>
      </c>
      <c r="W357" s="71">
        <v>300</v>
      </c>
      <c r="X357" s="71">
        <v>1360</v>
      </c>
      <c r="Y357" s="71">
        <v>2327</v>
      </c>
      <c r="Z357" s="71">
        <v>3580</v>
      </c>
      <c r="AA357" s="71">
        <v>2022</v>
      </c>
      <c r="AB357" s="71">
        <v>4997</v>
      </c>
      <c r="AC357" s="71">
        <v>0</v>
      </c>
      <c r="AD357" s="71">
        <v>0.23411080239044141</v>
      </c>
      <c r="AE357" s="72"/>
      <c r="AF357" s="71">
        <v>13739741.65019889</v>
      </c>
      <c r="AG357" s="71">
        <v>375837.71481884562</v>
      </c>
      <c r="AH357" s="71">
        <v>1586808.3977666821</v>
      </c>
      <c r="AI357" s="71">
        <v>8634135.5205420032</v>
      </c>
      <c r="AJ357" s="71">
        <v>10237241.59336626</v>
      </c>
      <c r="AK357" s="71">
        <v>0</v>
      </c>
      <c r="AL357" s="71">
        <v>0</v>
      </c>
      <c r="AM357" s="71">
        <v>685349.92467891902</v>
      </c>
      <c r="AN357" s="71">
        <v>0</v>
      </c>
      <c r="AO357" s="71">
        <v>0</v>
      </c>
      <c r="AP357" s="71">
        <v>35259114.801371604</v>
      </c>
      <c r="AQ357" s="72"/>
      <c r="AR357" s="71">
        <v>79</v>
      </c>
      <c r="AS357" s="71">
        <v>25</v>
      </c>
      <c r="AT357" s="71">
        <v>0</v>
      </c>
      <c r="AU357" s="71">
        <v>0</v>
      </c>
      <c r="AV357" s="71">
        <v>0</v>
      </c>
      <c r="AW357" s="71">
        <v>0</v>
      </c>
      <c r="AX357" s="71"/>
      <c r="AY357" s="72"/>
      <c r="AZ357" s="71">
        <v>606.56999999999994</v>
      </c>
      <c r="BA357" s="71">
        <v>4459.2979999999998</v>
      </c>
      <c r="BB357" s="71">
        <v>0</v>
      </c>
      <c r="BC357" s="71">
        <v>0</v>
      </c>
      <c r="BD357" s="71">
        <v>0</v>
      </c>
      <c r="BE357" s="71">
        <v>0</v>
      </c>
      <c r="BF357" s="71"/>
      <c r="BG357" s="72"/>
      <c r="BH357" s="71">
        <v>0</v>
      </c>
      <c r="BI357" s="71">
        <v>0</v>
      </c>
      <c r="BJ357" s="71">
        <v>19.012</v>
      </c>
      <c r="BK357" s="71">
        <v>0</v>
      </c>
      <c r="BL357" s="71">
        <v>0</v>
      </c>
      <c r="BM357" s="71">
        <v>0</v>
      </c>
      <c r="BN357" s="72"/>
      <c r="BO357" s="71">
        <v>0</v>
      </c>
      <c r="BP357" s="71">
        <v>0</v>
      </c>
      <c r="BQ357" s="71">
        <v>2</v>
      </c>
      <c r="BR357" s="71">
        <v>0</v>
      </c>
      <c r="BS357" s="71">
        <v>0</v>
      </c>
      <c r="BT357" s="71">
        <v>0</v>
      </c>
      <c r="BU357"/>
      <c r="BV357" s="70">
        <v>19.012</v>
      </c>
      <c r="BW357" s="70">
        <v>0</v>
      </c>
      <c r="BX357" s="70">
        <v>0</v>
      </c>
      <c r="BY357" s="70">
        <v>0</v>
      </c>
      <c r="BZ357" s="70">
        <v>0</v>
      </c>
      <c r="CA357" s="70">
        <v>0</v>
      </c>
      <c r="CB357" s="70">
        <v>0</v>
      </c>
      <c r="CC357" s="70">
        <v>0</v>
      </c>
      <c r="CD357" s="70">
        <v>0</v>
      </c>
    </row>
    <row r="358" spans="1:82">
      <c r="A358" s="70" t="s">
        <v>2115</v>
      </c>
      <c r="B358" s="70">
        <v>150</v>
      </c>
      <c r="C358" s="70">
        <v>14</v>
      </c>
      <c r="D358" s="70">
        <v>9</v>
      </c>
      <c r="E358" s="70">
        <v>2017</v>
      </c>
      <c r="F358" s="70" t="s">
        <v>156</v>
      </c>
      <c r="G358" s="70" t="s">
        <v>1653</v>
      </c>
      <c r="H358" s="70" t="s">
        <v>1654</v>
      </c>
      <c r="I358" s="148"/>
      <c r="J358" s="71">
        <v>47.902091664287305</v>
      </c>
      <c r="K358" s="71">
        <v>0.570458016047098</v>
      </c>
      <c r="L358" s="71">
        <v>14.055688640264508</v>
      </c>
      <c r="M358" s="71">
        <v>7.0795114105013024</v>
      </c>
      <c r="N358" s="71">
        <v>11.937318483758297</v>
      </c>
      <c r="O358" s="71">
        <v>5.9525947442268645</v>
      </c>
      <c r="P358" s="71">
        <v>9.89728451447046</v>
      </c>
      <c r="Q358" s="71">
        <v>0.33263435904418998</v>
      </c>
      <c r="R358" s="71">
        <v>0</v>
      </c>
      <c r="S358" s="71">
        <v>0.25868749272592073</v>
      </c>
      <c r="T358" s="72"/>
      <c r="U358" s="71">
        <v>1790466</v>
      </c>
      <c r="V358" s="71">
        <v>183</v>
      </c>
      <c r="W358" s="71">
        <v>300</v>
      </c>
      <c r="X358" s="71">
        <v>1360</v>
      </c>
      <c r="Y358" s="71">
        <v>2294</v>
      </c>
      <c r="Z358" s="71">
        <v>3559</v>
      </c>
      <c r="AA358" s="71">
        <v>2050</v>
      </c>
      <c r="AB358" s="71">
        <v>4870</v>
      </c>
      <c r="AC358" s="71">
        <v>0</v>
      </c>
      <c r="AD358" s="71">
        <v>0.25868749272592068</v>
      </c>
      <c r="AE358" s="72"/>
      <c r="AF358" s="71">
        <v>14514006.8870473</v>
      </c>
      <c r="AG358" s="71">
        <v>376929.72940203868</v>
      </c>
      <c r="AH358" s="71">
        <v>1938454.3472372741</v>
      </c>
      <c r="AI358" s="71">
        <v>8420521.5728882346</v>
      </c>
      <c r="AJ358" s="71">
        <v>9151485.307116067</v>
      </c>
      <c r="AK358" s="71">
        <v>0</v>
      </c>
      <c r="AL358" s="71">
        <v>0</v>
      </c>
      <c r="AM358" s="71">
        <v>668976.71619433956</v>
      </c>
      <c r="AN358" s="71">
        <v>0</v>
      </c>
      <c r="AO358" s="71">
        <v>0</v>
      </c>
      <c r="AP358" s="71">
        <v>35070374.559885256</v>
      </c>
      <c r="AQ358" s="72"/>
      <c r="AR358" s="71">
        <v>81</v>
      </c>
      <c r="AS358" s="71">
        <v>28</v>
      </c>
      <c r="AT358" s="71">
        <v>0</v>
      </c>
      <c r="AU358" s="71">
        <v>0</v>
      </c>
      <c r="AV358" s="71">
        <v>0</v>
      </c>
      <c r="AW358" s="71">
        <v>0</v>
      </c>
      <c r="AX358" s="71"/>
      <c r="AY358" s="72"/>
      <c r="AZ358" s="71">
        <v>620.06999999999994</v>
      </c>
      <c r="BA358" s="71">
        <v>6308.6979999999994</v>
      </c>
      <c r="BB358" s="71">
        <v>0</v>
      </c>
      <c r="BC358" s="71">
        <v>0</v>
      </c>
      <c r="BD358" s="71">
        <v>0</v>
      </c>
      <c r="BE358" s="71">
        <v>0</v>
      </c>
      <c r="BF358" s="71"/>
      <c r="BG358" s="72"/>
      <c r="BH358" s="71">
        <v>0</v>
      </c>
      <c r="BI358" s="71">
        <v>0</v>
      </c>
      <c r="BJ358" s="71">
        <v>20.065999999999999</v>
      </c>
      <c r="BK358" s="71">
        <v>0</v>
      </c>
      <c r="BL358" s="71">
        <v>0</v>
      </c>
      <c r="BM358" s="71">
        <v>0</v>
      </c>
      <c r="BN358" s="72"/>
      <c r="BO358" s="71">
        <v>0</v>
      </c>
      <c r="BP358" s="71">
        <v>0</v>
      </c>
      <c r="BQ358" s="71">
        <v>2</v>
      </c>
      <c r="BR358" s="71">
        <v>0</v>
      </c>
      <c r="BS358" s="71">
        <v>0</v>
      </c>
      <c r="BT358" s="71">
        <v>0</v>
      </c>
      <c r="BU358"/>
      <c r="BV358" s="70">
        <v>20.065999999999999</v>
      </c>
      <c r="BW358" s="70">
        <v>0</v>
      </c>
      <c r="BX358" s="70">
        <v>0</v>
      </c>
      <c r="BY358" s="70">
        <v>0</v>
      </c>
      <c r="BZ358" s="70">
        <v>0</v>
      </c>
      <c r="CA358" s="70">
        <v>0</v>
      </c>
      <c r="CB358" s="70">
        <v>0</v>
      </c>
      <c r="CC358" s="70">
        <v>0</v>
      </c>
      <c r="CD358" s="70">
        <v>0</v>
      </c>
    </row>
    <row r="359" spans="1:82">
      <c r="A359" s="70" t="s">
        <v>2116</v>
      </c>
      <c r="B359" s="70">
        <v>151</v>
      </c>
      <c r="C359" s="70">
        <v>15</v>
      </c>
      <c r="D359" s="70">
        <v>9</v>
      </c>
      <c r="E359" s="70">
        <v>2018</v>
      </c>
      <c r="F359" s="70" t="s">
        <v>183</v>
      </c>
      <c r="G359" s="70" t="s">
        <v>1653</v>
      </c>
      <c r="H359" s="70" t="s">
        <v>1654</v>
      </c>
      <c r="I359" s="148"/>
      <c r="J359" s="71">
        <v>43.670303698374148</v>
      </c>
      <c r="K359" s="71">
        <v>0.53094190203887337</v>
      </c>
      <c r="L359" s="71">
        <v>12.894283905221805</v>
      </c>
      <c r="M359" s="71">
        <v>7.1144281015117041</v>
      </c>
      <c r="N359" s="71">
        <v>10.909040981468902</v>
      </c>
      <c r="O359" s="71">
        <v>5.8030126400482809</v>
      </c>
      <c r="P359" s="71">
        <v>9.8370036765718947</v>
      </c>
      <c r="Q359" s="71">
        <v>0.30131248188946702</v>
      </c>
      <c r="R359" s="71">
        <v>0</v>
      </c>
      <c r="S359" s="71">
        <v>0.29466840831172847</v>
      </c>
      <c r="T359" s="72"/>
      <c r="U359" s="71">
        <v>1705552</v>
      </c>
      <c r="V359" s="71">
        <v>183</v>
      </c>
      <c r="W359" s="71">
        <v>300</v>
      </c>
      <c r="X359" s="71">
        <v>1360</v>
      </c>
      <c r="Y359" s="71">
        <v>2277</v>
      </c>
      <c r="Z359" s="71">
        <v>3536</v>
      </c>
      <c r="AA359" s="71">
        <v>2058</v>
      </c>
      <c r="AB359" s="71">
        <v>4754</v>
      </c>
      <c r="AC359" s="71">
        <v>0</v>
      </c>
      <c r="AD359" s="71">
        <v>0.29466840831172852</v>
      </c>
      <c r="AE359" s="72"/>
      <c r="AF359" s="71">
        <v>13878543.36053266</v>
      </c>
      <c r="AG359" s="71">
        <v>341031.23527452542</v>
      </c>
      <c r="AH359" s="71">
        <v>1826993.460787338</v>
      </c>
      <c r="AI359" s="71">
        <v>8607493.0612958316</v>
      </c>
      <c r="AJ359" s="71">
        <v>8438165.8778375853</v>
      </c>
      <c r="AK359" s="71">
        <v>0</v>
      </c>
      <c r="AL359" s="71">
        <v>0</v>
      </c>
      <c r="AM359" s="71">
        <v>654393.38032317872</v>
      </c>
      <c r="AN359" s="71">
        <v>0</v>
      </c>
      <c r="AO359" s="71">
        <v>0</v>
      </c>
      <c r="AP359" s="71">
        <v>33746620.37605112</v>
      </c>
      <c r="AQ359" s="72"/>
      <c r="AR359" s="71">
        <v>82</v>
      </c>
      <c r="AS359" s="71">
        <v>38</v>
      </c>
      <c r="AT359" s="71">
        <v>0</v>
      </c>
      <c r="AU359" s="71">
        <v>0</v>
      </c>
      <c r="AV359" s="71">
        <v>0</v>
      </c>
      <c r="AW359" s="71">
        <v>0</v>
      </c>
      <c r="AX359" s="71"/>
      <c r="AY359" s="72"/>
      <c r="AZ359" s="71">
        <v>628.84999999999991</v>
      </c>
      <c r="BA359" s="71">
        <v>7742.7979999999998</v>
      </c>
      <c r="BB359" s="71">
        <v>0</v>
      </c>
      <c r="BC359" s="71">
        <v>0</v>
      </c>
      <c r="BD359" s="71">
        <v>0</v>
      </c>
      <c r="BE359" s="71">
        <v>0</v>
      </c>
      <c r="BF359" s="71"/>
      <c r="BG359" s="72"/>
      <c r="BH359" s="71">
        <v>0</v>
      </c>
      <c r="BI359" s="71">
        <v>0</v>
      </c>
      <c r="BJ359" s="71">
        <v>20.023</v>
      </c>
      <c r="BK359" s="71">
        <v>0</v>
      </c>
      <c r="BL359" s="71">
        <v>0</v>
      </c>
      <c r="BM359" s="71">
        <v>0</v>
      </c>
      <c r="BN359" s="72"/>
      <c r="BO359" s="71">
        <v>0</v>
      </c>
      <c r="BP359" s="71">
        <v>0</v>
      </c>
      <c r="BQ359" s="71">
        <v>2</v>
      </c>
      <c r="BR359" s="71">
        <v>0</v>
      </c>
      <c r="BS359" s="71">
        <v>0</v>
      </c>
      <c r="BT359" s="71">
        <v>0</v>
      </c>
      <c r="BU359"/>
      <c r="BV359" s="70">
        <v>20.023</v>
      </c>
      <c r="BW359" s="70">
        <v>0</v>
      </c>
      <c r="BX359" s="70">
        <v>0</v>
      </c>
      <c r="BY359" s="70">
        <v>0</v>
      </c>
      <c r="BZ359" s="70">
        <v>0</v>
      </c>
      <c r="CA359" s="70">
        <v>0</v>
      </c>
      <c r="CB359" s="70">
        <v>0</v>
      </c>
      <c r="CC359" s="70">
        <v>0</v>
      </c>
      <c r="CD359" s="70">
        <v>0</v>
      </c>
    </row>
    <row r="360" spans="1:82">
      <c r="A360" s="70" t="s">
        <v>2117</v>
      </c>
      <c r="B360" s="70">
        <v>152</v>
      </c>
      <c r="C360" s="70">
        <v>16</v>
      </c>
      <c r="D360" s="70">
        <v>9</v>
      </c>
      <c r="E360" s="70">
        <v>2019</v>
      </c>
      <c r="F360" s="70" t="s">
        <v>158</v>
      </c>
      <c r="G360" s="70" t="s">
        <v>1653</v>
      </c>
      <c r="H360" s="70" t="s">
        <v>1654</v>
      </c>
      <c r="I360" s="148"/>
      <c r="J360" s="71">
        <v>42.412784231353868</v>
      </c>
      <c r="K360" s="71">
        <v>0.4926749890705483</v>
      </c>
      <c r="L360" s="71">
        <v>12.952054696789403</v>
      </c>
      <c r="M360" s="71">
        <v>6.382288018110188</v>
      </c>
      <c r="N360" s="71">
        <v>10.907964867503257</v>
      </c>
      <c r="O360" s="71">
        <v>5.5968449371669671</v>
      </c>
      <c r="P360" s="71">
        <v>8.8902118798478895</v>
      </c>
      <c r="Q360" s="71">
        <v>0.284792663195441</v>
      </c>
      <c r="R360" s="71">
        <v>0</v>
      </c>
      <c r="S360" s="71">
        <v>0.17696777325251356</v>
      </c>
      <c r="T360" s="72"/>
      <c r="U360" s="71">
        <v>1742491</v>
      </c>
      <c r="V360" s="71">
        <v>183</v>
      </c>
      <c r="W360" s="71">
        <v>300</v>
      </c>
      <c r="X360" s="71">
        <v>1360</v>
      </c>
      <c r="Y360" s="71">
        <v>2249</v>
      </c>
      <c r="Z360" s="71">
        <v>3504</v>
      </c>
      <c r="AA360" s="71">
        <v>1846</v>
      </c>
      <c r="AB360" s="71">
        <v>4615</v>
      </c>
      <c r="AC360" s="71">
        <v>0</v>
      </c>
      <c r="AD360" s="71">
        <v>0.17696777325251359</v>
      </c>
      <c r="AE360" s="72"/>
      <c r="AF360" s="71">
        <v>13913494.596864309</v>
      </c>
      <c r="AG360" s="71">
        <v>340930.24635479588</v>
      </c>
      <c r="AH360" s="71">
        <v>1972607.2107735591</v>
      </c>
      <c r="AI360" s="71">
        <v>8434628.6470499486</v>
      </c>
      <c r="AJ360" s="71">
        <v>8791504.2581766006</v>
      </c>
      <c r="AK360" s="71">
        <v>0</v>
      </c>
      <c r="AL360" s="71">
        <v>0</v>
      </c>
      <c r="AM360" s="71">
        <v>628528.25829860056</v>
      </c>
      <c r="AN360" s="71">
        <v>0</v>
      </c>
      <c r="AO360" s="71">
        <v>0</v>
      </c>
      <c r="AP360" s="71">
        <v>34081693.217517816</v>
      </c>
      <c r="AQ360" s="72"/>
      <c r="AR360" s="71">
        <v>83</v>
      </c>
      <c r="AS360" s="71">
        <v>48</v>
      </c>
      <c r="AT360" s="71">
        <v>0</v>
      </c>
      <c r="AU360" s="71">
        <v>0</v>
      </c>
      <c r="AV360" s="71">
        <v>0</v>
      </c>
      <c r="AW360" s="71">
        <v>0</v>
      </c>
      <c r="AX360" s="71"/>
      <c r="AY360" s="72"/>
      <c r="AZ360" s="71">
        <v>638.65</v>
      </c>
      <c r="BA360" s="71">
        <v>8223.4980000000014</v>
      </c>
      <c r="BB360" s="71">
        <v>0</v>
      </c>
      <c r="BC360" s="71">
        <v>0</v>
      </c>
      <c r="BD360" s="71">
        <v>0</v>
      </c>
      <c r="BE360" s="71">
        <v>0</v>
      </c>
      <c r="BF360" s="71"/>
      <c r="BG360" s="72"/>
      <c r="BH360" s="71">
        <v>0</v>
      </c>
      <c r="BI360" s="71">
        <v>0</v>
      </c>
      <c r="BJ360" s="71">
        <v>19.992000000000001</v>
      </c>
      <c r="BK360" s="71">
        <v>0</v>
      </c>
      <c r="BL360" s="71">
        <v>0</v>
      </c>
      <c r="BM360" s="71">
        <v>0</v>
      </c>
      <c r="BN360" s="72"/>
      <c r="BO360" s="71">
        <v>0</v>
      </c>
      <c r="BP360" s="71">
        <v>0</v>
      </c>
      <c r="BQ360" s="71">
        <v>2</v>
      </c>
      <c r="BR360" s="71">
        <v>0</v>
      </c>
      <c r="BS360" s="71">
        <v>0</v>
      </c>
      <c r="BT360" s="71">
        <v>0</v>
      </c>
      <c r="BU360"/>
      <c r="BV360" s="70">
        <v>19.992000000000001</v>
      </c>
      <c r="BW360" s="70">
        <v>0</v>
      </c>
      <c r="BX360" s="70">
        <v>0</v>
      </c>
      <c r="BY360" s="70">
        <v>0</v>
      </c>
      <c r="BZ360" s="70">
        <v>0</v>
      </c>
      <c r="CA360" s="70">
        <v>0</v>
      </c>
      <c r="CB360" s="70">
        <v>0</v>
      </c>
      <c r="CC360" s="70">
        <v>0</v>
      </c>
      <c r="CD360" s="70">
        <v>0</v>
      </c>
    </row>
    <row r="361" spans="1:82">
      <c r="A361" s="70" t="s">
        <v>2118</v>
      </c>
      <c r="B361" s="70">
        <v>153</v>
      </c>
      <c r="C361" s="70">
        <v>17</v>
      </c>
      <c r="D361" s="70">
        <v>9</v>
      </c>
      <c r="E361" s="70">
        <v>2020</v>
      </c>
      <c r="F361" s="70" t="s">
        <v>159</v>
      </c>
      <c r="G361" s="70" t="s">
        <v>1653</v>
      </c>
      <c r="H361" s="70" t="s">
        <v>1654</v>
      </c>
      <c r="I361" s="148"/>
      <c r="J361" s="71">
        <v>34.754584047580671</v>
      </c>
      <c r="K361" s="71">
        <v>0.53542313610339565</v>
      </c>
      <c r="L361" s="71">
        <v>21.135697927336413</v>
      </c>
      <c r="M361" s="71">
        <v>5.6631845139535288</v>
      </c>
      <c r="N361" s="71">
        <v>9.9666476445267111</v>
      </c>
      <c r="O361" s="71">
        <v>4.8560466035169592</v>
      </c>
      <c r="P361" s="71">
        <v>8.3777442272406741</v>
      </c>
      <c r="Q361" s="71">
        <v>0.26791752712469202</v>
      </c>
      <c r="R361" s="71">
        <v>0</v>
      </c>
      <c r="S361" s="71">
        <v>0.16220351765175131</v>
      </c>
      <c r="T361" s="72"/>
      <c r="U361" s="71">
        <v>1618606</v>
      </c>
      <c r="V361" s="71">
        <v>184</v>
      </c>
      <c r="W361" s="71">
        <v>435</v>
      </c>
      <c r="X361" s="71">
        <v>1269</v>
      </c>
      <c r="Y361" s="71">
        <v>2242</v>
      </c>
      <c r="Z361" s="71">
        <v>3470</v>
      </c>
      <c r="AA361" s="71">
        <v>1849</v>
      </c>
      <c r="AB361" s="71">
        <v>4544</v>
      </c>
      <c r="AC361" s="71">
        <v>0</v>
      </c>
      <c r="AD361" s="71">
        <v>0.16220351765175131</v>
      </c>
      <c r="AE361" s="72"/>
      <c r="AF361" s="71">
        <v>12637925.82043664</v>
      </c>
      <c r="AG361" s="71">
        <v>343045.92238078266</v>
      </c>
      <c r="AH361" s="71">
        <v>3099513.9184255665</v>
      </c>
      <c r="AI361" s="71">
        <v>7286194.0240836348</v>
      </c>
      <c r="AJ361" s="71">
        <v>9206745.693685744</v>
      </c>
      <c r="AK361" s="71"/>
      <c r="AL361" s="71"/>
      <c r="AM361" s="71">
        <v>593042.48489296576</v>
      </c>
      <c r="AN361" s="71"/>
      <c r="AO361" s="71"/>
      <c r="AP361" s="71">
        <v>33166467.863905329</v>
      </c>
      <c r="AQ361" s="72"/>
      <c r="AR361" s="71">
        <v>84</v>
      </c>
      <c r="AS361" s="71">
        <v>62</v>
      </c>
      <c r="AT361" s="71">
        <v>0</v>
      </c>
      <c r="AU361" s="71">
        <v>0</v>
      </c>
      <c r="AV361" s="71">
        <v>0</v>
      </c>
      <c r="AW361" s="71">
        <v>0</v>
      </c>
      <c r="AX361" s="71"/>
      <c r="AY361" s="72"/>
      <c r="AZ361" s="71">
        <v>648.54999999999984</v>
      </c>
      <c r="BA361" s="71">
        <v>8861.4980000000014</v>
      </c>
      <c r="BB361" s="71">
        <v>0</v>
      </c>
      <c r="BC361" s="71">
        <v>0</v>
      </c>
      <c r="BD361" s="71">
        <v>0</v>
      </c>
      <c r="BE361" s="71">
        <v>0</v>
      </c>
      <c r="BF361" s="71"/>
      <c r="BG361" s="72"/>
      <c r="BH361" s="71">
        <v>0</v>
      </c>
      <c r="BI361" s="71">
        <v>0</v>
      </c>
      <c r="BJ361" s="71">
        <v>19.524999999999999</v>
      </c>
      <c r="BK361" s="71">
        <v>0</v>
      </c>
      <c r="BL361" s="71">
        <v>0</v>
      </c>
      <c r="BM361" s="71">
        <v>0</v>
      </c>
      <c r="BN361" s="72"/>
      <c r="BO361" s="71">
        <v>0</v>
      </c>
      <c r="BP361" s="71">
        <v>0</v>
      </c>
      <c r="BQ361" s="71">
        <v>2</v>
      </c>
      <c r="BR361" s="71">
        <v>0</v>
      </c>
      <c r="BS361" s="71">
        <v>0</v>
      </c>
      <c r="BT361" s="71">
        <v>0</v>
      </c>
      <c r="BU361"/>
      <c r="BV361" s="70">
        <v>19.524999999999999</v>
      </c>
      <c r="BW361" s="70">
        <v>0</v>
      </c>
      <c r="BX361" s="70">
        <v>0</v>
      </c>
      <c r="BY361" s="70">
        <v>0</v>
      </c>
      <c r="BZ361" s="70">
        <v>0</v>
      </c>
      <c r="CA361" s="70">
        <v>0</v>
      </c>
      <c r="CB361" s="70">
        <v>0</v>
      </c>
      <c r="CC361" s="70">
        <v>0</v>
      </c>
      <c r="CD361" s="70">
        <v>0</v>
      </c>
    </row>
    <row r="362" spans="1:82">
      <c r="A362" s="70" t="s">
        <v>2119</v>
      </c>
      <c r="B362" s="70">
        <v>153</v>
      </c>
      <c r="C362" s="70">
        <v>18</v>
      </c>
      <c r="D362" s="70">
        <v>9</v>
      </c>
      <c r="E362" s="70">
        <v>2021</v>
      </c>
      <c r="F362" s="70" t="s">
        <v>160</v>
      </c>
      <c r="G362" s="70" t="s">
        <v>1653</v>
      </c>
      <c r="H362" s="70" t="s">
        <v>1654</v>
      </c>
      <c r="I362" s="148"/>
      <c r="J362" s="71">
        <v>36.45561439915609</v>
      </c>
      <c r="K362" s="71">
        <v>0.51576110439230671</v>
      </c>
      <c r="L362" s="71">
        <v>19.288204247006622</v>
      </c>
      <c r="M362" s="71">
        <v>5.7516235997042511</v>
      </c>
      <c r="N362" s="71">
        <v>9.7236567249735213</v>
      </c>
      <c r="O362" s="71">
        <v>4.661835338659432</v>
      </c>
      <c r="P362" s="71">
        <v>8.6566342467328639</v>
      </c>
      <c r="Q362" s="71">
        <v>0.25783746626707699</v>
      </c>
      <c r="R362" s="71">
        <v>0</v>
      </c>
      <c r="S362" s="71">
        <v>0.1674480329715812</v>
      </c>
      <c r="T362" s="72"/>
      <c r="U362" s="71">
        <v>1743552</v>
      </c>
      <c r="V362" s="71">
        <v>184</v>
      </c>
      <c r="W362" s="71">
        <v>435</v>
      </c>
      <c r="X362" s="71">
        <v>1269</v>
      </c>
      <c r="Y362" s="71">
        <v>2214</v>
      </c>
      <c r="Z362" s="71">
        <v>3430</v>
      </c>
      <c r="AA362" s="71">
        <v>1863</v>
      </c>
      <c r="AB362" s="71">
        <v>4416</v>
      </c>
      <c r="AC362" s="71">
        <v>0</v>
      </c>
      <c r="AD362" s="71">
        <v>0.1674480329715812</v>
      </c>
      <c r="AE362" s="72"/>
      <c r="AF362" s="71">
        <v>13354857.833217442</v>
      </c>
      <c r="AG362" s="71">
        <v>348969.78699330904</v>
      </c>
      <c r="AH362" s="71">
        <v>2778894.6083611334</v>
      </c>
      <c r="AI362" s="71">
        <v>7995114.6977871973</v>
      </c>
      <c r="AJ362" s="71">
        <v>8856451.3414427619</v>
      </c>
      <c r="AK362" s="71">
        <v>0</v>
      </c>
      <c r="AL362" s="71">
        <v>0</v>
      </c>
      <c r="AM362" s="71">
        <v>579661.32855925767</v>
      </c>
      <c r="AN362" s="71">
        <v>0</v>
      </c>
      <c r="AO362" s="71">
        <v>0</v>
      </c>
      <c r="AP362" s="71">
        <v>33913949.596361101</v>
      </c>
      <c r="AQ362" s="72"/>
      <c r="AR362" s="71">
        <v>86</v>
      </c>
      <c r="AS362" s="71">
        <v>67</v>
      </c>
      <c r="AT362" s="71">
        <v>0</v>
      </c>
      <c r="AU362" s="71">
        <v>0</v>
      </c>
      <c r="AV362" s="71">
        <v>0</v>
      </c>
      <c r="AW362" s="71">
        <v>0</v>
      </c>
      <c r="AX362" s="71"/>
      <c r="AY362" s="72"/>
      <c r="AZ362" s="71">
        <v>663.94999999999982</v>
      </c>
      <c r="BA362" s="71">
        <v>9057.2980000000007</v>
      </c>
      <c r="BB362" s="71">
        <v>0</v>
      </c>
      <c r="BC362" s="71">
        <v>0</v>
      </c>
      <c r="BD362" s="71">
        <v>0</v>
      </c>
      <c r="BE362" s="71">
        <v>0</v>
      </c>
      <c r="BF362" s="71"/>
      <c r="BG362" s="72"/>
      <c r="BH362" s="71">
        <v>0</v>
      </c>
      <c r="BI362" s="71">
        <v>0</v>
      </c>
      <c r="BJ362" s="71">
        <v>18.901</v>
      </c>
      <c r="BK362" s="71">
        <v>0</v>
      </c>
      <c r="BL362" s="71">
        <v>0</v>
      </c>
      <c r="BM362" s="71">
        <v>0</v>
      </c>
      <c r="BN362" s="72"/>
      <c r="BO362" s="71">
        <v>0</v>
      </c>
      <c r="BP362" s="71">
        <v>0</v>
      </c>
      <c r="BQ362" s="71">
        <v>2</v>
      </c>
      <c r="BR362" s="71">
        <v>0</v>
      </c>
      <c r="BS362" s="71">
        <v>0</v>
      </c>
      <c r="BT362" s="71">
        <v>0</v>
      </c>
      <c r="BU362"/>
      <c r="BV362" s="70">
        <v>18.901</v>
      </c>
      <c r="BW362" s="70">
        <v>0</v>
      </c>
      <c r="BX362" s="70">
        <v>0</v>
      </c>
      <c r="BY362" s="70">
        <v>0</v>
      </c>
      <c r="BZ362" s="70">
        <v>0</v>
      </c>
      <c r="CA362" s="70">
        <v>0</v>
      </c>
      <c r="CB362" s="70">
        <v>0</v>
      </c>
      <c r="CC362" s="70">
        <v>0</v>
      </c>
      <c r="CD362" s="70">
        <v>0</v>
      </c>
    </row>
    <row r="363" spans="1:82">
      <c r="A363" s="70" t="s">
        <v>1667</v>
      </c>
      <c r="B363" s="70">
        <v>153</v>
      </c>
      <c r="C363" s="70">
        <v>19</v>
      </c>
      <c r="D363" s="70">
        <v>9</v>
      </c>
      <c r="E363" s="70">
        <v>2022</v>
      </c>
      <c r="F363" s="70" t="s">
        <v>161</v>
      </c>
      <c r="G363" s="70" t="s">
        <v>1653</v>
      </c>
      <c r="H363" s="70" t="s">
        <v>1654</v>
      </c>
      <c r="I363" s="148"/>
      <c r="J363" s="71">
        <v>30.512972018353448</v>
      </c>
      <c r="K363" s="71">
        <v>0.49335338724388667</v>
      </c>
      <c r="L363" s="71">
        <v>17.294421760576871</v>
      </c>
      <c r="M363" s="71">
        <v>5.8640818271521757</v>
      </c>
      <c r="N363" s="71">
        <v>9.5113364044764612</v>
      </c>
      <c r="O363" s="71">
        <v>4.8622922927895615</v>
      </c>
      <c r="P363" s="71">
        <v>8.5769956214551666</v>
      </c>
      <c r="Q363" s="71">
        <v>0.2532580624654765</v>
      </c>
      <c r="R363" s="71">
        <v>0</v>
      </c>
      <c r="S363" s="71">
        <v>0.22686510308393601</v>
      </c>
      <c r="T363" s="72"/>
      <c r="U363" s="71">
        <v>1794858</v>
      </c>
      <c r="V363" s="71">
        <v>184</v>
      </c>
      <c r="W363" s="71">
        <v>435</v>
      </c>
      <c r="X363" s="71">
        <v>1269</v>
      </c>
      <c r="Y363" s="71">
        <v>2199</v>
      </c>
      <c r="Z363" s="71">
        <v>3399</v>
      </c>
      <c r="AA363" s="71">
        <v>1874</v>
      </c>
      <c r="AB363" s="71">
        <v>4302</v>
      </c>
      <c r="AC363" s="71">
        <v>0</v>
      </c>
      <c r="AD363" s="71">
        <v>0.22686510308393601</v>
      </c>
      <c r="AE363" s="72"/>
      <c r="AF363" s="71">
        <v>12256234.14551463</v>
      </c>
      <c r="AG363" s="71">
        <v>352035.33712301991</v>
      </c>
      <c r="AH363" s="71">
        <v>3084598.5621599555</v>
      </c>
      <c r="AI363" s="71">
        <v>7940143.2908128547</v>
      </c>
      <c r="AJ363" s="71">
        <v>8954030.4396848753</v>
      </c>
      <c r="AK363" s="71">
        <v>0</v>
      </c>
      <c r="AL363" s="71">
        <v>0</v>
      </c>
      <c r="AM363" s="71">
        <v>555505.62053941109</v>
      </c>
      <c r="AN363" s="71">
        <v>0</v>
      </c>
      <c r="AO363" s="71">
        <v>0</v>
      </c>
      <c r="AP363" s="71">
        <v>33142547.395834748</v>
      </c>
      <c r="AQ363" s="72"/>
      <c r="AR363" s="71">
        <v>89</v>
      </c>
      <c r="AS363" s="71">
        <v>80</v>
      </c>
      <c r="AT363" s="71">
        <v>0</v>
      </c>
      <c r="AU363" s="71">
        <v>0</v>
      </c>
      <c r="AV363" s="71">
        <v>0</v>
      </c>
      <c r="AW363" s="71">
        <v>0</v>
      </c>
      <c r="AX363" s="71"/>
      <c r="AY363" s="72"/>
      <c r="AZ363" s="71">
        <v>688.74999999999977</v>
      </c>
      <c r="BA363" s="71">
        <v>9662.2980000000007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2120</v>
      </c>
      <c r="B364" s="70">
        <v>153</v>
      </c>
      <c r="C364" s="70">
        <v>20</v>
      </c>
      <c r="D364" s="70">
        <v>9</v>
      </c>
      <c r="E364" s="70">
        <v>2023</v>
      </c>
      <c r="F364" s="70" t="s">
        <v>1539</v>
      </c>
      <c r="G364" s="70" t="s">
        <v>1653</v>
      </c>
      <c r="H364" s="70" t="s">
        <v>1654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91</v>
      </c>
      <c r="AS364" s="71">
        <v>86</v>
      </c>
      <c r="AT364" s="71">
        <v>0</v>
      </c>
      <c r="AU364" s="71">
        <v>0</v>
      </c>
      <c r="AV364" s="71">
        <v>0</v>
      </c>
      <c r="AW364" s="71">
        <v>0</v>
      </c>
      <c r="AX364" s="71"/>
      <c r="AY364" s="72"/>
      <c r="AZ364" s="71">
        <v>708.54999999999973</v>
      </c>
      <c r="BA364" s="71">
        <v>9934.898000000001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1652</v>
      </c>
      <c r="B365" s="70">
        <v>153</v>
      </c>
      <c r="C365" s="70">
        <v>21</v>
      </c>
      <c r="D365" s="70">
        <v>9</v>
      </c>
      <c r="E365" s="70">
        <v>2024</v>
      </c>
      <c r="F365" s="70" t="s">
        <v>1554</v>
      </c>
      <c r="G365" s="70" t="s">
        <v>1653</v>
      </c>
      <c r="H365" s="70" t="s">
        <v>1654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2121</v>
      </c>
      <c r="B366" s="70">
        <v>52</v>
      </c>
      <c r="C366" s="70">
        <v>1</v>
      </c>
      <c r="D366" s="70">
        <v>4</v>
      </c>
      <c r="E366" s="70">
        <v>1990</v>
      </c>
      <c r="F366" s="70" t="s">
        <v>787</v>
      </c>
      <c r="G366" s="70" t="s">
        <v>2122</v>
      </c>
      <c r="H366" s="70" t="s">
        <v>2123</v>
      </c>
      <c r="I366" s="148"/>
      <c r="J366" s="71">
        <v>16.265813559025741</v>
      </c>
      <c r="K366" s="71">
        <v>1.7502997974545571</v>
      </c>
      <c r="L366" s="71">
        <v>19.714876001099881</v>
      </c>
      <c r="M366" s="71">
        <v>5.7646183045846993</v>
      </c>
      <c r="N366" s="71">
        <v>8.0761038420832314</v>
      </c>
      <c r="O366" s="71">
        <v>6.6616146384575803</v>
      </c>
      <c r="P366" s="71">
        <v>11.576901040446581</v>
      </c>
      <c r="Q366" s="71">
        <v>0.50657132266745297</v>
      </c>
      <c r="R366" s="71">
        <v>0</v>
      </c>
      <c r="S366" s="71">
        <v>0.55007556079026065</v>
      </c>
      <c r="T366" s="72"/>
      <c r="U366" s="71">
        <v>1384332</v>
      </c>
      <c r="V366" s="71">
        <v>655</v>
      </c>
      <c r="W366" s="71">
        <v>227</v>
      </c>
      <c r="X366" s="71">
        <v>2192</v>
      </c>
      <c r="Y366" s="71">
        <v>2587</v>
      </c>
      <c r="Z366" s="71">
        <v>2740</v>
      </c>
      <c r="AA366" s="71">
        <v>2811</v>
      </c>
      <c r="AB366" s="71">
        <v>8225</v>
      </c>
      <c r="AC366" s="71">
        <v>0</v>
      </c>
      <c r="AD366" s="71">
        <v>0.55007556079026065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2124</v>
      </c>
      <c r="B367" s="70">
        <v>53</v>
      </c>
      <c r="C367" s="70">
        <v>2</v>
      </c>
      <c r="D367" s="70">
        <v>4</v>
      </c>
      <c r="E367" s="70">
        <v>2005</v>
      </c>
      <c r="F367" s="70" t="s">
        <v>789</v>
      </c>
      <c r="G367" s="70" t="s">
        <v>2122</v>
      </c>
      <c r="H367" s="70" t="s">
        <v>2123</v>
      </c>
      <c r="I367" s="148"/>
      <c r="J367" s="71">
        <v>6.1777312167283256</v>
      </c>
      <c r="K367" s="71">
        <v>0.90980668459285896</v>
      </c>
      <c r="L367" s="71">
        <v>4.9928415421381027</v>
      </c>
      <c r="M367" s="71">
        <v>6.3275605773692538</v>
      </c>
      <c r="N367" s="71">
        <v>9.1616622184445475</v>
      </c>
      <c r="O367" s="71">
        <v>7.819885398279852</v>
      </c>
      <c r="P367" s="71">
        <v>13.44664622048351</v>
      </c>
      <c r="Q367" s="71">
        <v>0.38859883453938499</v>
      </c>
      <c r="R367" s="71">
        <v>0</v>
      </c>
      <c r="S367" s="71">
        <v>0.72729766727887668</v>
      </c>
      <c r="T367" s="72"/>
      <c r="U367" s="71">
        <v>627936</v>
      </c>
      <c r="V367" s="71">
        <v>397</v>
      </c>
      <c r="W367" s="71">
        <v>66</v>
      </c>
      <c r="X367" s="71">
        <v>1277</v>
      </c>
      <c r="Y367" s="71">
        <v>2492</v>
      </c>
      <c r="Z367" s="71">
        <v>3722</v>
      </c>
      <c r="AA367" s="71">
        <v>2674</v>
      </c>
      <c r="AB367" s="71">
        <v>6596</v>
      </c>
      <c r="AC367" s="71">
        <v>0</v>
      </c>
      <c r="AD367" s="71">
        <v>0.72729766727887668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2125</v>
      </c>
      <c r="B368" s="70">
        <v>54</v>
      </c>
      <c r="C368" s="70">
        <v>3</v>
      </c>
      <c r="D368" s="70">
        <v>4</v>
      </c>
      <c r="E368" s="70">
        <v>2006</v>
      </c>
      <c r="F368" s="70" t="s">
        <v>790</v>
      </c>
      <c r="G368" s="1064" t="s">
        <v>2122</v>
      </c>
      <c r="H368" s="70" t="s">
        <v>2123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2126</v>
      </c>
      <c r="B369" s="70">
        <v>55</v>
      </c>
      <c r="C369" s="70">
        <v>4</v>
      </c>
      <c r="D369" s="70">
        <v>4</v>
      </c>
      <c r="E369" s="70">
        <v>2007</v>
      </c>
      <c r="F369" s="70" t="s">
        <v>791</v>
      </c>
      <c r="G369" s="1064" t="s">
        <v>2122</v>
      </c>
      <c r="H369" s="70" t="s">
        <v>2123</v>
      </c>
      <c r="I369" s="148"/>
      <c r="J369" s="71">
        <v>5.0497268815815604</v>
      </c>
      <c r="K369" s="71">
        <v>0.81429548170992694</v>
      </c>
      <c r="L369" s="71">
        <v>9.2594939016094475</v>
      </c>
      <c r="M369" s="71">
        <v>8.6331888373376806</v>
      </c>
      <c r="N369" s="71">
        <v>8.6112151766068177</v>
      </c>
      <c r="O369" s="71">
        <v>7.362700491726522</v>
      </c>
      <c r="P369" s="71">
        <v>13.36882069239522</v>
      </c>
      <c r="Q369" s="71">
        <v>0.39076317624891999</v>
      </c>
      <c r="R369" s="71">
        <v>0</v>
      </c>
      <c r="S369" s="71">
        <v>0.35282684399656111</v>
      </c>
      <c r="T369" s="72"/>
      <c r="U369" s="71">
        <v>612546</v>
      </c>
      <c r="V369" s="71">
        <v>356</v>
      </c>
      <c r="W369" s="71">
        <v>105</v>
      </c>
      <c r="X369" s="71">
        <v>1907</v>
      </c>
      <c r="Y369" s="71">
        <v>2436</v>
      </c>
      <c r="Z369" s="71">
        <v>3643</v>
      </c>
      <c r="AA369" s="71">
        <v>2618</v>
      </c>
      <c r="AB369" s="71">
        <v>6282</v>
      </c>
      <c r="AC369" s="71">
        <v>0</v>
      </c>
      <c r="AD369" s="71">
        <v>0.35282684399656111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2127</v>
      </c>
      <c r="B370" s="70">
        <v>56</v>
      </c>
      <c r="C370" s="70">
        <v>5</v>
      </c>
      <c r="D370" s="70">
        <v>4</v>
      </c>
      <c r="E370" s="70">
        <v>2008</v>
      </c>
      <c r="F370" s="70" t="s">
        <v>792</v>
      </c>
      <c r="G370" s="70" t="s">
        <v>2122</v>
      </c>
      <c r="H370" s="70" t="s">
        <v>2123</v>
      </c>
      <c r="I370" s="148"/>
      <c r="J370" s="71">
        <v>4.7114149621493802</v>
      </c>
      <c r="K370" s="71">
        <v>0.60810290037919101</v>
      </c>
      <c r="L370" s="71">
        <v>8.2512420146929095</v>
      </c>
      <c r="M370" s="71">
        <v>8.6084207003358504</v>
      </c>
      <c r="N370" s="71">
        <v>8.5099066526038118</v>
      </c>
      <c r="O370" s="71">
        <v>7.0837572144892107</v>
      </c>
      <c r="P370" s="71">
        <v>13.062846079969839</v>
      </c>
      <c r="Q370" s="71">
        <v>0.38003377012506601</v>
      </c>
      <c r="R370" s="71">
        <v>0</v>
      </c>
      <c r="S370" s="71">
        <v>0.46819185054941531</v>
      </c>
      <c r="T370" s="72"/>
      <c r="U370" s="71">
        <v>609058</v>
      </c>
      <c r="V370" s="71">
        <v>356</v>
      </c>
      <c r="W370" s="71">
        <v>105</v>
      </c>
      <c r="X370" s="71">
        <v>1907</v>
      </c>
      <c r="Y370" s="71">
        <v>2434</v>
      </c>
      <c r="Z370" s="71">
        <v>3628</v>
      </c>
      <c r="AA370" s="71">
        <v>2561</v>
      </c>
      <c r="AB370" s="71">
        <v>6210</v>
      </c>
      <c r="AC370" s="71">
        <v>0</v>
      </c>
      <c r="AD370" s="71">
        <v>0.46819185054941531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2128</v>
      </c>
      <c r="B371" s="70">
        <v>57</v>
      </c>
      <c r="C371" s="70">
        <v>6</v>
      </c>
      <c r="D371" s="70">
        <v>4</v>
      </c>
      <c r="E371" s="70">
        <v>2009</v>
      </c>
      <c r="F371" s="70" t="s">
        <v>176</v>
      </c>
      <c r="G371" s="70" t="s">
        <v>2122</v>
      </c>
      <c r="H371" s="70" t="s">
        <v>2123</v>
      </c>
      <c r="I371" s="148"/>
      <c r="J371" s="71">
        <v>5.2607717043939699</v>
      </c>
      <c r="K371" s="71">
        <v>0.53650605763942494</v>
      </c>
      <c r="L371" s="71">
        <v>10.96163424190377</v>
      </c>
      <c r="M371" s="71">
        <v>8.2096585660406181</v>
      </c>
      <c r="N371" s="71">
        <v>8.2204587639728288</v>
      </c>
      <c r="O371" s="71">
        <v>7.1371427928722913</v>
      </c>
      <c r="P371" s="71">
        <v>12.535416704150149</v>
      </c>
      <c r="Q371" s="71">
        <v>0.35654664370893102</v>
      </c>
      <c r="R371" s="71">
        <v>0</v>
      </c>
      <c r="S371" s="71">
        <v>0.52564617649406475</v>
      </c>
      <c r="T371" s="72"/>
      <c r="U371" s="71">
        <v>534644</v>
      </c>
      <c r="V371" s="71">
        <v>330</v>
      </c>
      <c r="W371" s="71">
        <v>237</v>
      </c>
      <c r="X371" s="71">
        <v>1924</v>
      </c>
      <c r="Y371" s="71">
        <v>2429</v>
      </c>
      <c r="Z371" s="71">
        <v>3608</v>
      </c>
      <c r="AA371" s="71">
        <v>2523</v>
      </c>
      <c r="AB371" s="71">
        <v>6116</v>
      </c>
      <c r="AC371" s="71">
        <v>0</v>
      </c>
      <c r="AD371" s="71">
        <v>0.52564617649406475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2129</v>
      </c>
      <c r="B372" s="70">
        <v>58</v>
      </c>
      <c r="C372" s="70">
        <v>7</v>
      </c>
      <c r="D372" s="70">
        <v>4</v>
      </c>
      <c r="E372" s="70">
        <v>2010</v>
      </c>
      <c r="F372" s="70" t="s">
        <v>177</v>
      </c>
      <c r="G372" s="70" t="s">
        <v>2122</v>
      </c>
      <c r="H372" s="70" t="s">
        <v>2123</v>
      </c>
      <c r="I372" s="148"/>
      <c r="J372" s="71">
        <v>5.949459247828722</v>
      </c>
      <c r="K372" s="71">
        <v>0.57239474164515769</v>
      </c>
      <c r="L372" s="71">
        <v>10.34045128064569</v>
      </c>
      <c r="M372" s="71">
        <v>8.4282071826990101</v>
      </c>
      <c r="N372" s="71">
        <v>8.879767992575502</v>
      </c>
      <c r="O372" s="71">
        <v>7.0253715480599874</v>
      </c>
      <c r="P372" s="71">
        <v>12.23481339589847</v>
      </c>
      <c r="Q372" s="71">
        <v>0.36247856062578898</v>
      </c>
      <c r="R372" s="71">
        <v>0</v>
      </c>
      <c r="S372" s="71">
        <v>0.58089340056836047</v>
      </c>
      <c r="T372" s="72"/>
      <c r="U372" s="71">
        <v>612565</v>
      </c>
      <c r="V372" s="71">
        <v>330</v>
      </c>
      <c r="W372" s="71">
        <v>237</v>
      </c>
      <c r="X372" s="71">
        <v>1924</v>
      </c>
      <c r="Y372" s="71">
        <v>2390</v>
      </c>
      <c r="Z372" s="71">
        <v>3568</v>
      </c>
      <c r="AA372" s="71">
        <v>2401</v>
      </c>
      <c r="AB372" s="71">
        <v>5958</v>
      </c>
      <c r="AC372" s="71">
        <v>0</v>
      </c>
      <c r="AD372" s="71">
        <v>0.58089340056836047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2130</v>
      </c>
      <c r="B373" s="70">
        <v>59</v>
      </c>
      <c r="C373" s="70">
        <v>8</v>
      </c>
      <c r="D373" s="70">
        <v>4</v>
      </c>
      <c r="E373" s="70">
        <v>2011</v>
      </c>
      <c r="F373" s="70" t="s">
        <v>178</v>
      </c>
      <c r="G373" s="70" t="s">
        <v>2122</v>
      </c>
      <c r="H373" s="70" t="s">
        <v>2123</v>
      </c>
      <c r="I373" s="148"/>
      <c r="J373" s="71">
        <v>4.4200958470381746</v>
      </c>
      <c r="K373" s="71">
        <v>0.77729005657038452</v>
      </c>
      <c r="L373" s="71">
        <v>10.7374602529587</v>
      </c>
      <c r="M373" s="71">
        <v>9.1279421165378718</v>
      </c>
      <c r="N373" s="71">
        <v>8.8130796147186317</v>
      </c>
      <c r="O373" s="71">
        <v>6.8085412015451077</v>
      </c>
      <c r="P373" s="71">
        <v>11.559597276419288</v>
      </c>
      <c r="Q373" s="71">
        <v>0.40639524908490998</v>
      </c>
      <c r="R373" s="71">
        <v>0</v>
      </c>
      <c r="S373" s="71">
        <v>0.45997153263370061</v>
      </c>
      <c r="T373" s="72"/>
      <c r="U373" s="71">
        <v>448091</v>
      </c>
      <c r="V373" s="71">
        <v>330</v>
      </c>
      <c r="W373" s="71">
        <v>237</v>
      </c>
      <c r="X373" s="71">
        <v>1924</v>
      </c>
      <c r="Y373" s="71">
        <v>2355</v>
      </c>
      <c r="Z373" s="71">
        <v>3533</v>
      </c>
      <c r="AA373" s="71">
        <v>2336</v>
      </c>
      <c r="AB373" s="71">
        <v>5791</v>
      </c>
      <c r="AC373" s="71">
        <v>0</v>
      </c>
      <c r="AD373" s="71">
        <v>0.45997153263370061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2131</v>
      </c>
      <c r="B374" s="70">
        <v>60</v>
      </c>
      <c r="C374" s="70">
        <v>9</v>
      </c>
      <c r="D374" s="70">
        <v>4</v>
      </c>
      <c r="E374" s="70">
        <v>2012</v>
      </c>
      <c r="F374" s="70" t="s">
        <v>179</v>
      </c>
      <c r="G374" s="70" t="s">
        <v>2122</v>
      </c>
      <c r="H374" s="70" t="s">
        <v>2123</v>
      </c>
      <c r="I374" s="148"/>
      <c r="J374" s="71">
        <v>8.9091610055157417</v>
      </c>
      <c r="K374" s="71">
        <v>0.69512929491670927</v>
      </c>
      <c r="L374" s="71">
        <v>10.45954325675153</v>
      </c>
      <c r="M374" s="71">
        <v>9.6433125714104317</v>
      </c>
      <c r="N374" s="71">
        <v>8.8825164771029232</v>
      </c>
      <c r="O374" s="71">
        <v>6.5675914162774083</v>
      </c>
      <c r="P374" s="71">
        <v>11.167517349866154</v>
      </c>
      <c r="Q374" s="71">
        <v>0.43071332552765002</v>
      </c>
      <c r="R374" s="71">
        <v>0</v>
      </c>
      <c r="S374" s="71">
        <v>0.58841857684962406</v>
      </c>
      <c r="T374" s="72"/>
      <c r="U374" s="71">
        <v>972501</v>
      </c>
      <c r="V374" s="71">
        <v>330</v>
      </c>
      <c r="W374" s="71">
        <v>237</v>
      </c>
      <c r="X374" s="71">
        <v>1924</v>
      </c>
      <c r="Y374" s="71">
        <v>2348</v>
      </c>
      <c r="Z374" s="71">
        <v>3435</v>
      </c>
      <c r="AA374" s="71">
        <v>2244</v>
      </c>
      <c r="AB374" s="71">
        <v>5649</v>
      </c>
      <c r="AC374" s="71">
        <v>0</v>
      </c>
      <c r="AD374" s="71">
        <v>0.58841857684962406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2132</v>
      </c>
      <c r="B375" s="70">
        <v>61</v>
      </c>
      <c r="C375" s="70">
        <v>10</v>
      </c>
      <c r="D375" s="70">
        <v>4</v>
      </c>
      <c r="E375" s="70">
        <v>2013</v>
      </c>
      <c r="F375" s="70" t="s">
        <v>180</v>
      </c>
      <c r="G375" s="70" t="s">
        <v>2122</v>
      </c>
      <c r="H375" s="70" t="s">
        <v>2123</v>
      </c>
      <c r="I375" s="148"/>
      <c r="J375" s="71">
        <v>8.7832753552181124</v>
      </c>
      <c r="K375" s="71">
        <v>0.59070766524104035</v>
      </c>
      <c r="L375" s="71">
        <v>9.6512124940550894</v>
      </c>
      <c r="M375" s="71">
        <v>9.6005501286801849</v>
      </c>
      <c r="N375" s="71">
        <v>7.941136703218926</v>
      </c>
      <c r="O375" s="71">
        <v>6.3015351847127157</v>
      </c>
      <c r="P375" s="71">
        <v>11.054740354710662</v>
      </c>
      <c r="Q375" s="71">
        <v>0.43164030739284798</v>
      </c>
      <c r="R375" s="71">
        <v>0</v>
      </c>
      <c r="S375" s="71">
        <v>0.60629434738646648</v>
      </c>
      <c r="T375" s="72"/>
      <c r="U375" s="71">
        <v>988959</v>
      </c>
      <c r="V375" s="71">
        <v>330</v>
      </c>
      <c r="W375" s="71">
        <v>237</v>
      </c>
      <c r="X375" s="71">
        <v>1924</v>
      </c>
      <c r="Y375" s="71">
        <v>2323</v>
      </c>
      <c r="Z375" s="71">
        <v>3443</v>
      </c>
      <c r="AA375" s="71">
        <v>2213</v>
      </c>
      <c r="AB375" s="71">
        <v>5580</v>
      </c>
      <c r="AC375" s="71">
        <v>0</v>
      </c>
      <c r="AD375" s="71">
        <v>0.60629434738646648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2133</v>
      </c>
      <c r="B376" s="70">
        <v>62</v>
      </c>
      <c r="C376" s="70">
        <v>11</v>
      </c>
      <c r="D376" s="70">
        <v>4</v>
      </c>
      <c r="E376" s="70">
        <v>2014</v>
      </c>
      <c r="F376" s="70" t="s">
        <v>181</v>
      </c>
      <c r="G376" s="70" t="s">
        <v>2122</v>
      </c>
      <c r="H376" s="70" t="s">
        <v>2123</v>
      </c>
      <c r="I376" s="148"/>
      <c r="J376" s="71">
        <v>7.1973542654536624</v>
      </c>
      <c r="K376" s="71">
        <v>0.63029270121130032</v>
      </c>
      <c r="L376" s="71">
        <v>7.3402701318632086</v>
      </c>
      <c r="M376" s="71">
        <v>8.3562494845668827</v>
      </c>
      <c r="N376" s="71">
        <v>7.4344965117181827</v>
      </c>
      <c r="O376" s="71">
        <v>5.9153268464266278</v>
      </c>
      <c r="P376" s="71">
        <v>10.881220069998577</v>
      </c>
      <c r="Q376" s="71">
        <v>0.40136776996956602</v>
      </c>
      <c r="R376" s="71">
        <v>0</v>
      </c>
      <c r="S376" s="71">
        <v>0.48445112156203562</v>
      </c>
      <c r="T376" s="72"/>
      <c r="U376" s="71">
        <v>884920</v>
      </c>
      <c r="V376" s="71">
        <v>305</v>
      </c>
      <c r="W376" s="71">
        <v>154</v>
      </c>
      <c r="X376" s="71">
        <v>1794</v>
      </c>
      <c r="Y376" s="71">
        <v>2268</v>
      </c>
      <c r="Z376" s="71">
        <v>3404</v>
      </c>
      <c r="AA376" s="71">
        <v>2167</v>
      </c>
      <c r="AB376" s="71">
        <v>5408</v>
      </c>
      <c r="AC376" s="71">
        <v>0</v>
      </c>
      <c r="AD376" s="71">
        <v>0.48445112156203562</v>
      </c>
      <c r="AE376" s="72"/>
      <c r="AF376" s="71"/>
      <c r="AG376" s="71"/>
      <c r="AH376" s="71"/>
      <c r="AI376" s="71"/>
      <c r="AJ376" s="71"/>
      <c r="AK376" s="71"/>
      <c r="AL376" s="71"/>
      <c r="AM376" s="71"/>
      <c r="AN376" s="71"/>
      <c r="AO376" s="71"/>
      <c r="AP376" s="71"/>
      <c r="AQ376" s="72"/>
      <c r="AR376" s="71">
        <v>84</v>
      </c>
      <c r="AS376" s="71">
        <v>21</v>
      </c>
      <c r="AT376" s="71">
        <v>0</v>
      </c>
      <c r="AU376" s="71">
        <v>0</v>
      </c>
      <c r="AV376" s="71">
        <v>0</v>
      </c>
      <c r="AW376" s="71">
        <v>0</v>
      </c>
      <c r="AX376" s="71"/>
      <c r="AY376" s="72"/>
      <c r="AZ376" s="71">
        <v>404.2</v>
      </c>
      <c r="BA376" s="71">
        <v>1425.7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2134</v>
      </c>
      <c r="B377" s="70">
        <v>63</v>
      </c>
      <c r="C377" s="70">
        <v>12</v>
      </c>
      <c r="D377" s="70">
        <v>4</v>
      </c>
      <c r="E377" s="70">
        <v>2015</v>
      </c>
      <c r="F377" s="70" t="s">
        <v>182</v>
      </c>
      <c r="G377" s="70" t="s">
        <v>2122</v>
      </c>
      <c r="H377" s="70" t="s">
        <v>2123</v>
      </c>
      <c r="I377" s="148"/>
      <c r="J377" s="71">
        <v>2.901147471683327</v>
      </c>
      <c r="K377" s="71">
        <v>0.61115778355713513</v>
      </c>
      <c r="L377" s="71">
        <v>8.6261793117467516</v>
      </c>
      <c r="M377" s="71">
        <v>7.9655556959057101</v>
      </c>
      <c r="N377" s="71">
        <v>6.6678682873349429</v>
      </c>
      <c r="O377" s="71">
        <v>5.7556693102876233</v>
      </c>
      <c r="P377" s="71">
        <v>10.533020839369559</v>
      </c>
      <c r="Q377" s="71">
        <v>0.38317753451794401</v>
      </c>
      <c r="R377" s="71">
        <v>0</v>
      </c>
      <c r="S377" s="71">
        <v>0.68896335381050866</v>
      </c>
      <c r="T377" s="72"/>
      <c r="U377" s="71">
        <v>408856</v>
      </c>
      <c r="V377" s="71">
        <v>305</v>
      </c>
      <c r="W377" s="71">
        <v>154</v>
      </c>
      <c r="X377" s="71">
        <v>1794</v>
      </c>
      <c r="Y377" s="71">
        <v>2262</v>
      </c>
      <c r="Z377" s="71">
        <v>3344</v>
      </c>
      <c r="AA377" s="71">
        <v>2096</v>
      </c>
      <c r="AB377" s="71">
        <v>5274</v>
      </c>
      <c r="AC377" s="71">
        <v>0</v>
      </c>
      <c r="AD377" s="71">
        <v>0.68896335381050866</v>
      </c>
      <c r="AE377" s="72"/>
      <c r="AF377" s="71">
        <v>2157404.255440108</v>
      </c>
      <c r="AG377" s="71">
        <v>507073.31650755648</v>
      </c>
      <c r="AH377" s="71">
        <v>1747670.5925314149</v>
      </c>
      <c r="AI377" s="71">
        <v>10782455.300445519</v>
      </c>
      <c r="AJ377" s="71">
        <v>9899586.4792038016</v>
      </c>
      <c r="AK377" s="71">
        <v>0</v>
      </c>
      <c r="AL377" s="71">
        <v>0</v>
      </c>
      <c r="AM377" s="71">
        <v>722779.57640208455</v>
      </c>
      <c r="AN377" s="71">
        <v>0</v>
      </c>
      <c r="AO377" s="71">
        <v>0</v>
      </c>
      <c r="AP377" s="71">
        <v>25816969.520530485</v>
      </c>
      <c r="AQ377" s="72"/>
      <c r="AR377" s="71">
        <v>89</v>
      </c>
      <c r="AS377" s="71">
        <v>34</v>
      </c>
      <c r="AT377" s="71">
        <v>0</v>
      </c>
      <c r="AU377" s="71">
        <v>0</v>
      </c>
      <c r="AV377" s="71">
        <v>0</v>
      </c>
      <c r="AW377" s="71">
        <v>0</v>
      </c>
      <c r="AX377" s="71"/>
      <c r="AY377" s="72"/>
      <c r="AZ377" s="71">
        <v>429.5</v>
      </c>
      <c r="BA377" s="71">
        <v>2338.4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2135</v>
      </c>
      <c r="B378" s="70">
        <v>64</v>
      </c>
      <c r="C378" s="70">
        <v>13</v>
      </c>
      <c r="D378" s="70">
        <v>4</v>
      </c>
      <c r="E378" s="70">
        <v>2016</v>
      </c>
      <c r="F378" s="70" t="s">
        <v>155</v>
      </c>
      <c r="G378" s="70" t="s">
        <v>2122</v>
      </c>
      <c r="H378" s="70" t="s">
        <v>2123</v>
      </c>
      <c r="I378" s="148"/>
      <c r="J378" s="71">
        <v>3.079920652198648</v>
      </c>
      <c r="K378" s="71">
        <v>0.61506236966833316</v>
      </c>
      <c r="L378" s="71">
        <v>9.1333223585002283</v>
      </c>
      <c r="M378" s="71">
        <v>6.9104739689446664</v>
      </c>
      <c r="N378" s="71">
        <v>6.4729273549383892</v>
      </c>
      <c r="O378" s="71">
        <v>5.5837579464717972</v>
      </c>
      <c r="P378" s="71">
        <v>10.203316061527509</v>
      </c>
      <c r="Q378" s="71">
        <v>0.36050587015306623</v>
      </c>
      <c r="R378" s="71">
        <v>0</v>
      </c>
      <c r="S378" s="71">
        <v>0.58122834485043606</v>
      </c>
      <c r="T378" s="72"/>
      <c r="U378" s="71">
        <v>402367</v>
      </c>
      <c r="V378" s="71">
        <v>305</v>
      </c>
      <c r="W378" s="71">
        <v>154</v>
      </c>
      <c r="X378" s="71">
        <v>1794</v>
      </c>
      <c r="Y378" s="71">
        <v>2229</v>
      </c>
      <c r="Z378" s="71">
        <v>3284</v>
      </c>
      <c r="AA378" s="71">
        <v>2100</v>
      </c>
      <c r="AB378" s="71">
        <v>5104</v>
      </c>
      <c r="AC378" s="71">
        <v>0</v>
      </c>
      <c r="AD378" s="71">
        <v>0.58122834485043606</v>
      </c>
      <c r="AE378" s="72"/>
      <c r="AF378" s="71">
        <v>2168543.6103700041</v>
      </c>
      <c r="AG378" s="71">
        <v>481537.47859971871</v>
      </c>
      <c r="AH378" s="71">
        <v>1405593.8044590789</v>
      </c>
      <c r="AI378" s="71">
        <v>10690290.119627509</v>
      </c>
      <c r="AJ378" s="71">
        <v>9279967.6419917103</v>
      </c>
      <c r="AK378" s="71">
        <v>0</v>
      </c>
      <c r="AL378" s="71">
        <v>0</v>
      </c>
      <c r="AM378" s="71">
        <v>700025.21824318659</v>
      </c>
      <c r="AN378" s="71">
        <v>0</v>
      </c>
      <c r="AO378" s="71">
        <v>0</v>
      </c>
      <c r="AP378" s="71">
        <v>24725957.873291206</v>
      </c>
      <c r="AQ378" s="72"/>
      <c r="AR378" s="71">
        <v>95</v>
      </c>
      <c r="AS378" s="71">
        <v>49</v>
      </c>
      <c r="AT378" s="71">
        <v>0</v>
      </c>
      <c r="AU378" s="71">
        <v>0</v>
      </c>
      <c r="AV378" s="71">
        <v>0</v>
      </c>
      <c r="AW378" s="71">
        <v>0</v>
      </c>
      <c r="AX378" s="71"/>
      <c r="AY378" s="72"/>
      <c r="AZ378" s="71">
        <v>466.7</v>
      </c>
      <c r="BA378" s="71">
        <v>2952.7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2136</v>
      </c>
      <c r="B379" s="70">
        <v>65</v>
      </c>
      <c r="C379" s="70">
        <v>14</v>
      </c>
      <c r="D379" s="70">
        <v>4</v>
      </c>
      <c r="E379" s="70">
        <v>2017</v>
      </c>
      <c r="F379" s="70" t="s">
        <v>156</v>
      </c>
      <c r="G379" s="70" t="s">
        <v>2122</v>
      </c>
      <c r="H379" s="70" t="s">
        <v>2123</v>
      </c>
      <c r="I379" s="148"/>
      <c r="J379" s="71">
        <v>2.6662639416762444</v>
      </c>
      <c r="K379" s="71">
        <v>0.62795244988847077</v>
      </c>
      <c r="L379" s="71">
        <v>8.4964018521375841</v>
      </c>
      <c r="M379" s="71">
        <v>6.8484788724304124</v>
      </c>
      <c r="N379" s="71">
        <v>6.4848080061539264</v>
      </c>
      <c r="O379" s="71">
        <v>5.3856013139675483</v>
      </c>
      <c r="P379" s="71">
        <v>9.9648757257887954</v>
      </c>
      <c r="Q379" s="71">
        <v>0.33796197300834702</v>
      </c>
      <c r="R379" s="71">
        <v>0</v>
      </c>
      <c r="S379" s="71">
        <v>0.89709775488412269</v>
      </c>
      <c r="T379" s="72"/>
      <c r="U379" s="71">
        <v>371129</v>
      </c>
      <c r="V379" s="71">
        <v>305</v>
      </c>
      <c r="W379" s="71">
        <v>154</v>
      </c>
      <c r="X379" s="71">
        <v>1794</v>
      </c>
      <c r="Y379" s="71">
        <v>2183</v>
      </c>
      <c r="Z379" s="71">
        <v>3220</v>
      </c>
      <c r="AA379" s="71">
        <v>2064</v>
      </c>
      <c r="AB379" s="71">
        <v>4948</v>
      </c>
      <c r="AC379" s="71">
        <v>0</v>
      </c>
      <c r="AD379" s="71">
        <v>0.89709775488412269</v>
      </c>
      <c r="AE379" s="72"/>
      <c r="AF379" s="71">
        <v>2002416.103400995</v>
      </c>
      <c r="AG379" s="71">
        <v>498374.75878293213</v>
      </c>
      <c r="AH379" s="71">
        <v>1791253.014280644</v>
      </c>
      <c r="AI379" s="71">
        <v>10862524.948905591</v>
      </c>
      <c r="AJ379" s="71">
        <v>9595591.7215857189</v>
      </c>
      <c r="AK379" s="71">
        <v>0</v>
      </c>
      <c r="AL379" s="71">
        <v>0</v>
      </c>
      <c r="AM379" s="71">
        <v>679691.33300402318</v>
      </c>
      <c r="AN379" s="71">
        <v>0</v>
      </c>
      <c r="AO379" s="71">
        <v>0</v>
      </c>
      <c r="AP379" s="71">
        <v>25429851.879959907</v>
      </c>
      <c r="AQ379" s="72"/>
      <c r="AR379" s="71">
        <v>103</v>
      </c>
      <c r="AS379" s="71">
        <v>57</v>
      </c>
      <c r="AT379" s="71">
        <v>0</v>
      </c>
      <c r="AU379" s="71">
        <v>0</v>
      </c>
      <c r="AV379" s="71">
        <v>0</v>
      </c>
      <c r="AW379" s="71">
        <v>0</v>
      </c>
      <c r="AX379" s="71"/>
      <c r="AY379" s="72"/>
      <c r="AZ379" s="71">
        <v>507</v>
      </c>
      <c r="BA379" s="71">
        <v>3186.9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2137</v>
      </c>
      <c r="B380" s="70">
        <v>66</v>
      </c>
      <c r="C380" s="70">
        <v>15</v>
      </c>
      <c r="D380" s="70">
        <v>4</v>
      </c>
      <c r="E380" s="70">
        <v>2018</v>
      </c>
      <c r="F380" s="70" t="s">
        <v>183</v>
      </c>
      <c r="G380" s="70" t="s">
        <v>2122</v>
      </c>
      <c r="H380" s="70" t="s">
        <v>2123</v>
      </c>
      <c r="I380" s="148"/>
      <c r="J380" s="71">
        <v>2.6732375753949564</v>
      </c>
      <c r="K380" s="71">
        <v>0.5862564610878559</v>
      </c>
      <c r="L380" s="71">
        <v>7.9121584715091675</v>
      </c>
      <c r="M380" s="71">
        <v>6.9550263515475024</v>
      </c>
      <c r="N380" s="71">
        <v>5.8366281861751244</v>
      </c>
      <c r="O380" s="71">
        <v>5.1711800986403089</v>
      </c>
      <c r="P380" s="71">
        <v>9.7987645952246769</v>
      </c>
      <c r="Q380" s="71">
        <v>0.30663647189340298</v>
      </c>
      <c r="R380" s="71">
        <v>0</v>
      </c>
      <c r="S380" s="71">
        <v>0.70230505370221541</v>
      </c>
      <c r="T380" s="72"/>
      <c r="U380" s="71">
        <v>388315</v>
      </c>
      <c r="V380" s="71">
        <v>305</v>
      </c>
      <c r="W380" s="71">
        <v>154</v>
      </c>
      <c r="X380" s="71">
        <v>1794</v>
      </c>
      <c r="Y380" s="71">
        <v>2166</v>
      </c>
      <c r="Z380" s="71">
        <v>3151</v>
      </c>
      <c r="AA380" s="71">
        <v>2050</v>
      </c>
      <c r="AB380" s="71">
        <v>4838</v>
      </c>
      <c r="AC380" s="71">
        <v>0</v>
      </c>
      <c r="AD380" s="71">
        <v>0.70230505370221541</v>
      </c>
      <c r="AE380" s="72"/>
      <c r="AF380" s="71">
        <v>2019904.9811021721</v>
      </c>
      <c r="AG380" s="71">
        <v>442757.70226336143</v>
      </c>
      <c r="AH380" s="71">
        <v>1689263.2771509979</v>
      </c>
      <c r="AI380" s="71">
        <v>10481034.85145483</v>
      </c>
      <c r="AJ380" s="71">
        <v>8529120.605428692</v>
      </c>
      <c r="AK380" s="71">
        <v>0</v>
      </c>
      <c r="AL380" s="71">
        <v>0</v>
      </c>
      <c r="AM380" s="71">
        <v>665956.0736229571</v>
      </c>
      <c r="AN380" s="71">
        <v>0</v>
      </c>
      <c r="AO380" s="71">
        <v>0</v>
      </c>
      <c r="AP380" s="71">
        <v>23828037.491023012</v>
      </c>
      <c r="AQ380" s="72"/>
      <c r="AR380" s="71">
        <v>106</v>
      </c>
      <c r="AS380" s="71">
        <v>74</v>
      </c>
      <c r="AT380" s="71">
        <v>0</v>
      </c>
      <c r="AU380" s="71">
        <v>0</v>
      </c>
      <c r="AV380" s="71">
        <v>0</v>
      </c>
      <c r="AW380" s="71">
        <v>0</v>
      </c>
      <c r="AX380" s="71"/>
      <c r="AY380" s="72"/>
      <c r="AZ380" s="71">
        <v>531.9</v>
      </c>
      <c r="BA380" s="71">
        <v>3527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2138</v>
      </c>
      <c r="B381" s="70">
        <v>67</v>
      </c>
      <c r="C381" s="70">
        <v>16</v>
      </c>
      <c r="D381" s="70">
        <v>4</v>
      </c>
      <c r="E381" s="70">
        <v>2019</v>
      </c>
      <c r="F381" s="70" t="s">
        <v>158</v>
      </c>
      <c r="G381" s="70" t="s">
        <v>2122</v>
      </c>
      <c r="H381" s="70" t="s">
        <v>2123</v>
      </c>
      <c r="I381" s="148"/>
      <c r="J381" s="71">
        <v>2.6194122459611173</v>
      </c>
      <c r="K381" s="71">
        <v>0.52600500149799156</v>
      </c>
      <c r="L381" s="71">
        <v>7.9546863226597724</v>
      </c>
      <c r="M381" s="71">
        <v>6.6299328708433514</v>
      </c>
      <c r="N381" s="71">
        <v>5.5710621664110747</v>
      </c>
      <c r="O381" s="71">
        <v>4.9052256855136287</v>
      </c>
      <c r="P381" s="71">
        <v>9.3477254922994337</v>
      </c>
      <c r="Q381" s="71">
        <v>0.29170420778436701</v>
      </c>
      <c r="R381" s="71">
        <v>0</v>
      </c>
      <c r="S381" s="71">
        <v>0.50828726895355292</v>
      </c>
      <c r="T381" s="72"/>
      <c r="U381" s="71">
        <v>398179</v>
      </c>
      <c r="V381" s="71">
        <v>305</v>
      </c>
      <c r="W381" s="71">
        <v>154</v>
      </c>
      <c r="X381" s="71">
        <v>1794</v>
      </c>
      <c r="Y381" s="71">
        <v>2130</v>
      </c>
      <c r="Z381" s="71">
        <v>3071</v>
      </c>
      <c r="AA381" s="71">
        <v>1941</v>
      </c>
      <c r="AB381" s="71">
        <v>4727</v>
      </c>
      <c r="AC381" s="71">
        <v>0</v>
      </c>
      <c r="AD381" s="71">
        <v>0.50828726895355292</v>
      </c>
      <c r="AE381" s="72"/>
      <c r="AF381" s="71">
        <v>2012706.674940432</v>
      </c>
      <c r="AG381" s="71">
        <v>426873.31046070938</v>
      </c>
      <c r="AH381" s="71">
        <v>1814405.949303759</v>
      </c>
      <c r="AI381" s="71">
        <v>10820348.33990887</v>
      </c>
      <c r="AJ381" s="71">
        <v>9074160.3657476306</v>
      </c>
      <c r="AK381" s="71">
        <v>0</v>
      </c>
      <c r="AL381" s="71">
        <v>0</v>
      </c>
      <c r="AM381" s="71">
        <v>643781.81516305194</v>
      </c>
      <c r="AN381" s="71">
        <v>0</v>
      </c>
      <c r="AO381" s="71">
        <v>0</v>
      </c>
      <c r="AP381" s="71">
        <v>24792276.455524452</v>
      </c>
      <c r="AQ381" s="72"/>
      <c r="AR381" s="71">
        <v>110</v>
      </c>
      <c r="AS381" s="71">
        <v>84</v>
      </c>
      <c r="AT381" s="71">
        <v>0</v>
      </c>
      <c r="AU381" s="71">
        <v>0</v>
      </c>
      <c r="AV381" s="71">
        <v>0</v>
      </c>
      <c r="AW381" s="71">
        <v>0</v>
      </c>
      <c r="AX381" s="71"/>
      <c r="AY381" s="72"/>
      <c r="AZ381" s="71">
        <v>557.29999999999995</v>
      </c>
      <c r="BA381" s="71">
        <v>4581.8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2139</v>
      </c>
      <c r="B382" s="70">
        <v>68</v>
      </c>
      <c r="C382" s="70">
        <v>17</v>
      </c>
      <c r="D382" s="70">
        <v>4</v>
      </c>
      <c r="E382" s="70">
        <v>2020</v>
      </c>
      <c r="F382" s="70" t="s">
        <v>159</v>
      </c>
      <c r="G382" s="70" t="s">
        <v>2122</v>
      </c>
      <c r="H382" s="70" t="s">
        <v>2123</v>
      </c>
      <c r="I382" s="148"/>
      <c r="J382" s="71">
        <v>2.2824541805380449</v>
      </c>
      <c r="K382" s="71">
        <v>0.49943927020061391</v>
      </c>
      <c r="L382" s="71">
        <v>7.6097316812091265</v>
      </c>
      <c r="M382" s="71">
        <v>5.3455587241608811</v>
      </c>
      <c r="N382" s="71">
        <v>5.4317696512650242</v>
      </c>
      <c r="O382" s="71">
        <v>4.2500903558734882</v>
      </c>
      <c r="P382" s="71">
        <v>8.7266281133940176</v>
      </c>
      <c r="Q382" s="71">
        <v>0.272280620656212</v>
      </c>
      <c r="R382" s="71">
        <v>0</v>
      </c>
      <c r="S382" s="71">
        <v>0.69321119990888358</v>
      </c>
      <c r="T382" s="72"/>
      <c r="U382" s="71">
        <v>340113</v>
      </c>
      <c r="V382" s="71">
        <v>270</v>
      </c>
      <c r="W382" s="71">
        <v>163</v>
      </c>
      <c r="X382" s="71">
        <v>1634</v>
      </c>
      <c r="Y382" s="71">
        <v>2097</v>
      </c>
      <c r="Z382" s="71">
        <v>3037</v>
      </c>
      <c r="AA382" s="71">
        <v>1926</v>
      </c>
      <c r="AB382" s="71">
        <v>4618</v>
      </c>
      <c r="AC382" s="71">
        <v>0</v>
      </c>
      <c r="AD382" s="71">
        <v>0.69321119990888358</v>
      </c>
      <c r="AE382" s="72"/>
      <c r="AF382" s="71">
        <v>1779218.537104513</v>
      </c>
      <c r="AG382" s="71">
        <v>385197.70677553868</v>
      </c>
      <c r="AH382" s="71">
        <v>1828745.4630431479</v>
      </c>
      <c r="AI382" s="71">
        <v>9100477.5125148483</v>
      </c>
      <c r="AJ382" s="71">
        <v>9207231.9984137211</v>
      </c>
      <c r="AK382" s="71"/>
      <c r="AL382" s="71"/>
      <c r="AM382" s="71">
        <v>602700.30705011357</v>
      </c>
      <c r="AN382" s="71"/>
      <c r="AO382" s="71"/>
      <c r="AP382" s="71">
        <v>22903571.524901882</v>
      </c>
      <c r="AQ382" s="72"/>
      <c r="AR382" s="71">
        <v>118</v>
      </c>
      <c r="AS382" s="71">
        <v>89</v>
      </c>
      <c r="AT382" s="71">
        <v>0</v>
      </c>
      <c r="AU382" s="71">
        <v>0</v>
      </c>
      <c r="AV382" s="71">
        <v>0</v>
      </c>
      <c r="AW382" s="71">
        <v>0</v>
      </c>
      <c r="AX382" s="71"/>
      <c r="AY382" s="72"/>
      <c r="AZ382" s="71">
        <v>601.59999999999991</v>
      </c>
      <c r="BA382" s="71">
        <v>4968.5999999999995</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2140</v>
      </c>
      <c r="B383" s="70">
        <v>68</v>
      </c>
      <c r="C383" s="70">
        <v>18</v>
      </c>
      <c r="D383" s="70">
        <v>4</v>
      </c>
      <c r="E383" s="70">
        <v>2021</v>
      </c>
      <c r="F383" s="70" t="s">
        <v>160</v>
      </c>
      <c r="G383" s="70" t="s">
        <v>2122</v>
      </c>
      <c r="H383" s="70" t="s">
        <v>2123</v>
      </c>
      <c r="I383" s="148"/>
      <c r="J383" s="71">
        <v>2.300077517220771</v>
      </c>
      <c r="K383" s="71">
        <v>0.56591625214792995</v>
      </c>
      <c r="L383" s="71">
        <v>7.2553547254573356</v>
      </c>
      <c r="M383" s="71">
        <v>6.0500842386891502</v>
      </c>
      <c r="N383" s="71">
        <v>5.320077842033446</v>
      </c>
      <c r="O383" s="71">
        <v>4.0461468813962487</v>
      </c>
      <c r="P383" s="71">
        <v>8.8192655932898418</v>
      </c>
      <c r="Q383" s="71">
        <v>0.26437682229559001</v>
      </c>
      <c r="R383" s="71">
        <v>0</v>
      </c>
      <c r="S383" s="71">
        <v>0</v>
      </c>
      <c r="T383" s="72"/>
      <c r="U383" s="71">
        <v>360954</v>
      </c>
      <c r="V383" s="71">
        <v>270</v>
      </c>
      <c r="W383" s="71">
        <v>163</v>
      </c>
      <c r="X383" s="71">
        <v>1634</v>
      </c>
      <c r="Y383" s="71">
        <v>2088</v>
      </c>
      <c r="Z383" s="71">
        <v>2977</v>
      </c>
      <c r="AA383" s="71">
        <v>1898</v>
      </c>
      <c r="AB383" s="71">
        <v>4528</v>
      </c>
      <c r="AC383" s="71">
        <v>0</v>
      </c>
      <c r="AD383" s="71">
        <v>0</v>
      </c>
      <c r="AE383" s="72"/>
      <c r="AF383" s="71">
        <v>1770871.0697301908</v>
      </c>
      <c r="AG383" s="71">
        <v>428943.74294429278</v>
      </c>
      <c r="AH383" s="71">
        <v>1682531.9176890545</v>
      </c>
      <c r="AI383" s="71">
        <v>9710689.4262675475</v>
      </c>
      <c r="AJ383" s="71">
        <v>8366940.9781574141</v>
      </c>
      <c r="AK383" s="71">
        <v>0</v>
      </c>
      <c r="AL383" s="71">
        <v>0</v>
      </c>
      <c r="AM383" s="71">
        <v>594362.88399373158</v>
      </c>
      <c r="AN383" s="71">
        <v>0</v>
      </c>
      <c r="AO383" s="71">
        <v>0</v>
      </c>
      <c r="AP383" s="71">
        <v>22554340.018782228</v>
      </c>
      <c r="AQ383" s="72"/>
      <c r="AR383" s="71">
        <v>122</v>
      </c>
      <c r="AS383" s="71">
        <v>89</v>
      </c>
      <c r="AT383" s="71">
        <v>0</v>
      </c>
      <c r="AU383" s="71">
        <v>0</v>
      </c>
      <c r="AV383" s="71">
        <v>0</v>
      </c>
      <c r="AW383" s="71">
        <v>0</v>
      </c>
      <c r="AX383" s="71"/>
      <c r="AY383" s="72"/>
      <c r="AZ383" s="71">
        <v>626.20000000000005</v>
      </c>
      <c r="BA383" s="71">
        <v>4968.5999999999995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2141</v>
      </c>
      <c r="B384" s="70">
        <v>68</v>
      </c>
      <c r="C384" s="70">
        <v>19</v>
      </c>
      <c r="D384" s="70">
        <v>4</v>
      </c>
      <c r="E384" s="70">
        <v>2022</v>
      </c>
      <c r="F384" s="70" t="s">
        <v>161</v>
      </c>
      <c r="G384" s="70" t="s">
        <v>2122</v>
      </c>
      <c r="H384" s="70" t="s">
        <v>2123</v>
      </c>
      <c r="I384" s="148"/>
      <c r="J384" s="71">
        <v>1.9890146112084275</v>
      </c>
      <c r="K384" s="71">
        <v>0.50969098073874897</v>
      </c>
      <c r="L384" s="71">
        <v>6.7879137559245892</v>
      </c>
      <c r="M384" s="71">
        <v>5.713943215453047</v>
      </c>
      <c r="N384" s="71">
        <v>5.061008706124702</v>
      </c>
      <c r="O384" s="71">
        <v>4.1627745136856795</v>
      </c>
      <c r="P384" s="71">
        <v>8.6456482011359697</v>
      </c>
      <c r="Q384" s="71">
        <v>0.25561285616575985</v>
      </c>
      <c r="R384" s="71">
        <v>0</v>
      </c>
      <c r="S384" s="71">
        <v>0</v>
      </c>
      <c r="T384" s="72"/>
      <c r="U384" s="71">
        <v>377938</v>
      </c>
      <c r="V384" s="71">
        <v>270</v>
      </c>
      <c r="W384" s="71">
        <v>163</v>
      </c>
      <c r="X384" s="71">
        <v>1634</v>
      </c>
      <c r="Y384" s="71">
        <v>2014</v>
      </c>
      <c r="Z384" s="71">
        <v>2910</v>
      </c>
      <c r="AA384" s="71">
        <v>1889</v>
      </c>
      <c r="AB384" s="71">
        <v>4342</v>
      </c>
      <c r="AC384" s="71">
        <v>0</v>
      </c>
      <c r="AD384" s="71">
        <v>0</v>
      </c>
      <c r="AE384" s="72"/>
      <c r="AF384" s="71">
        <v>1575742.8832868289</v>
      </c>
      <c r="AG384" s="71">
        <v>412267.58657504484</v>
      </c>
      <c r="AH384" s="71">
        <v>1849337.9639533125</v>
      </c>
      <c r="AI384" s="71">
        <v>9497344.4005074892</v>
      </c>
      <c r="AJ384" s="71">
        <v>8344331.0108352406</v>
      </c>
      <c r="AK384" s="71">
        <v>0</v>
      </c>
      <c r="AL384" s="71">
        <v>0</v>
      </c>
      <c r="AM384" s="71">
        <v>560670.71231569571</v>
      </c>
      <c r="AN384" s="71">
        <v>0</v>
      </c>
      <c r="AO384" s="71">
        <v>0</v>
      </c>
      <c r="AP384" s="71">
        <v>22239694.557473615</v>
      </c>
      <c r="AQ384" s="72"/>
      <c r="AR384" s="71">
        <v>125</v>
      </c>
      <c r="AS384" s="71">
        <v>89</v>
      </c>
      <c r="AT384" s="71">
        <v>0</v>
      </c>
      <c r="AU384" s="71">
        <v>0</v>
      </c>
      <c r="AV384" s="71">
        <v>0</v>
      </c>
      <c r="AW384" s="71">
        <v>0</v>
      </c>
      <c r="AX384" s="71"/>
      <c r="AY384" s="72"/>
      <c r="AZ384" s="71">
        <v>651.4</v>
      </c>
      <c r="BA384" s="71">
        <v>4968.5999999999995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2142</v>
      </c>
      <c r="B385" s="70">
        <v>68</v>
      </c>
      <c r="C385" s="70">
        <v>20</v>
      </c>
      <c r="D385" s="70">
        <v>4</v>
      </c>
      <c r="E385" s="70">
        <v>2023</v>
      </c>
      <c r="F385" s="70" t="s">
        <v>1539</v>
      </c>
      <c r="G385" s="70" t="s">
        <v>2122</v>
      </c>
      <c r="H385" s="70" t="s">
        <v>2123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v>
      </c>
      <c r="AS385" s="71">
        <v>90</v>
      </c>
      <c r="AT385" s="71">
        <v>0</v>
      </c>
      <c r="AU385" s="71">
        <v>0</v>
      </c>
      <c r="AV385" s="71">
        <v>0</v>
      </c>
      <c r="AW385" s="71">
        <v>0</v>
      </c>
      <c r="AX385" s="71"/>
      <c r="AY385" s="72"/>
      <c r="AZ385" s="71">
        <v>692.6</v>
      </c>
      <c r="BA385" s="71">
        <v>6968.0999999999995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2143</v>
      </c>
      <c r="B386" s="70">
        <v>68</v>
      </c>
      <c r="C386" s="70">
        <v>21</v>
      </c>
      <c r="D386" s="70">
        <v>4</v>
      </c>
      <c r="E386" s="70">
        <v>2024</v>
      </c>
      <c r="F386" s="70" t="s">
        <v>1554</v>
      </c>
      <c r="G386" s="1064" t="s">
        <v>2122</v>
      </c>
      <c r="H386" s="70" t="s">
        <v>2123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2144</v>
      </c>
      <c r="B387" s="70">
        <v>409</v>
      </c>
      <c r="C387" s="70">
        <v>1</v>
      </c>
      <c r="D387" s="70">
        <v>25</v>
      </c>
      <c r="E387" s="70">
        <v>1990</v>
      </c>
      <c r="F387" s="70" t="s">
        <v>787</v>
      </c>
      <c r="G387" s="1064" t="s">
        <v>2145</v>
      </c>
      <c r="H387" s="70" t="s">
        <v>2146</v>
      </c>
      <c r="I387" s="148"/>
      <c r="J387" s="71">
        <v>38.753845623816083</v>
      </c>
      <c r="K387" s="71">
        <v>1.3173243439298741</v>
      </c>
      <c r="L387" s="71">
        <v>23.92207352710258</v>
      </c>
      <c r="M387" s="71">
        <v>2.333461020666217</v>
      </c>
      <c r="N387" s="71">
        <v>8.1238343054290674</v>
      </c>
      <c r="O387" s="71">
        <v>3.0633702352031209</v>
      </c>
      <c r="P387" s="71">
        <v>6.1076286883608271</v>
      </c>
      <c r="Q387" s="71">
        <v>0.37729555290708999</v>
      </c>
      <c r="R387" s="71">
        <v>0</v>
      </c>
      <c r="S387" s="71">
        <v>0.43369164055182069</v>
      </c>
      <c r="T387" s="72"/>
      <c r="U387" s="71">
        <v>822329</v>
      </c>
      <c r="V387" s="71">
        <v>406</v>
      </c>
      <c r="W387" s="71">
        <v>315</v>
      </c>
      <c r="X387" s="71">
        <v>970</v>
      </c>
      <c r="Y387" s="71">
        <v>1784</v>
      </c>
      <c r="Z387" s="71">
        <v>1260</v>
      </c>
      <c r="AA387" s="71">
        <v>1483</v>
      </c>
      <c r="AB387" s="71">
        <v>6126</v>
      </c>
      <c r="AC387" s="71">
        <v>0</v>
      </c>
      <c r="AD387" s="71">
        <v>0.43369164055182069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2147</v>
      </c>
      <c r="B388" s="70">
        <v>410</v>
      </c>
      <c r="C388" s="70">
        <v>2</v>
      </c>
      <c r="D388" s="70">
        <v>25</v>
      </c>
      <c r="E388" s="70">
        <v>2005</v>
      </c>
      <c r="F388" s="70" t="s">
        <v>789</v>
      </c>
      <c r="G388" s="70" t="s">
        <v>2145</v>
      </c>
      <c r="H388" s="70" t="s">
        <v>2146</v>
      </c>
      <c r="I388" s="148"/>
      <c r="J388" s="71">
        <v>40.014304734997573</v>
      </c>
      <c r="K388" s="71">
        <v>0.87532727006646749</v>
      </c>
      <c r="L388" s="71">
        <v>19.341329520822029</v>
      </c>
      <c r="M388" s="71">
        <v>4.9446684775001133</v>
      </c>
      <c r="N388" s="71">
        <v>13.350977443601989</v>
      </c>
      <c r="O388" s="71">
        <v>4.9058120378784134</v>
      </c>
      <c r="P388" s="71">
        <v>7.1105302003603894</v>
      </c>
      <c r="Q388" s="71">
        <v>0.32108302732559901</v>
      </c>
      <c r="R388" s="71">
        <v>0</v>
      </c>
      <c r="S388" s="71">
        <v>0.48886589757255622</v>
      </c>
      <c r="T388" s="72"/>
      <c r="U388" s="71">
        <v>999271</v>
      </c>
      <c r="V388" s="71">
        <v>295</v>
      </c>
      <c r="W388" s="71">
        <v>198</v>
      </c>
      <c r="X388" s="71">
        <v>822</v>
      </c>
      <c r="Y388" s="71">
        <v>2037</v>
      </c>
      <c r="Z388" s="71">
        <v>2335</v>
      </c>
      <c r="AA388" s="71">
        <v>1414</v>
      </c>
      <c r="AB388" s="71">
        <v>5450</v>
      </c>
      <c r="AC388" s="71">
        <v>0</v>
      </c>
      <c r="AD388" s="71">
        <v>0.48886589757255622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2148</v>
      </c>
      <c r="B389" s="70">
        <v>411</v>
      </c>
      <c r="C389" s="70">
        <v>3</v>
      </c>
      <c r="D389" s="70">
        <v>25</v>
      </c>
      <c r="E389" s="70">
        <v>2006</v>
      </c>
      <c r="F389" s="70" t="s">
        <v>790</v>
      </c>
      <c r="G389" s="70" t="s">
        <v>2145</v>
      </c>
      <c r="H389" s="70" t="s">
        <v>2146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2149</v>
      </c>
      <c r="B390" s="70">
        <v>412</v>
      </c>
      <c r="C390" s="70">
        <v>4</v>
      </c>
      <c r="D390" s="70">
        <v>25</v>
      </c>
      <c r="E390" s="70">
        <v>2007</v>
      </c>
      <c r="F390" s="70" t="s">
        <v>791</v>
      </c>
      <c r="G390" s="70" t="s">
        <v>2145</v>
      </c>
      <c r="H390" s="70" t="s">
        <v>2146</v>
      </c>
      <c r="I390" s="148"/>
      <c r="J390" s="71">
        <v>30.729521556520378</v>
      </c>
      <c r="K390" s="71">
        <v>1.284680436364352</v>
      </c>
      <c r="L390" s="71">
        <v>19.214318258328479</v>
      </c>
      <c r="M390" s="71">
        <v>4.6435403391998946</v>
      </c>
      <c r="N390" s="71">
        <v>11.62395622507414</v>
      </c>
      <c r="O390" s="71">
        <v>4.6787404991344772</v>
      </c>
      <c r="P390" s="71">
        <v>7.0316524421039794</v>
      </c>
      <c r="Q390" s="71">
        <v>0.33067447388399501</v>
      </c>
      <c r="R390" s="71">
        <v>0</v>
      </c>
      <c r="S390" s="71">
        <v>0.58007970299345502</v>
      </c>
      <c r="T390" s="72"/>
      <c r="U390" s="71">
        <v>1192522</v>
      </c>
      <c r="V390" s="71">
        <v>404</v>
      </c>
      <c r="W390" s="71">
        <v>228</v>
      </c>
      <c r="X390" s="71">
        <v>1005</v>
      </c>
      <c r="Y390" s="71">
        <v>2060</v>
      </c>
      <c r="Z390" s="71">
        <v>2315</v>
      </c>
      <c r="AA390" s="71">
        <v>1377</v>
      </c>
      <c r="AB390" s="71">
        <v>5316</v>
      </c>
      <c r="AC390" s="71">
        <v>0</v>
      </c>
      <c r="AD390" s="71">
        <v>0.58007970299345502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2150</v>
      </c>
      <c r="B391" s="70">
        <v>413</v>
      </c>
      <c r="C391" s="70">
        <v>5</v>
      </c>
      <c r="D391" s="70">
        <v>25</v>
      </c>
      <c r="E391" s="70">
        <v>2008</v>
      </c>
      <c r="F391" s="70" t="s">
        <v>792</v>
      </c>
      <c r="G391" s="70" t="s">
        <v>2145</v>
      </c>
      <c r="H391" s="70" t="s">
        <v>2146</v>
      </c>
      <c r="I391" s="148"/>
      <c r="J391" s="71">
        <v>32.037281051766847</v>
      </c>
      <c r="K391" s="71">
        <v>0.92612300807637493</v>
      </c>
      <c r="L391" s="71">
        <v>17.08846462724329</v>
      </c>
      <c r="M391" s="71">
        <v>4.894298959783435</v>
      </c>
      <c r="N391" s="71">
        <v>11.03350115816702</v>
      </c>
      <c r="O391" s="71">
        <v>4.545475963431886</v>
      </c>
      <c r="P391" s="71">
        <v>6.891021106614315</v>
      </c>
      <c r="Q391" s="71">
        <v>0.32006064698133602</v>
      </c>
      <c r="R391" s="71">
        <v>0</v>
      </c>
      <c r="S391" s="71">
        <v>0.43850877538416227</v>
      </c>
      <c r="T391" s="72"/>
      <c r="U391" s="71">
        <v>1363326</v>
      </c>
      <c r="V391" s="71">
        <v>404</v>
      </c>
      <c r="W391" s="71">
        <v>228</v>
      </c>
      <c r="X391" s="71">
        <v>1005</v>
      </c>
      <c r="Y391" s="71">
        <v>2056</v>
      </c>
      <c r="Z391" s="71">
        <v>2328</v>
      </c>
      <c r="AA391" s="71">
        <v>1351</v>
      </c>
      <c r="AB391" s="71">
        <v>5230</v>
      </c>
      <c r="AC391" s="71">
        <v>0</v>
      </c>
      <c r="AD391" s="71">
        <v>0.43850877538416227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2151</v>
      </c>
      <c r="B392" s="70">
        <v>414</v>
      </c>
      <c r="C392" s="70">
        <v>6</v>
      </c>
      <c r="D392" s="70">
        <v>25</v>
      </c>
      <c r="E392" s="70">
        <v>2009</v>
      </c>
      <c r="F392" s="70" t="s">
        <v>176</v>
      </c>
      <c r="G392" s="70" t="s">
        <v>2145</v>
      </c>
      <c r="H392" s="70" t="s">
        <v>2146</v>
      </c>
      <c r="I392" s="148"/>
      <c r="J392" s="71">
        <v>36.245634384719587</v>
      </c>
      <c r="K392" s="71">
        <v>0.76972042275947972</v>
      </c>
      <c r="L392" s="71">
        <v>10.39148716903043</v>
      </c>
      <c r="M392" s="71">
        <v>5.2900425170001393</v>
      </c>
      <c r="N392" s="71">
        <v>11.39881146465666</v>
      </c>
      <c r="O392" s="71">
        <v>4.6446816179778656</v>
      </c>
      <c r="P392" s="71">
        <v>6.7372275270818864</v>
      </c>
      <c r="Q392" s="71">
        <v>0.302621587229081</v>
      </c>
      <c r="R392" s="71">
        <v>0</v>
      </c>
      <c r="S392" s="71">
        <v>0.54206492829460684</v>
      </c>
      <c r="T392" s="72"/>
      <c r="U392" s="71">
        <v>1456861</v>
      </c>
      <c r="V392" s="71">
        <v>349</v>
      </c>
      <c r="W392" s="71">
        <v>174</v>
      </c>
      <c r="X392" s="71">
        <v>1111</v>
      </c>
      <c r="Y392" s="71">
        <v>2080</v>
      </c>
      <c r="Z392" s="71">
        <v>2348</v>
      </c>
      <c r="AA392" s="71">
        <v>1356</v>
      </c>
      <c r="AB392" s="71">
        <v>5191</v>
      </c>
      <c r="AC392" s="71">
        <v>0</v>
      </c>
      <c r="AD392" s="71">
        <v>0.54206492829460684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7.26</v>
      </c>
      <c r="BI392" s="71">
        <v>0</v>
      </c>
      <c r="BJ392" s="71">
        <v>7.2690000000000001</v>
      </c>
      <c r="BK392" s="71">
        <v>0</v>
      </c>
      <c r="BL392" s="71">
        <v>0</v>
      </c>
      <c r="BM392" s="71">
        <v>0</v>
      </c>
      <c r="BN392" s="72"/>
      <c r="BO392" s="71">
        <v>1</v>
      </c>
      <c r="BP392" s="71">
        <v>0</v>
      </c>
      <c r="BQ392" s="71">
        <v>2</v>
      </c>
      <c r="BR392" s="71">
        <v>0</v>
      </c>
      <c r="BS392" s="71">
        <v>0</v>
      </c>
      <c r="BT392" s="71">
        <v>0</v>
      </c>
      <c r="BU392"/>
      <c r="BV392" s="70">
        <v>14.529</v>
      </c>
      <c r="BW392" s="70">
        <v>0</v>
      </c>
      <c r="BX392" s="70">
        <v>0</v>
      </c>
      <c r="BY392" s="70">
        <v>0</v>
      </c>
      <c r="BZ392" s="70">
        <v>0</v>
      </c>
      <c r="CA392" s="70">
        <v>0</v>
      </c>
      <c r="CB392" s="70">
        <v>0</v>
      </c>
      <c r="CC392" s="70">
        <v>0</v>
      </c>
      <c r="CD392" s="70">
        <v>0</v>
      </c>
    </row>
    <row r="393" spans="1:82">
      <c r="A393" s="70" t="s">
        <v>2152</v>
      </c>
      <c r="B393" s="70">
        <v>415</v>
      </c>
      <c r="C393" s="70">
        <v>7</v>
      </c>
      <c r="D393" s="70">
        <v>25</v>
      </c>
      <c r="E393" s="70">
        <v>2010</v>
      </c>
      <c r="F393" s="70" t="s">
        <v>177</v>
      </c>
      <c r="G393" s="70" t="s">
        <v>2145</v>
      </c>
      <c r="H393" s="70" t="s">
        <v>2146</v>
      </c>
      <c r="I393" s="148"/>
      <c r="J393" s="71">
        <v>33.655822630533557</v>
      </c>
      <c r="K393" s="71">
        <v>0.89423198214448962</v>
      </c>
      <c r="L393" s="71">
        <v>9.5925503688993352</v>
      </c>
      <c r="M393" s="71">
        <v>5.0268738553558601</v>
      </c>
      <c r="N393" s="71">
        <v>11.630438222575529</v>
      </c>
      <c r="O393" s="71">
        <v>4.6763613863908269</v>
      </c>
      <c r="P393" s="71">
        <v>6.7823975968100214</v>
      </c>
      <c r="Q393" s="71">
        <v>0.312408091442334</v>
      </c>
      <c r="R393" s="71">
        <v>0</v>
      </c>
      <c r="S393" s="71">
        <v>0.557904474617545</v>
      </c>
      <c r="T393" s="72"/>
      <c r="U393" s="71">
        <v>1333697</v>
      </c>
      <c r="V393" s="71">
        <v>349</v>
      </c>
      <c r="W393" s="71">
        <v>174</v>
      </c>
      <c r="X393" s="71">
        <v>1111</v>
      </c>
      <c r="Y393" s="71">
        <v>2080</v>
      </c>
      <c r="Z393" s="71">
        <v>2375</v>
      </c>
      <c r="AA393" s="71">
        <v>1331</v>
      </c>
      <c r="AB393" s="71">
        <v>5135</v>
      </c>
      <c r="AC393" s="71">
        <v>0</v>
      </c>
      <c r="AD393" s="71">
        <v>0.557904474617545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6.37</v>
      </c>
      <c r="BI393" s="71">
        <v>0</v>
      </c>
      <c r="BJ393" s="71">
        <v>7.16</v>
      </c>
      <c r="BK393" s="71">
        <v>0</v>
      </c>
      <c r="BL393" s="71">
        <v>0</v>
      </c>
      <c r="BM393" s="71">
        <v>0</v>
      </c>
      <c r="BN393" s="72"/>
      <c r="BO393" s="71">
        <v>1</v>
      </c>
      <c r="BP393" s="71">
        <v>0</v>
      </c>
      <c r="BQ393" s="71">
        <v>2</v>
      </c>
      <c r="BR393" s="71">
        <v>0</v>
      </c>
      <c r="BS393" s="71">
        <v>0</v>
      </c>
      <c r="BT393" s="71">
        <v>0</v>
      </c>
      <c r="BU393"/>
      <c r="BV393" s="70">
        <v>13.53</v>
      </c>
      <c r="BW393" s="70">
        <v>0</v>
      </c>
      <c r="BX393" s="70">
        <v>0</v>
      </c>
      <c r="BY393" s="70">
        <v>0</v>
      </c>
      <c r="BZ393" s="70">
        <v>0</v>
      </c>
      <c r="CA393" s="70">
        <v>0</v>
      </c>
      <c r="CB393" s="70">
        <v>0</v>
      </c>
      <c r="CC393" s="70">
        <v>0</v>
      </c>
      <c r="CD393" s="70">
        <v>0</v>
      </c>
    </row>
    <row r="394" spans="1:82">
      <c r="A394" s="70" t="s">
        <v>2153</v>
      </c>
      <c r="B394" s="70">
        <v>416</v>
      </c>
      <c r="C394" s="70">
        <v>8</v>
      </c>
      <c r="D394" s="70">
        <v>25</v>
      </c>
      <c r="E394" s="70">
        <v>2011</v>
      </c>
      <c r="F394" s="70" t="s">
        <v>178</v>
      </c>
      <c r="G394" s="70" t="s">
        <v>2145</v>
      </c>
      <c r="H394" s="70" t="s">
        <v>2146</v>
      </c>
      <c r="I394" s="148"/>
      <c r="J394" s="71">
        <v>22.661573119883641</v>
      </c>
      <c r="K394" s="71">
        <v>1.039828079869668</v>
      </c>
      <c r="L394" s="71">
        <v>8.6854006637997863</v>
      </c>
      <c r="M394" s="71">
        <v>5.9215246070989789</v>
      </c>
      <c r="N394" s="71">
        <v>13.429495376671751</v>
      </c>
      <c r="O394" s="71">
        <v>4.6385957181203148</v>
      </c>
      <c r="P394" s="71">
        <v>6.4280466019129525</v>
      </c>
      <c r="Q394" s="71">
        <v>0.35558707081906998</v>
      </c>
      <c r="R394" s="71">
        <v>0</v>
      </c>
      <c r="S394" s="71">
        <v>0.46773904633875019</v>
      </c>
      <c r="T394" s="72"/>
      <c r="U394" s="71">
        <v>850543</v>
      </c>
      <c r="V394" s="71">
        <v>349</v>
      </c>
      <c r="W394" s="71">
        <v>174</v>
      </c>
      <c r="X394" s="71">
        <v>1111</v>
      </c>
      <c r="Y394" s="71">
        <v>2109</v>
      </c>
      <c r="Z394" s="71">
        <v>2407</v>
      </c>
      <c r="AA394" s="71">
        <v>1299</v>
      </c>
      <c r="AB394" s="71">
        <v>5067</v>
      </c>
      <c r="AC394" s="71">
        <v>0</v>
      </c>
      <c r="AD394" s="71">
        <v>0.46773904633875019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6.3979999999999997</v>
      </c>
      <c r="BI394" s="71">
        <v>0</v>
      </c>
      <c r="BJ394" s="71">
        <v>6.5510000000000002</v>
      </c>
      <c r="BK394" s="71">
        <v>0</v>
      </c>
      <c r="BL394" s="71">
        <v>0</v>
      </c>
      <c r="BM394" s="71">
        <v>0</v>
      </c>
      <c r="BN394" s="72"/>
      <c r="BO394" s="71">
        <v>1</v>
      </c>
      <c r="BP394" s="71">
        <v>0</v>
      </c>
      <c r="BQ394" s="71">
        <v>2</v>
      </c>
      <c r="BR394" s="71">
        <v>0</v>
      </c>
      <c r="BS394" s="71">
        <v>0</v>
      </c>
      <c r="BT394" s="71">
        <v>0</v>
      </c>
      <c r="BU394"/>
      <c r="BV394" s="70">
        <v>12.949</v>
      </c>
      <c r="BW394" s="70">
        <v>0</v>
      </c>
      <c r="BX394" s="70">
        <v>0</v>
      </c>
      <c r="BY394" s="70">
        <v>0</v>
      </c>
      <c r="BZ394" s="70">
        <v>0</v>
      </c>
      <c r="CA394" s="70">
        <v>0</v>
      </c>
      <c r="CB394" s="70">
        <v>0</v>
      </c>
      <c r="CC394" s="70">
        <v>0</v>
      </c>
      <c r="CD394" s="70">
        <v>0</v>
      </c>
    </row>
    <row r="395" spans="1:82">
      <c r="A395" s="70" t="s">
        <v>2154</v>
      </c>
      <c r="B395" s="70">
        <v>417</v>
      </c>
      <c r="C395" s="70">
        <v>9</v>
      </c>
      <c r="D395" s="70">
        <v>25</v>
      </c>
      <c r="E395" s="70">
        <v>2012</v>
      </c>
      <c r="F395" s="70" t="s">
        <v>179</v>
      </c>
      <c r="G395" s="70" t="s">
        <v>2145</v>
      </c>
      <c r="H395" s="70" t="s">
        <v>2146</v>
      </c>
      <c r="I395" s="148"/>
      <c r="J395" s="71">
        <v>16.872337813536689</v>
      </c>
      <c r="K395" s="71">
        <v>1.1435798149439791</v>
      </c>
      <c r="L395" s="71">
        <v>8.4635318884594621</v>
      </c>
      <c r="M395" s="71">
        <v>6.4210727106136041</v>
      </c>
      <c r="N395" s="71">
        <v>13.395595070132041</v>
      </c>
      <c r="O395" s="71">
        <v>4.6728365127749596</v>
      </c>
      <c r="P395" s="71">
        <v>6.365086760462928</v>
      </c>
      <c r="Q395" s="71">
        <v>0.38206841462543001</v>
      </c>
      <c r="R395" s="71">
        <v>0</v>
      </c>
      <c r="S395" s="71">
        <v>0.48133100585613608</v>
      </c>
      <c r="T395" s="72"/>
      <c r="U395" s="71">
        <v>560641</v>
      </c>
      <c r="V395" s="71">
        <v>349</v>
      </c>
      <c r="W395" s="71">
        <v>174</v>
      </c>
      <c r="X395" s="71">
        <v>1111</v>
      </c>
      <c r="Y395" s="71">
        <v>2100</v>
      </c>
      <c r="Z395" s="71">
        <v>2444</v>
      </c>
      <c r="AA395" s="71">
        <v>1279</v>
      </c>
      <c r="AB395" s="71">
        <v>5011</v>
      </c>
      <c r="AC395" s="71">
        <v>0</v>
      </c>
      <c r="AD395" s="71">
        <v>0.48133100585613608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7.5640000000000001</v>
      </c>
      <c r="BI395" s="71">
        <v>0</v>
      </c>
      <c r="BJ395" s="71">
        <v>8.0389999999999997</v>
      </c>
      <c r="BK395" s="71">
        <v>0</v>
      </c>
      <c r="BL395" s="71">
        <v>0</v>
      </c>
      <c r="BM395" s="71">
        <v>0</v>
      </c>
      <c r="BN395" s="72"/>
      <c r="BO395" s="71">
        <v>1</v>
      </c>
      <c r="BP395" s="71">
        <v>0</v>
      </c>
      <c r="BQ395" s="71">
        <v>2</v>
      </c>
      <c r="BR395" s="71">
        <v>0</v>
      </c>
      <c r="BS395" s="71">
        <v>0</v>
      </c>
      <c r="BT395" s="71">
        <v>0</v>
      </c>
      <c r="BU395"/>
      <c r="BV395" s="70">
        <v>15.603</v>
      </c>
      <c r="BW395" s="70">
        <v>0</v>
      </c>
      <c r="BX395" s="70">
        <v>0</v>
      </c>
      <c r="BY395" s="70">
        <v>0</v>
      </c>
      <c r="BZ395" s="70">
        <v>0</v>
      </c>
      <c r="CA395" s="70">
        <v>0</v>
      </c>
      <c r="CB395" s="70">
        <v>0</v>
      </c>
      <c r="CC395" s="70">
        <v>0</v>
      </c>
      <c r="CD395" s="70">
        <v>0</v>
      </c>
    </row>
    <row r="396" spans="1:82">
      <c r="A396" s="70" t="s">
        <v>2155</v>
      </c>
      <c r="B396" s="70">
        <v>418</v>
      </c>
      <c r="C396" s="70">
        <v>10</v>
      </c>
      <c r="D396" s="70">
        <v>25</v>
      </c>
      <c r="E396" s="70">
        <v>2013</v>
      </c>
      <c r="F396" s="70" t="s">
        <v>180</v>
      </c>
      <c r="G396" s="70" t="s">
        <v>2145</v>
      </c>
      <c r="H396" s="70" t="s">
        <v>2146</v>
      </c>
      <c r="I396" s="148"/>
      <c r="J396" s="71">
        <v>43.383087146077038</v>
      </c>
      <c r="K396" s="71">
        <v>1.0568381375448961</v>
      </c>
      <c r="L396" s="71">
        <v>7.3048862909563326</v>
      </c>
      <c r="M396" s="71">
        <v>5.9849249080954454</v>
      </c>
      <c r="N396" s="71">
        <v>13.28667608125189</v>
      </c>
      <c r="O396" s="71">
        <v>4.5591414885621191</v>
      </c>
      <c r="P396" s="71">
        <v>6.2941585390580368</v>
      </c>
      <c r="Q396" s="71">
        <v>0.384067047707077</v>
      </c>
      <c r="R396" s="71">
        <v>0</v>
      </c>
      <c r="S396" s="71">
        <v>0.52369364951697583</v>
      </c>
      <c r="T396" s="72"/>
      <c r="U396" s="71">
        <v>1444001</v>
      </c>
      <c r="V396" s="71">
        <v>349</v>
      </c>
      <c r="W396" s="71">
        <v>174</v>
      </c>
      <c r="X396" s="71">
        <v>1111</v>
      </c>
      <c r="Y396" s="71">
        <v>2121</v>
      </c>
      <c r="Z396" s="71">
        <v>2491</v>
      </c>
      <c r="AA396" s="71">
        <v>1260</v>
      </c>
      <c r="AB396" s="71">
        <v>4965</v>
      </c>
      <c r="AC396" s="71">
        <v>0</v>
      </c>
      <c r="AD396" s="71">
        <v>0.52369364951697583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7.6589999999999998</v>
      </c>
      <c r="BI396" s="71">
        <v>0</v>
      </c>
      <c r="BJ396" s="71">
        <v>8.69</v>
      </c>
      <c r="BK396" s="71">
        <v>0</v>
      </c>
      <c r="BL396" s="71">
        <v>0</v>
      </c>
      <c r="BM396" s="71">
        <v>0</v>
      </c>
      <c r="BN396" s="72"/>
      <c r="BO396" s="71">
        <v>1</v>
      </c>
      <c r="BP396" s="71">
        <v>0</v>
      </c>
      <c r="BQ396" s="71">
        <v>2</v>
      </c>
      <c r="BR396" s="71">
        <v>0</v>
      </c>
      <c r="BS396" s="71">
        <v>0</v>
      </c>
      <c r="BT396" s="71">
        <v>0</v>
      </c>
      <c r="BU396"/>
      <c r="BV396" s="70">
        <v>16.349</v>
      </c>
      <c r="BW396" s="70">
        <v>0</v>
      </c>
      <c r="BX396" s="70">
        <v>0</v>
      </c>
      <c r="BY396" s="70">
        <v>0</v>
      </c>
      <c r="BZ396" s="70">
        <v>0</v>
      </c>
      <c r="CA396" s="70">
        <v>0</v>
      </c>
      <c r="CB396" s="70">
        <v>0</v>
      </c>
      <c r="CC396" s="70">
        <v>0</v>
      </c>
      <c r="CD396" s="70">
        <v>0</v>
      </c>
    </row>
    <row r="397" spans="1:82">
      <c r="A397" s="70" t="s">
        <v>2156</v>
      </c>
      <c r="B397" s="70">
        <v>419</v>
      </c>
      <c r="C397" s="70">
        <v>11</v>
      </c>
      <c r="D397" s="70">
        <v>25</v>
      </c>
      <c r="E397" s="70">
        <v>2014</v>
      </c>
      <c r="F397" s="70" t="s">
        <v>181</v>
      </c>
      <c r="G397" s="70" t="s">
        <v>2145</v>
      </c>
      <c r="H397" s="70" t="s">
        <v>2146</v>
      </c>
      <c r="I397" s="148"/>
      <c r="J397" s="71">
        <v>41.92414737654331</v>
      </c>
      <c r="K397" s="71">
        <v>0.74324031846851402</v>
      </c>
      <c r="L397" s="71">
        <v>8.4403391500158449</v>
      </c>
      <c r="M397" s="71">
        <v>5.5646337414904812</v>
      </c>
      <c r="N397" s="71">
        <v>12.59534021011242</v>
      </c>
      <c r="O397" s="71">
        <v>4.3808868918453374</v>
      </c>
      <c r="P397" s="71">
        <v>6.2164053745538697</v>
      </c>
      <c r="Q397" s="71">
        <v>0.35861854003197902</v>
      </c>
      <c r="R397" s="71">
        <v>0</v>
      </c>
      <c r="S397" s="71">
        <v>0.4865576889013023</v>
      </c>
      <c r="T397" s="72"/>
      <c r="U397" s="71">
        <v>1644621</v>
      </c>
      <c r="V397" s="71">
        <v>223</v>
      </c>
      <c r="W397" s="71">
        <v>166</v>
      </c>
      <c r="X397" s="71">
        <v>1010</v>
      </c>
      <c r="Y397" s="71">
        <v>2095</v>
      </c>
      <c r="Z397" s="71">
        <v>2521</v>
      </c>
      <c r="AA397" s="71">
        <v>1238</v>
      </c>
      <c r="AB397" s="71">
        <v>4832</v>
      </c>
      <c r="AC397" s="71">
        <v>0</v>
      </c>
      <c r="AD397" s="71">
        <v>0.4865576889013023</v>
      </c>
      <c r="AE397" s="72"/>
      <c r="AF397" s="71"/>
      <c r="AG397" s="71"/>
      <c r="AH397" s="71"/>
      <c r="AI397" s="71"/>
      <c r="AJ397" s="71"/>
      <c r="AK397" s="71"/>
      <c r="AL397" s="71"/>
      <c r="AM397" s="71"/>
      <c r="AN397" s="71"/>
      <c r="AO397" s="71"/>
      <c r="AP397" s="71"/>
      <c r="AQ397" s="72"/>
      <c r="AR397" s="71">
        <v>16</v>
      </c>
      <c r="AS397" s="71">
        <v>4</v>
      </c>
      <c r="AT397" s="71">
        <v>3</v>
      </c>
      <c r="AU397" s="71">
        <v>0</v>
      </c>
      <c r="AV397" s="71">
        <v>0</v>
      </c>
      <c r="AW397" s="71">
        <v>0</v>
      </c>
      <c r="AX397" s="71"/>
      <c r="AY397" s="72"/>
      <c r="AZ397" s="71">
        <v>81.600000000000009</v>
      </c>
      <c r="BA397" s="71">
        <v>57.2</v>
      </c>
      <c r="BB397" s="71">
        <v>14480</v>
      </c>
      <c r="BC397" s="71">
        <v>0</v>
      </c>
      <c r="BD397" s="71">
        <v>0</v>
      </c>
      <c r="BE397" s="71">
        <v>0</v>
      </c>
      <c r="BF397" s="71"/>
      <c r="BG397" s="72"/>
      <c r="BH397" s="71">
        <v>7.194</v>
      </c>
      <c r="BI397" s="71">
        <v>0</v>
      </c>
      <c r="BJ397" s="71">
        <v>7.8730000000000002</v>
      </c>
      <c r="BK397" s="71">
        <v>0</v>
      </c>
      <c r="BL397" s="71">
        <v>0</v>
      </c>
      <c r="BM397" s="71">
        <v>0</v>
      </c>
      <c r="BN397" s="72"/>
      <c r="BO397" s="71">
        <v>1</v>
      </c>
      <c r="BP397" s="71">
        <v>0</v>
      </c>
      <c r="BQ397" s="71">
        <v>2</v>
      </c>
      <c r="BR397" s="71">
        <v>0</v>
      </c>
      <c r="BS397" s="71">
        <v>0</v>
      </c>
      <c r="BT397" s="71">
        <v>0</v>
      </c>
      <c r="BU397"/>
      <c r="BV397" s="70">
        <v>15.067</v>
      </c>
      <c r="BW397" s="70">
        <v>0</v>
      </c>
      <c r="BX397" s="70">
        <v>0</v>
      </c>
      <c r="BY397" s="70">
        <v>0</v>
      </c>
      <c r="BZ397" s="70">
        <v>0</v>
      </c>
      <c r="CA397" s="70">
        <v>0</v>
      </c>
      <c r="CB397" s="70">
        <v>0</v>
      </c>
      <c r="CC397" s="70">
        <v>0</v>
      </c>
      <c r="CD397" s="70">
        <v>0</v>
      </c>
    </row>
    <row r="398" spans="1:82">
      <c r="A398" s="70" t="s">
        <v>2157</v>
      </c>
      <c r="B398" s="70">
        <v>420</v>
      </c>
      <c r="C398" s="70">
        <v>12</v>
      </c>
      <c r="D398" s="70">
        <v>25</v>
      </c>
      <c r="E398" s="70">
        <v>2015</v>
      </c>
      <c r="F398" s="70" t="s">
        <v>182</v>
      </c>
      <c r="G398" s="70" t="s">
        <v>2145</v>
      </c>
      <c r="H398" s="70" t="s">
        <v>2146</v>
      </c>
      <c r="I398" s="148"/>
      <c r="J398" s="71">
        <v>48.812854579329652</v>
      </c>
      <c r="K398" s="71">
        <v>0.71610034575028403</v>
      </c>
      <c r="L398" s="71">
        <v>7.4602794932998409</v>
      </c>
      <c r="M398" s="71">
        <v>4.8169899254900459</v>
      </c>
      <c r="N398" s="71">
        <v>11.71774430693103</v>
      </c>
      <c r="O398" s="71">
        <v>4.3374062984224917</v>
      </c>
      <c r="P398" s="71">
        <v>6.3017214372945736</v>
      </c>
      <c r="Q398" s="71">
        <v>0.34692315648903799</v>
      </c>
      <c r="R398" s="71">
        <v>0</v>
      </c>
      <c r="S398" s="71">
        <v>0.51622282294219091</v>
      </c>
      <c r="T398" s="72"/>
      <c r="U398" s="71">
        <v>1911967</v>
      </c>
      <c r="V398" s="71">
        <v>223</v>
      </c>
      <c r="W398" s="71">
        <v>166</v>
      </c>
      <c r="X398" s="71">
        <v>1010</v>
      </c>
      <c r="Y398" s="71">
        <v>2104</v>
      </c>
      <c r="Z398" s="71">
        <v>2520</v>
      </c>
      <c r="AA398" s="71">
        <v>1254</v>
      </c>
      <c r="AB398" s="71">
        <v>4775</v>
      </c>
      <c r="AC398" s="71">
        <v>0</v>
      </c>
      <c r="AD398" s="71">
        <v>0.51622282294219091</v>
      </c>
      <c r="AE398" s="72"/>
      <c r="AF398" s="71">
        <v>26735562.64234649</v>
      </c>
      <c r="AG398" s="71">
        <v>558444.47722024005</v>
      </c>
      <c r="AH398" s="71">
        <v>1122569.149139144</v>
      </c>
      <c r="AI398" s="71">
        <v>6167380.6235844139</v>
      </c>
      <c r="AJ398" s="71">
        <v>11191862.830694299</v>
      </c>
      <c r="AK398" s="71">
        <v>0</v>
      </c>
      <c r="AL398" s="71">
        <v>0</v>
      </c>
      <c r="AM398" s="71">
        <v>654393.71962835663</v>
      </c>
      <c r="AN398" s="71">
        <v>0</v>
      </c>
      <c r="AO398" s="71">
        <v>0</v>
      </c>
      <c r="AP398" s="71">
        <v>46430213.442612939</v>
      </c>
      <c r="AQ398" s="72"/>
      <c r="AR398" s="71">
        <v>21</v>
      </c>
      <c r="AS398" s="71">
        <v>5</v>
      </c>
      <c r="AT398" s="71">
        <v>4</v>
      </c>
      <c r="AU398" s="71">
        <v>0</v>
      </c>
      <c r="AV398" s="71">
        <v>0</v>
      </c>
      <c r="AW398" s="71">
        <v>0</v>
      </c>
      <c r="AX398" s="71"/>
      <c r="AY398" s="72"/>
      <c r="AZ398" s="71">
        <v>101.2</v>
      </c>
      <c r="BA398" s="71">
        <v>67.599999999999994</v>
      </c>
      <c r="BB398" s="71">
        <v>14492.8</v>
      </c>
      <c r="BC398" s="71">
        <v>0</v>
      </c>
      <c r="BD398" s="71">
        <v>0</v>
      </c>
      <c r="BE398" s="71">
        <v>0</v>
      </c>
      <c r="BF398" s="71"/>
      <c r="BG398" s="72"/>
      <c r="BH398" s="71">
        <v>6.9580000000000002</v>
      </c>
      <c r="BI398" s="71">
        <v>0</v>
      </c>
      <c r="BJ398" s="71">
        <v>8.1869999999999994</v>
      </c>
      <c r="BK398" s="71">
        <v>0</v>
      </c>
      <c r="BL398" s="71">
        <v>0</v>
      </c>
      <c r="BM398" s="71">
        <v>0</v>
      </c>
      <c r="BN398" s="72"/>
      <c r="BO398" s="71">
        <v>1</v>
      </c>
      <c r="BP398" s="71">
        <v>0</v>
      </c>
      <c r="BQ398" s="71">
        <v>2</v>
      </c>
      <c r="BR398" s="71">
        <v>0</v>
      </c>
      <c r="BS398" s="71">
        <v>0</v>
      </c>
      <c r="BT398" s="71">
        <v>0</v>
      </c>
      <c r="BU398"/>
      <c r="BV398" s="70">
        <v>15.145</v>
      </c>
      <c r="BW398" s="70">
        <v>0</v>
      </c>
      <c r="BX398" s="70">
        <v>0</v>
      </c>
      <c r="BY398" s="70">
        <v>0</v>
      </c>
      <c r="BZ398" s="70">
        <v>0</v>
      </c>
      <c r="CA398" s="70">
        <v>0</v>
      </c>
      <c r="CB398" s="70">
        <v>0</v>
      </c>
      <c r="CC398" s="70">
        <v>0</v>
      </c>
      <c r="CD398" s="70">
        <v>0</v>
      </c>
    </row>
    <row r="399" spans="1:82">
      <c r="A399" s="70" t="s">
        <v>2158</v>
      </c>
      <c r="B399" s="70">
        <v>421</v>
      </c>
      <c r="C399" s="70">
        <v>13</v>
      </c>
      <c r="D399" s="70">
        <v>25</v>
      </c>
      <c r="E399" s="70">
        <v>2016</v>
      </c>
      <c r="F399" s="70" t="s">
        <v>155</v>
      </c>
      <c r="G399" s="70" t="s">
        <v>2145</v>
      </c>
      <c r="H399" s="70" t="s">
        <v>2146</v>
      </c>
      <c r="I399" s="148"/>
      <c r="J399" s="71">
        <v>40.083210848748791</v>
      </c>
      <c r="K399" s="71">
        <v>0.65913654867595872</v>
      </c>
      <c r="L399" s="71">
        <v>9.2698731786713644</v>
      </c>
      <c r="M399" s="71">
        <v>4.5325823121850171</v>
      </c>
      <c r="N399" s="71">
        <v>12.770631354432547</v>
      </c>
      <c r="O399" s="71">
        <v>4.3153403374377044</v>
      </c>
      <c r="P399" s="71">
        <v>6.4329478406963903</v>
      </c>
      <c r="Q399" s="71">
        <v>0.33331253943031336</v>
      </c>
      <c r="R399" s="71">
        <v>0</v>
      </c>
      <c r="S399" s="71">
        <v>0.44112820022000482</v>
      </c>
      <c r="T399" s="72"/>
      <c r="U399" s="71">
        <v>1797146</v>
      </c>
      <c r="V399" s="71">
        <v>223</v>
      </c>
      <c r="W399" s="71">
        <v>166</v>
      </c>
      <c r="X399" s="71">
        <v>1010</v>
      </c>
      <c r="Y399" s="71">
        <v>2114</v>
      </c>
      <c r="Z399" s="71">
        <v>2538</v>
      </c>
      <c r="AA399" s="71">
        <v>1324</v>
      </c>
      <c r="AB399" s="71">
        <v>4719</v>
      </c>
      <c r="AC399" s="71">
        <v>0</v>
      </c>
      <c r="AD399" s="71">
        <v>0.44112820022000482</v>
      </c>
      <c r="AE399" s="72"/>
      <c r="AF399" s="71">
        <v>21976771.277305171</v>
      </c>
      <c r="AG399" s="71">
        <v>523420.00811916299</v>
      </c>
      <c r="AH399" s="71">
        <v>1028445.280312868</v>
      </c>
      <c r="AI399" s="71">
        <v>6296942.920019784</v>
      </c>
      <c r="AJ399" s="71">
        <v>11379187.982252739</v>
      </c>
      <c r="AK399" s="71">
        <v>0</v>
      </c>
      <c r="AL399" s="71">
        <v>0</v>
      </c>
      <c r="AM399" s="71">
        <v>647221.59186708415</v>
      </c>
      <c r="AN399" s="71">
        <v>0</v>
      </c>
      <c r="AO399" s="71">
        <v>0</v>
      </c>
      <c r="AP399" s="71">
        <v>41851989.059876807</v>
      </c>
      <c r="AQ399" s="72"/>
      <c r="AR399" s="71">
        <v>26</v>
      </c>
      <c r="AS399" s="71">
        <v>8</v>
      </c>
      <c r="AT399" s="71">
        <v>14</v>
      </c>
      <c r="AU399" s="71">
        <v>0</v>
      </c>
      <c r="AV399" s="71">
        <v>0</v>
      </c>
      <c r="AW399" s="71">
        <v>0</v>
      </c>
      <c r="AX399" s="71"/>
      <c r="AY399" s="72"/>
      <c r="AZ399" s="71">
        <v>127.5</v>
      </c>
      <c r="BA399" s="71">
        <v>139.19999999999999</v>
      </c>
      <c r="BB399" s="71">
        <v>14688.1</v>
      </c>
      <c r="BC399" s="71">
        <v>0</v>
      </c>
      <c r="BD399" s="71">
        <v>0</v>
      </c>
      <c r="BE399" s="71">
        <v>0</v>
      </c>
      <c r="BF399" s="71"/>
      <c r="BG399" s="72"/>
      <c r="BH399" s="71">
        <v>29.222999999999999</v>
      </c>
      <c r="BI399" s="71">
        <v>0</v>
      </c>
      <c r="BJ399" s="71">
        <v>8.6059999999999999</v>
      </c>
      <c r="BK399" s="71">
        <v>0</v>
      </c>
      <c r="BL399" s="71">
        <v>0</v>
      </c>
      <c r="BM399" s="71">
        <v>0</v>
      </c>
      <c r="BN399" s="72"/>
      <c r="BO399" s="71">
        <v>1</v>
      </c>
      <c r="BP399" s="71">
        <v>0</v>
      </c>
      <c r="BQ399" s="71">
        <v>2</v>
      </c>
      <c r="BR399" s="71">
        <v>0</v>
      </c>
      <c r="BS399" s="71">
        <v>0</v>
      </c>
      <c r="BT399" s="71">
        <v>0</v>
      </c>
      <c r="BU399"/>
      <c r="BV399" s="70">
        <v>14.367000000000001</v>
      </c>
      <c r="BW399" s="70">
        <v>0</v>
      </c>
      <c r="BX399" s="70">
        <v>0</v>
      </c>
      <c r="BY399" s="70">
        <v>1.2190000000000001</v>
      </c>
      <c r="BZ399" s="70">
        <v>22.242999999999999</v>
      </c>
      <c r="CA399" s="70">
        <v>0</v>
      </c>
      <c r="CB399" s="70">
        <v>0</v>
      </c>
      <c r="CC399" s="70">
        <v>0</v>
      </c>
      <c r="CD399" s="70">
        <v>0</v>
      </c>
    </row>
    <row r="400" spans="1:82">
      <c r="A400" s="70" t="s">
        <v>2159</v>
      </c>
      <c r="B400" s="70">
        <v>422</v>
      </c>
      <c r="C400" s="70">
        <v>14</v>
      </c>
      <c r="D400" s="70">
        <v>25</v>
      </c>
      <c r="E400" s="70">
        <v>2017</v>
      </c>
      <c r="F400" s="70" t="s">
        <v>156</v>
      </c>
      <c r="G400" s="70" t="s">
        <v>2145</v>
      </c>
      <c r="H400" s="70" t="s">
        <v>2146</v>
      </c>
      <c r="I400" s="148"/>
      <c r="J400" s="71">
        <v>42.786782754061598</v>
      </c>
      <c r="K400" s="71">
        <v>0.72130431224708769</v>
      </c>
      <c r="L400" s="71">
        <v>9.0475095050788674</v>
      </c>
      <c r="M400" s="71">
        <v>4.0417298934429651</v>
      </c>
      <c r="N400" s="71">
        <v>11.476625506818088</v>
      </c>
      <c r="O400" s="71">
        <v>4.1980929497076227</v>
      </c>
      <c r="P400" s="71">
        <v>6.3921974132482386</v>
      </c>
      <c r="Q400" s="71">
        <v>0.31747115006928001</v>
      </c>
      <c r="R400" s="71">
        <v>0</v>
      </c>
      <c r="S400" s="71">
        <v>0.61038043236017514</v>
      </c>
      <c r="T400" s="72"/>
      <c r="U400" s="71">
        <v>1957782</v>
      </c>
      <c r="V400" s="71">
        <v>223</v>
      </c>
      <c r="W400" s="71">
        <v>166</v>
      </c>
      <c r="X400" s="71">
        <v>1010</v>
      </c>
      <c r="Y400" s="71">
        <v>2099</v>
      </c>
      <c r="Z400" s="71">
        <v>2510</v>
      </c>
      <c r="AA400" s="71">
        <v>1324</v>
      </c>
      <c r="AB400" s="71">
        <v>4648</v>
      </c>
      <c r="AC400" s="71">
        <v>0</v>
      </c>
      <c r="AD400" s="71">
        <v>0.61038043236017514</v>
      </c>
      <c r="AE400" s="72"/>
      <c r="AF400" s="71">
        <v>24925641.29845053</v>
      </c>
      <c r="AG400" s="71">
        <v>560961.73521703749</v>
      </c>
      <c r="AH400" s="71">
        <v>1390560.27823552</v>
      </c>
      <c r="AI400" s="71">
        <v>5859238.0209796624</v>
      </c>
      <c r="AJ400" s="71">
        <v>11407308.129833531</v>
      </c>
      <c r="AK400" s="71">
        <v>0</v>
      </c>
      <c r="AL400" s="71">
        <v>0</v>
      </c>
      <c r="AM400" s="71">
        <v>638481.26835139433</v>
      </c>
      <c r="AN400" s="71">
        <v>0</v>
      </c>
      <c r="AO400" s="71">
        <v>0</v>
      </c>
      <c r="AP400" s="71">
        <v>44782190.731067672</v>
      </c>
      <c r="AQ400" s="72"/>
      <c r="AR400" s="71">
        <v>28</v>
      </c>
      <c r="AS400" s="71">
        <v>10</v>
      </c>
      <c r="AT400" s="71">
        <v>27</v>
      </c>
      <c r="AU400" s="71">
        <v>0</v>
      </c>
      <c r="AV400" s="71">
        <v>0</v>
      </c>
      <c r="AW400" s="71">
        <v>0</v>
      </c>
      <c r="AX400" s="71"/>
      <c r="AY400" s="72"/>
      <c r="AZ400" s="71">
        <v>139.4</v>
      </c>
      <c r="BA400" s="71">
        <v>199.6</v>
      </c>
      <c r="BB400" s="71">
        <v>47123</v>
      </c>
      <c r="BC400" s="71">
        <v>0</v>
      </c>
      <c r="BD400" s="71">
        <v>0</v>
      </c>
      <c r="BE400" s="71">
        <v>0</v>
      </c>
      <c r="BF400" s="71"/>
      <c r="BG400" s="72"/>
      <c r="BH400" s="71">
        <v>29.158999999999999</v>
      </c>
      <c r="BI400" s="71">
        <v>0</v>
      </c>
      <c r="BJ400" s="71">
        <v>8.4269999999999996</v>
      </c>
      <c r="BK400" s="71">
        <v>0</v>
      </c>
      <c r="BL400" s="71">
        <v>0</v>
      </c>
      <c r="BM400" s="71">
        <v>0</v>
      </c>
      <c r="BN400" s="72"/>
      <c r="BO400" s="71">
        <v>1</v>
      </c>
      <c r="BP400" s="71">
        <v>0</v>
      </c>
      <c r="BQ400" s="71">
        <v>2</v>
      </c>
      <c r="BR400" s="71">
        <v>0</v>
      </c>
      <c r="BS400" s="71">
        <v>0</v>
      </c>
      <c r="BT400" s="71">
        <v>0</v>
      </c>
      <c r="BU400"/>
      <c r="BV400" s="70">
        <v>14.568</v>
      </c>
      <c r="BW400" s="70">
        <v>0</v>
      </c>
      <c r="BX400" s="70">
        <v>0</v>
      </c>
      <c r="BY400" s="70">
        <v>1.323</v>
      </c>
      <c r="BZ400" s="70">
        <v>21.695</v>
      </c>
      <c r="CA400" s="70">
        <v>0</v>
      </c>
      <c r="CB400" s="70">
        <v>0</v>
      </c>
      <c r="CC400" s="70">
        <v>0</v>
      </c>
      <c r="CD400" s="70">
        <v>0</v>
      </c>
    </row>
    <row r="401" spans="1:82">
      <c r="A401" s="70" t="s">
        <v>2160</v>
      </c>
      <c r="B401" s="70">
        <v>423</v>
      </c>
      <c r="C401" s="70">
        <v>15</v>
      </c>
      <c r="D401" s="70">
        <v>25</v>
      </c>
      <c r="E401" s="70">
        <v>2018</v>
      </c>
      <c r="F401" s="70" t="s">
        <v>183</v>
      </c>
      <c r="G401" s="70" t="s">
        <v>2145</v>
      </c>
      <c r="H401" s="70" t="s">
        <v>2146</v>
      </c>
      <c r="I401" s="148"/>
      <c r="J401" s="71">
        <v>42.473320898571686</v>
      </c>
      <c r="K401" s="71">
        <v>0.67309916921706825</v>
      </c>
      <c r="L401" s="71">
        <v>8.3494104165341465</v>
      </c>
      <c r="M401" s="71">
        <v>4.381594827941842</v>
      </c>
      <c r="N401" s="71">
        <v>11.119713330814335</v>
      </c>
      <c r="O401" s="71">
        <v>4.0798329816629044</v>
      </c>
      <c r="P401" s="71">
        <v>6.2281903744281726</v>
      </c>
      <c r="Q401" s="71">
        <v>0.28939688521398899</v>
      </c>
      <c r="R401" s="71">
        <v>0</v>
      </c>
      <c r="S401" s="71">
        <v>0.5730338322208699</v>
      </c>
      <c r="T401" s="72"/>
      <c r="U401" s="71">
        <v>1805586</v>
      </c>
      <c r="V401" s="71">
        <v>223</v>
      </c>
      <c r="W401" s="71">
        <v>166</v>
      </c>
      <c r="X401" s="71">
        <v>1010</v>
      </c>
      <c r="Y401" s="71">
        <v>2101</v>
      </c>
      <c r="Z401" s="71">
        <v>2486</v>
      </c>
      <c r="AA401" s="71">
        <v>1303</v>
      </c>
      <c r="AB401" s="71">
        <v>4566</v>
      </c>
      <c r="AC401" s="71">
        <v>0</v>
      </c>
      <c r="AD401" s="71">
        <v>0.5730338322208699</v>
      </c>
      <c r="AE401" s="72"/>
      <c r="AF401" s="71">
        <v>24586590.697227482</v>
      </c>
      <c r="AG401" s="71">
        <v>514274.54417789698</v>
      </c>
      <c r="AH401" s="71">
        <v>1323382.8342376139</v>
      </c>
      <c r="AI401" s="71">
        <v>6199679.3620406576</v>
      </c>
      <c r="AJ401" s="71">
        <v>10372905.607206989</v>
      </c>
      <c r="AK401" s="71">
        <v>0</v>
      </c>
      <c r="AL401" s="71">
        <v>0</v>
      </c>
      <c r="AM401" s="71">
        <v>628514.97150938876</v>
      </c>
      <c r="AN401" s="71">
        <v>0</v>
      </c>
      <c r="AO401" s="71">
        <v>0</v>
      </c>
      <c r="AP401" s="71">
        <v>43625348.016400032</v>
      </c>
      <c r="AQ401" s="72"/>
      <c r="AR401" s="71">
        <v>28</v>
      </c>
      <c r="AS401" s="71">
        <v>16</v>
      </c>
      <c r="AT401" s="71">
        <v>32</v>
      </c>
      <c r="AU401" s="71">
        <v>0</v>
      </c>
      <c r="AV401" s="71">
        <v>0</v>
      </c>
      <c r="AW401" s="71">
        <v>0</v>
      </c>
      <c r="AX401" s="71"/>
      <c r="AY401" s="72"/>
      <c r="AZ401" s="71">
        <v>139.69999999999999</v>
      </c>
      <c r="BA401" s="71">
        <v>497</v>
      </c>
      <c r="BB401" s="71">
        <v>47221</v>
      </c>
      <c r="BC401" s="71">
        <v>0</v>
      </c>
      <c r="BD401" s="71">
        <v>0</v>
      </c>
      <c r="BE401" s="71">
        <v>0</v>
      </c>
      <c r="BF401" s="71"/>
      <c r="BG401" s="72"/>
      <c r="BH401" s="71">
        <v>31.574000000000002</v>
      </c>
      <c r="BI401" s="71">
        <v>0</v>
      </c>
      <c r="BJ401" s="71">
        <v>7.5430000000000001</v>
      </c>
      <c r="BK401" s="71">
        <v>0</v>
      </c>
      <c r="BL401" s="71">
        <v>0</v>
      </c>
      <c r="BM401" s="71">
        <v>0</v>
      </c>
      <c r="BN401" s="72"/>
      <c r="BO401" s="71">
        <v>1</v>
      </c>
      <c r="BP401" s="71">
        <v>0</v>
      </c>
      <c r="BQ401" s="71">
        <v>2</v>
      </c>
      <c r="BR401" s="71">
        <v>0</v>
      </c>
      <c r="BS401" s="71">
        <v>0</v>
      </c>
      <c r="BT401" s="71">
        <v>0</v>
      </c>
      <c r="BU401"/>
      <c r="BV401" s="70">
        <v>13.71</v>
      </c>
      <c r="BW401" s="70">
        <v>0</v>
      </c>
      <c r="BX401" s="70">
        <v>0</v>
      </c>
      <c r="BY401" s="70">
        <v>1.3380000000000001</v>
      </c>
      <c r="BZ401" s="70">
        <v>24.068999999999999</v>
      </c>
      <c r="CA401" s="70">
        <v>0</v>
      </c>
      <c r="CB401" s="70">
        <v>0</v>
      </c>
      <c r="CC401" s="70">
        <v>0</v>
      </c>
      <c r="CD401" s="70">
        <v>0</v>
      </c>
    </row>
    <row r="402" spans="1:82">
      <c r="A402" s="70" t="s">
        <v>2161</v>
      </c>
      <c r="B402" s="70">
        <v>424</v>
      </c>
      <c r="C402" s="70">
        <v>16</v>
      </c>
      <c r="D402" s="70">
        <v>25</v>
      </c>
      <c r="E402" s="70">
        <v>2019</v>
      </c>
      <c r="F402" s="70" t="s">
        <v>158</v>
      </c>
      <c r="G402" s="70" t="s">
        <v>2145</v>
      </c>
      <c r="H402" s="70" t="s">
        <v>2146</v>
      </c>
      <c r="I402" s="148"/>
      <c r="J402" s="71">
        <v>40.494188732733974</v>
      </c>
      <c r="K402" s="71">
        <v>0.59729752806078673</v>
      </c>
      <c r="L402" s="71">
        <v>8.4366200509705092</v>
      </c>
      <c r="M402" s="71">
        <v>4.0575135566418847</v>
      </c>
      <c r="N402" s="71">
        <v>10.835233830291084</v>
      </c>
      <c r="O402" s="71">
        <v>3.9644318304932686</v>
      </c>
      <c r="P402" s="71">
        <v>6.0439956171230236</v>
      </c>
      <c r="Q402" s="71">
        <v>0.273931664555702</v>
      </c>
      <c r="R402" s="71">
        <v>0</v>
      </c>
      <c r="S402" s="71">
        <v>0.68710767017592012</v>
      </c>
      <c r="T402" s="72"/>
      <c r="U402" s="71">
        <v>1729307</v>
      </c>
      <c r="V402" s="71">
        <v>223</v>
      </c>
      <c r="W402" s="71">
        <v>166</v>
      </c>
      <c r="X402" s="71">
        <v>1010</v>
      </c>
      <c r="Y402" s="71">
        <v>2084</v>
      </c>
      <c r="Z402" s="71">
        <v>2482</v>
      </c>
      <c r="AA402" s="71">
        <v>1255</v>
      </c>
      <c r="AB402" s="71">
        <v>4439</v>
      </c>
      <c r="AC402" s="71">
        <v>0</v>
      </c>
      <c r="AD402" s="71">
        <v>0.68710767017592012</v>
      </c>
      <c r="AE402" s="72"/>
      <c r="AF402" s="71">
        <v>22835359.514371268</v>
      </c>
      <c r="AG402" s="71">
        <v>450471.28769446787</v>
      </c>
      <c r="AH402" s="71">
        <v>1405030.3642902421</v>
      </c>
      <c r="AI402" s="71">
        <v>5922976.5326916939</v>
      </c>
      <c r="AJ402" s="71">
        <v>10475092.741561539</v>
      </c>
      <c r="AK402" s="71">
        <v>0</v>
      </c>
      <c r="AL402" s="71">
        <v>0</v>
      </c>
      <c r="AM402" s="71">
        <v>604558.38322589127</v>
      </c>
      <c r="AN402" s="71">
        <v>0</v>
      </c>
      <c r="AO402" s="71">
        <v>0</v>
      </c>
      <c r="AP402" s="71">
        <v>41693488.823835105</v>
      </c>
      <c r="AQ402" s="72"/>
      <c r="AR402" s="71">
        <v>31</v>
      </c>
      <c r="AS402" s="71">
        <v>57</v>
      </c>
      <c r="AT402" s="71">
        <v>35</v>
      </c>
      <c r="AU402" s="71">
        <v>0</v>
      </c>
      <c r="AV402" s="71">
        <v>0</v>
      </c>
      <c r="AW402" s="71">
        <v>0</v>
      </c>
      <c r="AX402" s="71"/>
      <c r="AY402" s="72"/>
      <c r="AZ402" s="71">
        <v>156.9</v>
      </c>
      <c r="BA402" s="71">
        <v>2525.4</v>
      </c>
      <c r="BB402" s="71">
        <v>47279.9</v>
      </c>
      <c r="BC402" s="71">
        <v>0</v>
      </c>
      <c r="BD402" s="71">
        <v>0</v>
      </c>
      <c r="BE402" s="71">
        <v>0</v>
      </c>
      <c r="BF402" s="71"/>
      <c r="BG402" s="72"/>
      <c r="BH402" s="71">
        <v>29.895</v>
      </c>
      <c r="BI402" s="71">
        <v>0</v>
      </c>
      <c r="BJ402" s="71">
        <v>7.1630000000000003</v>
      </c>
      <c r="BK402" s="71">
        <v>0</v>
      </c>
      <c r="BL402" s="71">
        <v>0</v>
      </c>
      <c r="BM402" s="71">
        <v>0</v>
      </c>
      <c r="BN402" s="72"/>
      <c r="BO402" s="71">
        <v>1</v>
      </c>
      <c r="BP402" s="71">
        <v>0</v>
      </c>
      <c r="BQ402" s="71">
        <v>2</v>
      </c>
      <c r="BR402" s="71">
        <v>0</v>
      </c>
      <c r="BS402" s="71">
        <v>0</v>
      </c>
      <c r="BT402" s="71">
        <v>0</v>
      </c>
      <c r="BU402"/>
      <c r="BV402" s="70">
        <v>13.303000000000001</v>
      </c>
      <c r="BW402" s="70">
        <v>0</v>
      </c>
      <c r="BX402" s="70">
        <v>0</v>
      </c>
      <c r="BY402" s="70">
        <v>0</v>
      </c>
      <c r="BZ402" s="70">
        <v>23.754999999999999</v>
      </c>
      <c r="CA402" s="70">
        <v>0</v>
      </c>
      <c r="CB402" s="70">
        <v>0</v>
      </c>
      <c r="CC402" s="70">
        <v>0</v>
      </c>
      <c r="CD402" s="70">
        <v>0</v>
      </c>
    </row>
    <row r="403" spans="1:82">
      <c r="A403" s="70" t="s">
        <v>2162</v>
      </c>
      <c r="B403" s="70">
        <v>425</v>
      </c>
      <c r="C403" s="70">
        <v>17</v>
      </c>
      <c r="D403" s="70">
        <v>25</v>
      </c>
      <c r="E403" s="70">
        <v>2020</v>
      </c>
      <c r="F403" s="70" t="s">
        <v>159</v>
      </c>
      <c r="G403" s="70" t="s">
        <v>2145</v>
      </c>
      <c r="H403" s="70" t="s">
        <v>2146</v>
      </c>
      <c r="I403" s="148"/>
      <c r="J403" s="71">
        <v>37.590126208313059</v>
      </c>
      <c r="K403" s="71">
        <v>0.5879036494568074</v>
      </c>
      <c r="L403" s="71">
        <v>7.0091643406227506</v>
      </c>
      <c r="M403" s="71">
        <v>3.3311645676100885</v>
      </c>
      <c r="N403" s="71">
        <v>9.5584613494154009</v>
      </c>
      <c r="O403" s="71">
        <v>3.4342185490001778</v>
      </c>
      <c r="P403" s="71">
        <v>5.6818232887830211</v>
      </c>
      <c r="Q403" s="71">
        <v>0.25801212559367298</v>
      </c>
      <c r="R403" s="71">
        <v>0</v>
      </c>
      <c r="S403" s="71">
        <v>0.50389830788050949</v>
      </c>
      <c r="T403" s="72"/>
      <c r="U403" s="71">
        <v>1892857</v>
      </c>
      <c r="V403" s="71">
        <v>196</v>
      </c>
      <c r="W403" s="71">
        <v>149</v>
      </c>
      <c r="X403" s="71">
        <v>900</v>
      </c>
      <c r="Y403" s="71">
        <v>2101</v>
      </c>
      <c r="Z403" s="71">
        <v>2454</v>
      </c>
      <c r="AA403" s="71">
        <v>1254</v>
      </c>
      <c r="AB403" s="71">
        <v>4376</v>
      </c>
      <c r="AC403" s="71">
        <v>0</v>
      </c>
      <c r="AD403" s="71">
        <v>0.50389830788050949</v>
      </c>
      <c r="AE403" s="72"/>
      <c r="AF403" s="71">
        <v>22149619.275627051</v>
      </c>
      <c r="AG403" s="71">
        <v>452927.41336892243</v>
      </c>
      <c r="AH403" s="71">
        <v>1222189.7958267038</v>
      </c>
      <c r="AI403" s="71">
        <v>5086121.5030381409</v>
      </c>
      <c r="AJ403" s="71">
        <v>10099263.21913868</v>
      </c>
      <c r="AK403" s="71"/>
      <c r="AL403" s="71"/>
      <c r="AM403" s="71">
        <v>571116.61837403569</v>
      </c>
      <c r="AN403" s="71"/>
      <c r="AO403" s="71"/>
      <c r="AP403" s="71">
        <v>39581237.82537353</v>
      </c>
      <c r="AQ403" s="72"/>
      <c r="AR403" s="71">
        <v>33</v>
      </c>
      <c r="AS403" s="71">
        <v>81</v>
      </c>
      <c r="AT403" s="71">
        <v>55</v>
      </c>
      <c r="AU403" s="71">
        <v>0</v>
      </c>
      <c r="AV403" s="71">
        <v>0</v>
      </c>
      <c r="AW403" s="71">
        <v>0</v>
      </c>
      <c r="AX403" s="71"/>
      <c r="AY403" s="72"/>
      <c r="AZ403" s="71">
        <v>164.7</v>
      </c>
      <c r="BA403" s="71">
        <v>3713.4</v>
      </c>
      <c r="BB403" s="71">
        <v>47671.1</v>
      </c>
      <c r="BC403" s="71">
        <v>0</v>
      </c>
      <c r="BD403" s="71">
        <v>0</v>
      </c>
      <c r="BE403" s="71">
        <v>0</v>
      </c>
      <c r="BF403" s="71"/>
      <c r="BG403" s="72"/>
      <c r="BH403" s="71">
        <v>29.06</v>
      </c>
      <c r="BI403" s="71">
        <v>0</v>
      </c>
      <c r="BJ403" s="71">
        <v>7.7380000000000004</v>
      </c>
      <c r="BK403" s="71">
        <v>0</v>
      </c>
      <c r="BL403" s="71">
        <v>0</v>
      </c>
      <c r="BM403" s="71">
        <v>0</v>
      </c>
      <c r="BN403" s="72"/>
      <c r="BO403" s="71">
        <v>1</v>
      </c>
      <c r="BP403" s="71">
        <v>0</v>
      </c>
      <c r="BQ403" s="71">
        <v>2</v>
      </c>
      <c r="BR403" s="71">
        <v>0</v>
      </c>
      <c r="BS403" s="71">
        <v>0</v>
      </c>
      <c r="BT403" s="71">
        <v>0</v>
      </c>
      <c r="BU403"/>
      <c r="BV403" s="70">
        <v>13.981</v>
      </c>
      <c r="BW403" s="70">
        <v>0</v>
      </c>
      <c r="BX403" s="70">
        <v>0</v>
      </c>
      <c r="BY403" s="70">
        <v>0</v>
      </c>
      <c r="BZ403" s="70">
        <v>22.817</v>
      </c>
      <c r="CA403" s="70">
        <v>0</v>
      </c>
      <c r="CB403" s="70">
        <v>0</v>
      </c>
      <c r="CC403" s="70">
        <v>0</v>
      </c>
      <c r="CD403" s="70">
        <v>0</v>
      </c>
    </row>
    <row r="404" spans="1:82">
      <c r="A404" s="70" t="s">
        <v>2163</v>
      </c>
      <c r="B404" s="70">
        <v>425</v>
      </c>
      <c r="C404" s="70">
        <v>18</v>
      </c>
      <c r="D404" s="70">
        <v>25</v>
      </c>
      <c r="E404" s="70">
        <v>2021</v>
      </c>
      <c r="F404" s="70" t="s">
        <v>160</v>
      </c>
      <c r="G404" s="70" t="s">
        <v>2145</v>
      </c>
      <c r="H404" s="70" t="s">
        <v>2146</v>
      </c>
      <c r="I404" s="148"/>
      <c r="J404" s="71">
        <v>48.932731610983005</v>
      </c>
      <c r="K404" s="71">
        <v>0.69683189930554523</v>
      </c>
      <c r="L404" s="71">
        <v>5.5908725895553957</v>
      </c>
      <c r="M404" s="71">
        <v>3.7916735730540285</v>
      </c>
      <c r="N404" s="71">
        <v>9.6836851369933221</v>
      </c>
      <c r="O404" s="71">
        <v>3.3502694197654521</v>
      </c>
      <c r="P404" s="71">
        <v>5.789675937428421</v>
      </c>
      <c r="Q404" s="71">
        <v>0.252173916849526</v>
      </c>
      <c r="R404" s="71">
        <v>0</v>
      </c>
      <c r="S404" s="71">
        <v>0.60458659298126716</v>
      </c>
      <c r="T404" s="72"/>
      <c r="U404" s="71">
        <v>2274340</v>
      </c>
      <c r="V404" s="71">
        <v>196</v>
      </c>
      <c r="W404" s="71">
        <v>149</v>
      </c>
      <c r="X404" s="71">
        <v>900</v>
      </c>
      <c r="Y404" s="71">
        <v>2104</v>
      </c>
      <c r="Z404" s="71">
        <v>2465</v>
      </c>
      <c r="AA404" s="71">
        <v>1246</v>
      </c>
      <c r="AB404" s="71">
        <v>4319</v>
      </c>
      <c r="AC404" s="71">
        <v>0</v>
      </c>
      <c r="AD404" s="71">
        <v>0.60458659298126716</v>
      </c>
      <c r="AE404" s="72"/>
      <c r="AF404" s="71">
        <v>28855123.966338757</v>
      </c>
      <c r="AG404" s="71">
        <v>501490.03370787151</v>
      </c>
      <c r="AH404" s="71">
        <v>937964.26241525449</v>
      </c>
      <c r="AI404" s="71">
        <v>5710010.0758784665</v>
      </c>
      <c r="AJ404" s="71">
        <v>10475925.021552</v>
      </c>
      <c r="AK404" s="71">
        <v>0</v>
      </c>
      <c r="AL404" s="71">
        <v>0</v>
      </c>
      <c r="AM404" s="71">
        <v>566928.73144190083</v>
      </c>
      <c r="AN404" s="71">
        <v>0</v>
      </c>
      <c r="AO404" s="71">
        <v>0</v>
      </c>
      <c r="AP404" s="71">
        <v>47047442.091334254</v>
      </c>
      <c r="AQ404" s="72"/>
      <c r="AR404" s="71">
        <v>33</v>
      </c>
      <c r="AS404" s="71">
        <v>93</v>
      </c>
      <c r="AT404" s="71">
        <v>55</v>
      </c>
      <c r="AU404" s="71">
        <v>0</v>
      </c>
      <c r="AV404" s="71">
        <v>0</v>
      </c>
      <c r="AW404" s="71">
        <v>0</v>
      </c>
      <c r="AX404" s="71"/>
      <c r="AY404" s="72"/>
      <c r="AZ404" s="71">
        <v>164.7</v>
      </c>
      <c r="BA404" s="71">
        <v>4287.6000000000004</v>
      </c>
      <c r="BB404" s="71">
        <v>47671.1</v>
      </c>
      <c r="BC404" s="71">
        <v>0</v>
      </c>
      <c r="BD404" s="71">
        <v>0</v>
      </c>
      <c r="BE404" s="71">
        <v>0</v>
      </c>
      <c r="BF404" s="71"/>
      <c r="BG404" s="72"/>
      <c r="BH404" s="71">
        <v>28.779</v>
      </c>
      <c r="BI404" s="71">
        <v>0</v>
      </c>
      <c r="BJ404" s="71">
        <v>7.2370000000000001</v>
      </c>
      <c r="BK404" s="71">
        <v>0</v>
      </c>
      <c r="BL404" s="71">
        <v>0</v>
      </c>
      <c r="BM404" s="71">
        <v>0</v>
      </c>
      <c r="BN404" s="72"/>
      <c r="BO404" s="71">
        <v>1</v>
      </c>
      <c r="BP404" s="71">
        <v>0</v>
      </c>
      <c r="BQ404" s="71">
        <v>2</v>
      </c>
      <c r="BR404" s="71">
        <v>0</v>
      </c>
      <c r="BS404" s="71">
        <v>0</v>
      </c>
      <c r="BT404" s="71">
        <v>0</v>
      </c>
      <c r="BU404"/>
      <c r="BV404" s="70">
        <v>12.548999999999999</v>
      </c>
      <c r="BW404" s="70">
        <v>0</v>
      </c>
      <c r="BX404" s="70">
        <v>0</v>
      </c>
      <c r="BY404" s="70">
        <v>0</v>
      </c>
      <c r="BZ404" s="70">
        <v>23.466999999999999</v>
      </c>
      <c r="CA404" s="70">
        <v>0</v>
      </c>
      <c r="CB404" s="70">
        <v>0</v>
      </c>
      <c r="CC404" s="70">
        <v>0</v>
      </c>
      <c r="CD404" s="70">
        <v>0</v>
      </c>
    </row>
    <row r="405" spans="1:82">
      <c r="A405" s="70" t="s">
        <v>2164</v>
      </c>
      <c r="B405" s="70">
        <v>425</v>
      </c>
      <c r="C405" s="70">
        <v>19</v>
      </c>
      <c r="D405" s="70">
        <v>25</v>
      </c>
      <c r="E405" s="70">
        <v>2022</v>
      </c>
      <c r="F405" s="70" t="s">
        <v>161</v>
      </c>
      <c r="G405" s="70" t="s">
        <v>2145</v>
      </c>
      <c r="H405" s="70" t="s">
        <v>2146</v>
      </c>
      <c r="I405" s="148"/>
      <c r="J405" s="71">
        <v>32.974910910074513</v>
      </c>
      <c r="K405" s="71">
        <v>0.63741178845899404</v>
      </c>
      <c r="L405" s="71">
        <v>5.6471853438215263</v>
      </c>
      <c r="M405" s="71">
        <v>3.6168744661535062</v>
      </c>
      <c r="N405" s="71">
        <v>10.451077940429833</v>
      </c>
      <c r="O405" s="71">
        <v>3.5004499089308787</v>
      </c>
      <c r="P405" s="71">
        <v>5.6798567589252187</v>
      </c>
      <c r="Q405" s="71">
        <v>0.25231614498536314</v>
      </c>
      <c r="R405" s="71">
        <v>0</v>
      </c>
      <c r="S405" s="71">
        <v>0.60569657597149262</v>
      </c>
      <c r="T405" s="72"/>
      <c r="U405" s="71">
        <v>1948900</v>
      </c>
      <c r="V405" s="71">
        <v>196</v>
      </c>
      <c r="W405" s="71">
        <v>149</v>
      </c>
      <c r="X405" s="71">
        <v>900</v>
      </c>
      <c r="Y405" s="71">
        <v>2145</v>
      </c>
      <c r="Z405" s="71">
        <v>2447</v>
      </c>
      <c r="AA405" s="71">
        <v>1241</v>
      </c>
      <c r="AB405" s="71">
        <v>4286</v>
      </c>
      <c r="AC405" s="71">
        <v>0</v>
      </c>
      <c r="AD405" s="71">
        <v>0.60569657597149262</v>
      </c>
      <c r="AE405" s="72"/>
      <c r="AF405" s="71">
        <v>19340391.030423768</v>
      </c>
      <c r="AG405" s="71">
        <v>525622.9146574582</v>
      </c>
      <c r="AH405" s="71">
        <v>1148916.4754136491</v>
      </c>
      <c r="AI405" s="71">
        <v>5347115.2691389574</v>
      </c>
      <c r="AJ405" s="71">
        <v>12289013.223215556</v>
      </c>
      <c r="AK405" s="71">
        <v>0</v>
      </c>
      <c r="AL405" s="71">
        <v>0</v>
      </c>
      <c r="AM405" s="71">
        <v>553439.58382889722</v>
      </c>
      <c r="AN405" s="71">
        <v>0</v>
      </c>
      <c r="AO405" s="71">
        <v>0</v>
      </c>
      <c r="AP405" s="71">
        <v>39204498.496678285</v>
      </c>
      <c r="AQ405" s="72"/>
      <c r="AR405" s="71">
        <v>39</v>
      </c>
      <c r="AS405" s="71">
        <v>107</v>
      </c>
      <c r="AT405" s="71">
        <v>54</v>
      </c>
      <c r="AU405" s="71">
        <v>0</v>
      </c>
      <c r="AV405" s="71">
        <v>0</v>
      </c>
      <c r="AW405" s="71">
        <v>0</v>
      </c>
      <c r="AX405" s="71"/>
      <c r="AY405" s="72"/>
      <c r="AZ405" s="71">
        <v>212.70000000000005</v>
      </c>
      <c r="BA405" s="71">
        <v>4980.6000000000004</v>
      </c>
      <c r="BB405" s="71">
        <v>47650.7</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2165</v>
      </c>
      <c r="B406" s="70">
        <v>425</v>
      </c>
      <c r="C406" s="70">
        <v>20</v>
      </c>
      <c r="D406" s="70">
        <v>25</v>
      </c>
      <c r="E406" s="70">
        <v>2023</v>
      </c>
      <c r="F406" s="70" t="s">
        <v>1539</v>
      </c>
      <c r="G406" s="1064" t="s">
        <v>2145</v>
      </c>
      <c r="H406" s="70" t="s">
        <v>2146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121</v>
      </c>
      <c r="AT406" s="71">
        <v>74</v>
      </c>
      <c r="AU406" s="71">
        <v>0</v>
      </c>
      <c r="AV406" s="71">
        <v>0</v>
      </c>
      <c r="AW406" s="71">
        <v>0</v>
      </c>
      <c r="AX406" s="71"/>
      <c r="AY406" s="72"/>
      <c r="AZ406" s="71">
        <v>260.90000000000003</v>
      </c>
      <c r="BA406" s="71">
        <v>5673.6</v>
      </c>
      <c r="BB406" s="71">
        <v>86016.7</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2166</v>
      </c>
      <c r="B407" s="70">
        <v>425</v>
      </c>
      <c r="C407" s="70">
        <v>21</v>
      </c>
      <c r="D407" s="70">
        <v>25</v>
      </c>
      <c r="E407" s="70">
        <v>2024</v>
      </c>
      <c r="F407" s="70" t="s">
        <v>1554</v>
      </c>
      <c r="G407" s="1064" t="s">
        <v>2145</v>
      </c>
      <c r="H407" s="70" t="s">
        <v>2146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2167</v>
      </c>
      <c r="B408" s="70">
        <v>171</v>
      </c>
      <c r="C408" s="70">
        <v>1</v>
      </c>
      <c r="D408" s="70">
        <v>11</v>
      </c>
      <c r="E408" s="70">
        <v>1990</v>
      </c>
      <c r="F408" s="70" t="s">
        <v>787</v>
      </c>
      <c r="G408" s="70" t="s">
        <v>1640</v>
      </c>
      <c r="H408" s="70" t="s">
        <v>1641</v>
      </c>
      <c r="I408" s="148"/>
      <c r="J408" s="71">
        <v>20.936085684045459</v>
      </c>
      <c r="K408" s="71">
        <v>1.7051966390958051</v>
      </c>
      <c r="L408" s="71">
        <v>33.428756034203388</v>
      </c>
      <c r="M408" s="71">
        <v>4.7834079648086139</v>
      </c>
      <c r="N408" s="71">
        <v>9.8725614269967661</v>
      </c>
      <c r="O408" s="71">
        <v>4.6120740763335872</v>
      </c>
      <c r="P408" s="71">
        <v>7.3513939371032198</v>
      </c>
      <c r="Q408" s="71">
        <v>0.43321856336083497</v>
      </c>
      <c r="R408" s="71">
        <v>1.934933702763233</v>
      </c>
      <c r="S408" s="71">
        <v>0.35277526973604117</v>
      </c>
      <c r="T408" s="72"/>
      <c r="U408" s="71">
        <v>587811</v>
      </c>
      <c r="V408" s="71">
        <v>312</v>
      </c>
      <c r="W408" s="71">
        <v>391</v>
      </c>
      <c r="X408" s="71">
        <v>1604</v>
      </c>
      <c r="Y408" s="71">
        <v>2112</v>
      </c>
      <c r="Z408" s="71">
        <v>1897</v>
      </c>
      <c r="AA408" s="71">
        <v>1785</v>
      </c>
      <c r="AB408" s="71">
        <v>7034</v>
      </c>
      <c r="AC408" s="71">
        <v>335134</v>
      </c>
      <c r="AD408" s="71">
        <v>0.35277526973604117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2168</v>
      </c>
      <c r="B409" s="70">
        <v>172</v>
      </c>
      <c r="C409" s="70">
        <v>2</v>
      </c>
      <c r="D409" s="70">
        <v>11</v>
      </c>
      <c r="E409" s="70">
        <v>2005</v>
      </c>
      <c r="F409" s="70" t="s">
        <v>789</v>
      </c>
      <c r="G409" s="70" t="s">
        <v>1640</v>
      </c>
      <c r="H409" s="70" t="s">
        <v>1641</v>
      </c>
      <c r="I409" s="148"/>
      <c r="J409" s="71">
        <v>8.7697815226198266</v>
      </c>
      <c r="K409" s="71">
        <v>0.81301658013848455</v>
      </c>
      <c r="L409" s="71">
        <v>22.63542695290268</v>
      </c>
      <c r="M409" s="71">
        <v>6.2562686962820937</v>
      </c>
      <c r="N409" s="71">
        <v>10.687745301353861</v>
      </c>
      <c r="O409" s="71">
        <v>5.8722675142912912</v>
      </c>
      <c r="P409" s="71">
        <v>9.5041740301846769</v>
      </c>
      <c r="Q409" s="71">
        <v>0.34641618361000398</v>
      </c>
      <c r="R409" s="71">
        <v>0.69950513923279534</v>
      </c>
      <c r="S409" s="71">
        <v>0.67676380999999997</v>
      </c>
      <c r="T409" s="72"/>
      <c r="U409" s="71">
        <v>270858</v>
      </c>
      <c r="V409" s="71">
        <v>248</v>
      </c>
      <c r="W409" s="71">
        <v>201</v>
      </c>
      <c r="X409" s="71">
        <v>1016</v>
      </c>
      <c r="Y409" s="71">
        <v>2179</v>
      </c>
      <c r="Z409" s="71">
        <v>2795</v>
      </c>
      <c r="AA409" s="71">
        <v>1890</v>
      </c>
      <c r="AB409" s="71">
        <v>5880</v>
      </c>
      <c r="AC409" s="71">
        <v>123693</v>
      </c>
      <c r="AD409" s="71">
        <v>0.67676380999999997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2169</v>
      </c>
      <c r="B410" s="70">
        <v>173</v>
      </c>
      <c r="C410" s="70">
        <v>3</v>
      </c>
      <c r="D410" s="70">
        <v>11</v>
      </c>
      <c r="E410" s="70">
        <v>2006</v>
      </c>
      <c r="F410" s="70" t="s">
        <v>790</v>
      </c>
      <c r="G410" s="70" t="s">
        <v>1640</v>
      </c>
      <c r="H410" s="70" t="s">
        <v>1641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2170</v>
      </c>
      <c r="B411" s="70">
        <v>174</v>
      </c>
      <c r="C411" s="70">
        <v>4</v>
      </c>
      <c r="D411" s="70">
        <v>11</v>
      </c>
      <c r="E411" s="70">
        <v>2007</v>
      </c>
      <c r="F411" s="70" t="s">
        <v>791</v>
      </c>
      <c r="G411" s="70" t="s">
        <v>1640</v>
      </c>
      <c r="H411" s="70" t="s">
        <v>1641</v>
      </c>
      <c r="I411" s="148"/>
      <c r="J411" s="71">
        <v>7.0789428329766384</v>
      </c>
      <c r="K411" s="71">
        <v>0.652208040400999</v>
      </c>
      <c r="L411" s="71">
        <v>16.988245031041949</v>
      </c>
      <c r="M411" s="71">
        <v>7.22676405346101</v>
      </c>
      <c r="N411" s="71">
        <v>10.61077388507104</v>
      </c>
      <c r="O411" s="71">
        <v>5.5680043521017204</v>
      </c>
      <c r="P411" s="71">
        <v>9.4674536148589539</v>
      </c>
      <c r="Q411" s="71">
        <v>0.35431185162589102</v>
      </c>
      <c r="R411" s="71">
        <v>0.72648616835241808</v>
      </c>
      <c r="S411" s="71">
        <v>0.62459757000000005</v>
      </c>
      <c r="T411" s="72"/>
      <c r="U411" s="71">
        <v>232474</v>
      </c>
      <c r="V411" s="71">
        <v>217</v>
      </c>
      <c r="W411" s="71">
        <v>207</v>
      </c>
      <c r="X411" s="71">
        <v>1470</v>
      </c>
      <c r="Y411" s="71">
        <v>2169</v>
      </c>
      <c r="Z411" s="71">
        <v>2755</v>
      </c>
      <c r="AA411" s="71">
        <v>1854</v>
      </c>
      <c r="AB411" s="71">
        <v>5696</v>
      </c>
      <c r="AC411" s="71">
        <v>132150</v>
      </c>
      <c r="AD411" s="71">
        <v>0.62459757000000005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2171</v>
      </c>
      <c r="B412" s="70">
        <v>175</v>
      </c>
      <c r="C412" s="70">
        <v>5</v>
      </c>
      <c r="D412" s="70">
        <v>11</v>
      </c>
      <c r="E412" s="70">
        <v>2008</v>
      </c>
      <c r="F412" s="70" t="s">
        <v>792</v>
      </c>
      <c r="G412" s="70" t="s">
        <v>1640</v>
      </c>
      <c r="H412" s="70" t="s">
        <v>1641</v>
      </c>
      <c r="I412" s="148"/>
      <c r="J412" s="71">
        <v>7.5240959232351914</v>
      </c>
      <c r="K412" s="71">
        <v>0.57241526154115663</v>
      </c>
      <c r="L412" s="71">
        <v>14.66870841515739</v>
      </c>
      <c r="M412" s="71">
        <v>8.4560137496804408</v>
      </c>
      <c r="N412" s="71">
        <v>10.852751566384359</v>
      </c>
      <c r="O412" s="71">
        <v>5.3928713964771777</v>
      </c>
      <c r="P412" s="71">
        <v>9.3750531413450116</v>
      </c>
      <c r="Q412" s="71">
        <v>0.34417229036769298</v>
      </c>
      <c r="R412" s="71">
        <v>0.76781664601465427</v>
      </c>
      <c r="S412" s="71">
        <v>0.60456945999999989</v>
      </c>
      <c r="T412" s="72"/>
      <c r="U412" s="71">
        <v>259618</v>
      </c>
      <c r="V412" s="71">
        <v>217</v>
      </c>
      <c r="W412" s="71">
        <v>207</v>
      </c>
      <c r="X412" s="71">
        <v>1470</v>
      </c>
      <c r="Y412" s="71">
        <v>2189</v>
      </c>
      <c r="Z412" s="71">
        <v>2762</v>
      </c>
      <c r="AA412" s="71">
        <v>1838</v>
      </c>
      <c r="AB412" s="71">
        <v>5624</v>
      </c>
      <c r="AC412" s="71">
        <v>145030</v>
      </c>
      <c r="AD412" s="71">
        <v>0.60456945999999989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2172</v>
      </c>
      <c r="B413" s="70">
        <v>176</v>
      </c>
      <c r="C413" s="70">
        <v>6</v>
      </c>
      <c r="D413" s="70">
        <v>11</v>
      </c>
      <c r="E413" s="70">
        <v>2009</v>
      </c>
      <c r="F413" s="70" t="s">
        <v>176</v>
      </c>
      <c r="G413" s="70" t="s">
        <v>1640</v>
      </c>
      <c r="H413" s="70" t="s">
        <v>1641</v>
      </c>
      <c r="I413" s="148"/>
      <c r="J413" s="71">
        <v>9.0295094574349513</v>
      </c>
      <c r="K413" s="71">
        <v>0.28214428364185701</v>
      </c>
      <c r="L413" s="71">
        <v>20.839910138792391</v>
      </c>
      <c r="M413" s="71">
        <v>6.2948513241607262</v>
      </c>
      <c r="N413" s="71">
        <v>9.3983974908394732</v>
      </c>
      <c r="O413" s="71">
        <v>5.4952834475053276</v>
      </c>
      <c r="P413" s="71">
        <v>9.1270552855821734</v>
      </c>
      <c r="Q413" s="71">
        <v>0.32413331246266502</v>
      </c>
      <c r="R413" s="71">
        <v>0.78730185062668623</v>
      </c>
      <c r="S413" s="71">
        <v>0.41864256307999992</v>
      </c>
      <c r="T413" s="72"/>
      <c r="U413" s="71">
        <v>314634</v>
      </c>
      <c r="V413" s="71">
        <v>131</v>
      </c>
      <c r="W413" s="71">
        <v>337</v>
      </c>
      <c r="X413" s="71">
        <v>1382</v>
      </c>
      <c r="Y413" s="71">
        <v>2207</v>
      </c>
      <c r="Z413" s="71">
        <v>2778</v>
      </c>
      <c r="AA413" s="71">
        <v>1837</v>
      </c>
      <c r="AB413" s="71">
        <v>5560</v>
      </c>
      <c r="AC413" s="71">
        <v>145079</v>
      </c>
      <c r="AD413" s="71">
        <v>0.41864256307999992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2173</v>
      </c>
      <c r="B414" s="70">
        <v>177</v>
      </c>
      <c r="C414" s="70">
        <v>7</v>
      </c>
      <c r="D414" s="70">
        <v>11</v>
      </c>
      <c r="E414" s="70">
        <v>2010</v>
      </c>
      <c r="F414" s="70" t="s">
        <v>177</v>
      </c>
      <c r="G414" s="70" t="s">
        <v>1640</v>
      </c>
      <c r="H414" s="70" t="s">
        <v>1641</v>
      </c>
      <c r="I414" s="148"/>
      <c r="J414" s="71">
        <v>11.412347755669471</v>
      </c>
      <c r="K414" s="71">
        <v>0.29425002964943009</v>
      </c>
      <c r="L414" s="71">
        <v>18.97270114505282</v>
      </c>
      <c r="M414" s="71">
        <v>5.6347698644501287</v>
      </c>
      <c r="N414" s="71">
        <v>9.1740134945772933</v>
      </c>
      <c r="O414" s="71">
        <v>5.4304861910172209</v>
      </c>
      <c r="P414" s="71">
        <v>9.2538197113501113</v>
      </c>
      <c r="Q414" s="71">
        <v>0.331937399592867</v>
      </c>
      <c r="R414" s="71">
        <v>0.73203945383615299</v>
      </c>
      <c r="S414" s="71">
        <v>0.54153696450000011</v>
      </c>
      <c r="T414" s="72"/>
      <c r="U414" s="71">
        <v>445152</v>
      </c>
      <c r="V414" s="71">
        <v>131</v>
      </c>
      <c r="W414" s="71">
        <v>337</v>
      </c>
      <c r="X414" s="71">
        <v>1382</v>
      </c>
      <c r="Y414" s="71">
        <v>2191</v>
      </c>
      <c r="Z414" s="71">
        <v>2758</v>
      </c>
      <c r="AA414" s="71">
        <v>1816</v>
      </c>
      <c r="AB414" s="71">
        <v>5456</v>
      </c>
      <c r="AC414" s="71">
        <v>127835</v>
      </c>
      <c r="AD414" s="71">
        <v>0.54153696450000011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2174</v>
      </c>
      <c r="B415" s="70">
        <v>178</v>
      </c>
      <c r="C415" s="70">
        <v>8</v>
      </c>
      <c r="D415" s="70">
        <v>11</v>
      </c>
      <c r="E415" s="70">
        <v>2011</v>
      </c>
      <c r="F415" s="70" t="s">
        <v>178</v>
      </c>
      <c r="G415" s="70" t="s">
        <v>1640</v>
      </c>
      <c r="H415" s="70" t="s">
        <v>1641</v>
      </c>
      <c r="I415" s="148"/>
      <c r="J415" s="71">
        <v>8.667033063531095</v>
      </c>
      <c r="K415" s="71">
        <v>0.41229902397813978</v>
      </c>
      <c r="L415" s="71">
        <v>17.702912611188609</v>
      </c>
      <c r="M415" s="71">
        <v>7.1182985231586899</v>
      </c>
      <c r="N415" s="71">
        <v>10.946805944739159</v>
      </c>
      <c r="O415" s="71">
        <v>5.3207988274741131</v>
      </c>
      <c r="P415" s="71">
        <v>9.1447499001810115</v>
      </c>
      <c r="Q415" s="71">
        <v>0.37621912110934203</v>
      </c>
      <c r="R415" s="71">
        <v>0.69918649446316994</v>
      </c>
      <c r="S415" s="71">
        <v>0.34270866447999998</v>
      </c>
      <c r="T415" s="72"/>
      <c r="U415" s="71">
        <v>318391</v>
      </c>
      <c r="V415" s="71">
        <v>131</v>
      </c>
      <c r="W415" s="71">
        <v>337</v>
      </c>
      <c r="X415" s="71">
        <v>1382</v>
      </c>
      <c r="Y415" s="71">
        <v>2172</v>
      </c>
      <c r="Z415" s="71">
        <v>2761</v>
      </c>
      <c r="AA415" s="71">
        <v>1848</v>
      </c>
      <c r="AB415" s="71">
        <v>5361</v>
      </c>
      <c r="AC415" s="71">
        <v>121896</v>
      </c>
      <c r="AD415" s="71">
        <v>0.34270866447999998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2175</v>
      </c>
      <c r="B416" s="70">
        <v>179</v>
      </c>
      <c r="C416" s="70">
        <v>9</v>
      </c>
      <c r="D416" s="70">
        <v>11</v>
      </c>
      <c r="E416" s="70">
        <v>2012</v>
      </c>
      <c r="F416" s="70" t="s">
        <v>179</v>
      </c>
      <c r="G416" s="70" t="s">
        <v>1640</v>
      </c>
      <c r="H416" s="70" t="s">
        <v>1641</v>
      </c>
      <c r="I416" s="148"/>
      <c r="J416" s="71">
        <v>16.208572338236358</v>
      </c>
      <c r="K416" s="71">
        <v>0.4644707965987615</v>
      </c>
      <c r="L416" s="71">
        <v>17.861712414529489</v>
      </c>
      <c r="M416" s="71">
        <v>8.8409041485303366</v>
      </c>
      <c r="N416" s="71">
        <v>12.0860738432687</v>
      </c>
      <c r="O416" s="71">
        <v>5.3324635982526036</v>
      </c>
      <c r="P416" s="71">
        <v>9.2017556060171639</v>
      </c>
      <c r="Q416" s="71">
        <v>0.404332229646509</v>
      </c>
      <c r="R416" s="71">
        <v>0.68670420482541072</v>
      </c>
      <c r="S416" s="71">
        <v>0.4547993655</v>
      </c>
      <c r="T416" s="72"/>
      <c r="U416" s="71">
        <v>570509</v>
      </c>
      <c r="V416" s="71">
        <v>131</v>
      </c>
      <c r="W416" s="71">
        <v>337</v>
      </c>
      <c r="X416" s="71">
        <v>1382</v>
      </c>
      <c r="Y416" s="71">
        <v>2183</v>
      </c>
      <c r="Z416" s="71">
        <v>2789</v>
      </c>
      <c r="AA416" s="71">
        <v>1849</v>
      </c>
      <c r="AB416" s="71">
        <v>5303</v>
      </c>
      <c r="AC416" s="71">
        <v>116619</v>
      </c>
      <c r="AD416" s="71">
        <v>0.4547993655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2176</v>
      </c>
      <c r="B417" s="70">
        <v>180</v>
      </c>
      <c r="C417" s="70">
        <v>10</v>
      </c>
      <c r="D417" s="70">
        <v>11</v>
      </c>
      <c r="E417" s="70">
        <v>2013</v>
      </c>
      <c r="F417" s="70" t="s">
        <v>180</v>
      </c>
      <c r="G417" s="70" t="s">
        <v>1640</v>
      </c>
      <c r="H417" s="70" t="s">
        <v>1641</v>
      </c>
      <c r="I417" s="148"/>
      <c r="J417" s="71">
        <v>17.237168619233941</v>
      </c>
      <c r="K417" s="71">
        <v>0.38388669768324701</v>
      </c>
      <c r="L417" s="71">
        <v>15.773300487021761</v>
      </c>
      <c r="M417" s="71">
        <v>8.2222522282479531</v>
      </c>
      <c r="N417" s="71">
        <v>11.67545421349322</v>
      </c>
      <c r="O417" s="71">
        <v>5.1228570961402538</v>
      </c>
      <c r="P417" s="71">
        <v>9.2863815270705476</v>
      </c>
      <c r="Q417" s="71">
        <v>0.40487551413873901</v>
      </c>
      <c r="R417" s="71">
        <v>0.69092567782326031</v>
      </c>
      <c r="S417" s="71">
        <v>0.41371267614000001</v>
      </c>
      <c r="T417" s="72"/>
      <c r="U417" s="71">
        <v>617759</v>
      </c>
      <c r="V417" s="71">
        <v>131</v>
      </c>
      <c r="W417" s="71">
        <v>337</v>
      </c>
      <c r="X417" s="71">
        <v>1382</v>
      </c>
      <c r="Y417" s="71">
        <v>2176</v>
      </c>
      <c r="Z417" s="71">
        <v>2799</v>
      </c>
      <c r="AA417" s="71">
        <v>1859</v>
      </c>
      <c r="AB417" s="71">
        <v>5234</v>
      </c>
      <c r="AC417" s="71">
        <v>114536</v>
      </c>
      <c r="AD417" s="71">
        <v>0.41371267614000001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2177</v>
      </c>
      <c r="B418" s="70">
        <v>181</v>
      </c>
      <c r="C418" s="70">
        <v>11</v>
      </c>
      <c r="D418" s="70">
        <v>11</v>
      </c>
      <c r="E418" s="70">
        <v>2014</v>
      </c>
      <c r="F418" s="70" t="s">
        <v>181</v>
      </c>
      <c r="G418" s="70" t="s">
        <v>1640</v>
      </c>
      <c r="H418" s="70" t="s">
        <v>1641</v>
      </c>
      <c r="I418" s="148"/>
      <c r="J418" s="71">
        <v>11.57788541981833</v>
      </c>
      <c r="K418" s="71">
        <v>0.40472060722224301</v>
      </c>
      <c r="L418" s="71">
        <v>12.74715121726376</v>
      </c>
      <c r="M418" s="71">
        <v>6.9964937824139408</v>
      </c>
      <c r="N418" s="71">
        <v>12.357117442454101</v>
      </c>
      <c r="O418" s="71">
        <v>4.8883121089888668</v>
      </c>
      <c r="P418" s="71">
        <v>9.1589042028968173</v>
      </c>
      <c r="Q418" s="71">
        <v>0.38244232963261399</v>
      </c>
      <c r="R418" s="71">
        <v>0.77791581448548164</v>
      </c>
      <c r="S418" s="71">
        <v>0.51312076506000015</v>
      </c>
      <c r="T418" s="72"/>
      <c r="U418" s="71">
        <v>460836</v>
      </c>
      <c r="V418" s="71">
        <v>120</v>
      </c>
      <c r="W418" s="71">
        <v>278</v>
      </c>
      <c r="X418" s="71">
        <v>1118</v>
      </c>
      <c r="Y418" s="71">
        <v>2175</v>
      </c>
      <c r="Z418" s="71">
        <v>2813</v>
      </c>
      <c r="AA418" s="71">
        <v>1824</v>
      </c>
      <c r="AB418" s="71">
        <v>5153</v>
      </c>
      <c r="AC418" s="71">
        <v>129362</v>
      </c>
      <c r="AD418" s="71">
        <v>0.51312076506000015</v>
      </c>
      <c r="AE418" s="72"/>
      <c r="AF418" s="71"/>
      <c r="AG418" s="71"/>
      <c r="AH418" s="71"/>
      <c r="AI418" s="71"/>
      <c r="AJ418" s="71"/>
      <c r="AK418" s="71"/>
      <c r="AL418" s="71"/>
      <c r="AM418" s="71"/>
      <c r="AN418" s="71"/>
      <c r="AO418" s="71"/>
      <c r="AP418" s="71"/>
      <c r="AQ418" s="72"/>
      <c r="AR418" s="71">
        <v>14</v>
      </c>
      <c r="AS418" s="71">
        <v>1</v>
      </c>
      <c r="AT418" s="71">
        <v>2</v>
      </c>
      <c r="AU418" s="71">
        <v>0</v>
      </c>
      <c r="AV418" s="71">
        <v>0</v>
      </c>
      <c r="AW418" s="71">
        <v>0</v>
      </c>
      <c r="AX418" s="71"/>
      <c r="AY418" s="72"/>
      <c r="AZ418" s="71">
        <v>68.23</v>
      </c>
      <c r="BA418" s="71">
        <v>23</v>
      </c>
      <c r="BB418" s="71">
        <v>1200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2178</v>
      </c>
      <c r="B419" s="70">
        <v>182</v>
      </c>
      <c r="C419" s="70">
        <v>12</v>
      </c>
      <c r="D419" s="70">
        <v>11</v>
      </c>
      <c r="E419" s="70">
        <v>2015</v>
      </c>
      <c r="F419" s="70" t="s">
        <v>182</v>
      </c>
      <c r="G419" s="70" t="s">
        <v>1640</v>
      </c>
      <c r="H419" s="70" t="s">
        <v>1641</v>
      </c>
      <c r="I419" s="148"/>
      <c r="J419" s="71">
        <v>10.09616555574585</v>
      </c>
      <c r="K419" s="71">
        <v>0.38808499049065442</v>
      </c>
      <c r="L419" s="71">
        <v>13.4177064865712</v>
      </c>
      <c r="M419" s="71">
        <v>6.7696173702128952</v>
      </c>
      <c r="N419" s="71">
        <v>11.368252673047021</v>
      </c>
      <c r="O419" s="71">
        <v>4.8537641910918357</v>
      </c>
      <c r="P419" s="71">
        <v>9.1108620142065888</v>
      </c>
      <c r="Q419" s="71">
        <v>0.36900999200163798</v>
      </c>
      <c r="R419" s="71">
        <v>0.62506697354145224</v>
      </c>
      <c r="S419" s="71">
        <v>0.50194221534000005</v>
      </c>
      <c r="T419" s="72"/>
      <c r="U419" s="71">
        <v>402908</v>
      </c>
      <c r="V419" s="71">
        <v>120</v>
      </c>
      <c r="W419" s="71">
        <v>278</v>
      </c>
      <c r="X419" s="71">
        <v>1118</v>
      </c>
      <c r="Y419" s="71">
        <v>2174</v>
      </c>
      <c r="Z419" s="71">
        <v>2820</v>
      </c>
      <c r="AA419" s="71">
        <v>1813</v>
      </c>
      <c r="AB419" s="71">
        <v>5079</v>
      </c>
      <c r="AC419" s="71">
        <v>106845</v>
      </c>
      <c r="AD419" s="71">
        <v>0.50194221534000005</v>
      </c>
      <c r="AE419" s="72"/>
      <c r="AF419" s="71">
        <v>3109362.1373306718</v>
      </c>
      <c r="AG419" s="71">
        <v>258549.93105779341</v>
      </c>
      <c r="AH419" s="71">
        <v>1734934.4644901019</v>
      </c>
      <c r="AI419" s="71">
        <v>7110570.7415995132</v>
      </c>
      <c r="AJ419" s="71">
        <v>9628749.5304478239</v>
      </c>
      <c r="AK419" s="71">
        <v>0</v>
      </c>
      <c r="AL419" s="71">
        <v>0</v>
      </c>
      <c r="AM419" s="71">
        <v>696055.64439631905</v>
      </c>
      <c r="AN419" s="71">
        <v>0</v>
      </c>
      <c r="AO419" s="71">
        <v>0</v>
      </c>
      <c r="AP419" s="71">
        <v>22538222.449322224</v>
      </c>
      <c r="AQ419" s="72"/>
      <c r="AR419" s="71">
        <v>15</v>
      </c>
      <c r="AS419" s="71">
        <v>1</v>
      </c>
      <c r="AT419" s="71">
        <v>1</v>
      </c>
      <c r="AU419" s="71">
        <v>0</v>
      </c>
      <c r="AV419" s="71">
        <v>0</v>
      </c>
      <c r="AW419" s="71">
        <v>0</v>
      </c>
      <c r="AX419" s="71"/>
      <c r="AY419" s="72"/>
      <c r="AZ419" s="71">
        <v>76.23</v>
      </c>
      <c r="BA419" s="71">
        <v>23</v>
      </c>
      <c r="BB419" s="71">
        <v>800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2179</v>
      </c>
      <c r="B420" s="70">
        <v>183</v>
      </c>
      <c r="C420" s="70">
        <v>13</v>
      </c>
      <c r="D420" s="70">
        <v>11</v>
      </c>
      <c r="E420" s="70">
        <v>2016</v>
      </c>
      <c r="F420" s="70" t="s">
        <v>155</v>
      </c>
      <c r="G420" s="70" t="s">
        <v>1640</v>
      </c>
      <c r="H420" s="70" t="s">
        <v>1641</v>
      </c>
      <c r="I420" s="148"/>
      <c r="J420" s="71">
        <v>11.388243338252035</v>
      </c>
      <c r="K420" s="71">
        <v>0.36607205620107436</v>
      </c>
      <c r="L420" s="71">
        <v>14.428706168769921</v>
      </c>
      <c r="M420" s="71">
        <v>5.8041617973480273</v>
      </c>
      <c r="N420" s="71">
        <v>11.523537724065736</v>
      </c>
      <c r="O420" s="71">
        <v>4.7183094706026925</v>
      </c>
      <c r="P420" s="71">
        <v>9.0615164070232392</v>
      </c>
      <c r="Q420" s="71">
        <v>0.34835716136264161</v>
      </c>
      <c r="R420" s="71">
        <v>0.60769775564670026</v>
      </c>
      <c r="S420" s="71">
        <v>0.52077782015999996</v>
      </c>
      <c r="T420" s="72"/>
      <c r="U420" s="71">
        <v>432595</v>
      </c>
      <c r="V420" s="71">
        <v>120</v>
      </c>
      <c r="W420" s="71">
        <v>278</v>
      </c>
      <c r="X420" s="71">
        <v>1118</v>
      </c>
      <c r="Y420" s="71">
        <v>2167</v>
      </c>
      <c r="Z420" s="71">
        <v>2775</v>
      </c>
      <c r="AA420" s="71">
        <v>1865</v>
      </c>
      <c r="AB420" s="71">
        <v>4932</v>
      </c>
      <c r="AC420" s="71">
        <v>103788.79480372379</v>
      </c>
      <c r="AD420" s="71">
        <v>0.52077782015999996</v>
      </c>
      <c r="AE420" s="72"/>
      <c r="AF420" s="71">
        <v>3568690.6766141532</v>
      </c>
      <c r="AG420" s="71">
        <v>246450.960536948</v>
      </c>
      <c r="AH420" s="71">
        <v>1470442.448597125</v>
      </c>
      <c r="AI420" s="71">
        <v>7097767.2882102644</v>
      </c>
      <c r="AJ420" s="71">
        <v>9533348.746379327</v>
      </c>
      <c r="AK420" s="71">
        <v>0</v>
      </c>
      <c r="AL420" s="71">
        <v>0</v>
      </c>
      <c r="AM420" s="71">
        <v>676435.02671931731</v>
      </c>
      <c r="AN420" s="71">
        <v>0</v>
      </c>
      <c r="AO420" s="71">
        <v>0</v>
      </c>
      <c r="AP420" s="71">
        <v>22593135.147057135</v>
      </c>
      <c r="AQ420" s="72"/>
      <c r="AR420" s="71">
        <v>16</v>
      </c>
      <c r="AS420" s="71">
        <v>1</v>
      </c>
      <c r="AT420" s="71">
        <v>1</v>
      </c>
      <c r="AU420" s="71">
        <v>0</v>
      </c>
      <c r="AV420" s="71">
        <v>0</v>
      </c>
      <c r="AW420" s="71">
        <v>0</v>
      </c>
      <c r="AX420" s="71"/>
      <c r="AY420" s="72"/>
      <c r="AZ420" s="71">
        <v>80.73</v>
      </c>
      <c r="BA420" s="71">
        <v>23</v>
      </c>
      <c r="BB420" s="71">
        <v>800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2180</v>
      </c>
      <c r="B421" s="70">
        <v>184</v>
      </c>
      <c r="C421" s="70">
        <v>14</v>
      </c>
      <c r="D421" s="70">
        <v>11</v>
      </c>
      <c r="E421" s="70">
        <v>2017</v>
      </c>
      <c r="F421" s="70" t="s">
        <v>156</v>
      </c>
      <c r="G421" s="70" t="s">
        <v>1640</v>
      </c>
      <c r="H421" s="70" t="s">
        <v>1641</v>
      </c>
      <c r="I421" s="148"/>
      <c r="J421" s="71">
        <v>6.9156095520439722</v>
      </c>
      <c r="K421" s="71">
        <v>0.3740708301948184</v>
      </c>
      <c r="L421" s="71">
        <v>13.024938139978445</v>
      </c>
      <c r="M421" s="71">
        <v>5.8197748212797462</v>
      </c>
      <c r="N421" s="71">
        <v>11.203594897790589</v>
      </c>
      <c r="O421" s="71">
        <v>4.6597159194762687</v>
      </c>
      <c r="P421" s="71">
        <v>8.8930722320266273</v>
      </c>
      <c r="Q421" s="71">
        <v>0.33147321241097599</v>
      </c>
      <c r="R421" s="71">
        <v>0.59061658749225776</v>
      </c>
      <c r="S421" s="71">
        <v>0.63058392163999999</v>
      </c>
      <c r="T421" s="72"/>
      <c r="U421" s="71">
        <v>258489</v>
      </c>
      <c r="V421" s="71">
        <v>120</v>
      </c>
      <c r="W421" s="71">
        <v>278</v>
      </c>
      <c r="X421" s="71">
        <v>1118</v>
      </c>
      <c r="Y421" s="71">
        <v>2153</v>
      </c>
      <c r="Z421" s="71">
        <v>2786</v>
      </c>
      <c r="AA421" s="71">
        <v>1842</v>
      </c>
      <c r="AB421" s="71">
        <v>4853</v>
      </c>
      <c r="AC421" s="71">
        <v>102873</v>
      </c>
      <c r="AD421" s="71">
        <v>0.63058392163999999</v>
      </c>
      <c r="AE421" s="72"/>
      <c r="AF421" s="71">
        <v>2095382.5016649121</v>
      </c>
      <c r="AG421" s="71">
        <v>247167.035673468</v>
      </c>
      <c r="AH421" s="71">
        <v>1796301.0284398741</v>
      </c>
      <c r="AI421" s="71">
        <v>6922164.0577125316</v>
      </c>
      <c r="AJ421" s="71">
        <v>8588992.0951268058</v>
      </c>
      <c r="AK421" s="71">
        <v>0</v>
      </c>
      <c r="AL421" s="71">
        <v>0</v>
      </c>
      <c r="AM421" s="71">
        <v>666641.47919735732</v>
      </c>
      <c r="AN421" s="71">
        <v>0</v>
      </c>
      <c r="AO421" s="71">
        <v>0</v>
      </c>
      <c r="AP421" s="71">
        <v>20316648.197814949</v>
      </c>
      <c r="AQ421" s="72"/>
      <c r="AR421" s="71">
        <v>17</v>
      </c>
      <c r="AS421" s="71">
        <v>1</v>
      </c>
      <c r="AT421" s="71">
        <v>1</v>
      </c>
      <c r="AU421" s="71">
        <v>0</v>
      </c>
      <c r="AV421" s="71">
        <v>0</v>
      </c>
      <c r="AW421" s="71">
        <v>0</v>
      </c>
      <c r="AX421" s="71"/>
      <c r="AY421" s="72"/>
      <c r="AZ421" s="71">
        <v>84.83</v>
      </c>
      <c r="BA421" s="71">
        <v>23</v>
      </c>
      <c r="BB421" s="71">
        <v>800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2181</v>
      </c>
      <c r="B422" s="70">
        <v>185</v>
      </c>
      <c r="C422" s="70">
        <v>15</v>
      </c>
      <c r="D422" s="70">
        <v>11</v>
      </c>
      <c r="E422" s="70">
        <v>2018</v>
      </c>
      <c r="F422" s="70" t="s">
        <v>183</v>
      </c>
      <c r="G422" s="70" t="s">
        <v>1640</v>
      </c>
      <c r="H422" s="70" t="s">
        <v>1641</v>
      </c>
      <c r="I422" s="148"/>
      <c r="J422" s="71">
        <v>8.3354863101116319</v>
      </c>
      <c r="K422" s="71">
        <v>0.34815862428778582</v>
      </c>
      <c r="L422" s="71">
        <v>11.948703085505539</v>
      </c>
      <c r="M422" s="71">
        <v>5.8484783952132977</v>
      </c>
      <c r="N422" s="71">
        <v>10.233514069572935</v>
      </c>
      <c r="O422" s="71">
        <v>4.5475531746532205</v>
      </c>
      <c r="P422" s="71">
        <v>8.7519697433445778</v>
      </c>
      <c r="Q422" s="71">
        <v>0.29972796105496202</v>
      </c>
      <c r="R422" s="71">
        <v>0.65563912594684304</v>
      </c>
      <c r="S422" s="71">
        <v>0.406309853</v>
      </c>
      <c r="T422" s="72"/>
      <c r="U422" s="71">
        <v>325544</v>
      </c>
      <c r="V422" s="71">
        <v>120</v>
      </c>
      <c r="W422" s="71">
        <v>278</v>
      </c>
      <c r="X422" s="71">
        <v>1118</v>
      </c>
      <c r="Y422" s="71">
        <v>2136</v>
      </c>
      <c r="Z422" s="71">
        <v>2771</v>
      </c>
      <c r="AA422" s="71">
        <v>1831</v>
      </c>
      <c r="AB422" s="71">
        <v>4729</v>
      </c>
      <c r="AC422" s="71">
        <v>113751</v>
      </c>
      <c r="AD422" s="71">
        <v>0.406309853</v>
      </c>
      <c r="AE422" s="72"/>
      <c r="AF422" s="71">
        <v>2649040.6154495692</v>
      </c>
      <c r="AG422" s="71">
        <v>223627.03952427901</v>
      </c>
      <c r="AH422" s="71">
        <v>1693013.9403295999</v>
      </c>
      <c r="AI422" s="71">
        <v>7075865.6195064262</v>
      </c>
      <c r="AJ422" s="71">
        <v>7915644.4071414508</v>
      </c>
      <c r="AK422" s="71">
        <v>0</v>
      </c>
      <c r="AL422" s="71">
        <v>0</v>
      </c>
      <c r="AM422" s="71">
        <v>650952.10255538754</v>
      </c>
      <c r="AN422" s="71">
        <v>0</v>
      </c>
      <c r="AO422" s="71">
        <v>0</v>
      </c>
      <c r="AP422" s="71">
        <v>20208143.724506713</v>
      </c>
      <c r="AQ422" s="72"/>
      <c r="AR422" s="71">
        <v>18</v>
      </c>
      <c r="AS422" s="71">
        <v>5</v>
      </c>
      <c r="AT422" s="71">
        <v>10</v>
      </c>
      <c r="AU422" s="71">
        <v>0</v>
      </c>
      <c r="AV422" s="71">
        <v>0</v>
      </c>
      <c r="AW422" s="71">
        <v>0</v>
      </c>
      <c r="AX422" s="71"/>
      <c r="AY422" s="72"/>
      <c r="AZ422" s="71">
        <v>90.13</v>
      </c>
      <c r="BA422" s="71">
        <v>219</v>
      </c>
      <c r="BB422" s="71">
        <v>978</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2182</v>
      </c>
      <c r="B423" s="70">
        <v>186</v>
      </c>
      <c r="C423" s="70">
        <v>16</v>
      </c>
      <c r="D423" s="70">
        <v>11</v>
      </c>
      <c r="E423" s="70">
        <v>2019</v>
      </c>
      <c r="F423" s="70" t="s">
        <v>158</v>
      </c>
      <c r="G423" s="70" t="s">
        <v>1640</v>
      </c>
      <c r="H423" s="70" t="s">
        <v>1641</v>
      </c>
      <c r="I423" s="148"/>
      <c r="J423" s="71">
        <v>7.9523468414739478</v>
      </c>
      <c r="K423" s="71">
        <v>0.32306556660363822</v>
      </c>
      <c r="L423" s="71">
        <v>12.002237352358179</v>
      </c>
      <c r="M423" s="71">
        <v>5.2466161795935227</v>
      </c>
      <c r="N423" s="71">
        <v>10.321097927099569</v>
      </c>
      <c r="O423" s="71">
        <v>4.4036819325825718</v>
      </c>
      <c r="P423" s="71">
        <v>8.6349674434275538</v>
      </c>
      <c r="Q423" s="71">
        <v>0.285286344951793</v>
      </c>
      <c r="R423" s="71">
        <v>0.54535034315707087</v>
      </c>
      <c r="S423" s="71">
        <v>0.38148445775999995</v>
      </c>
      <c r="T423" s="72"/>
      <c r="U423" s="71">
        <v>326715</v>
      </c>
      <c r="V423" s="71">
        <v>120</v>
      </c>
      <c r="W423" s="71">
        <v>278</v>
      </c>
      <c r="X423" s="71">
        <v>1118</v>
      </c>
      <c r="Y423" s="71">
        <v>2128</v>
      </c>
      <c r="Z423" s="71">
        <v>2757</v>
      </c>
      <c r="AA423" s="71">
        <v>1793</v>
      </c>
      <c r="AB423" s="71">
        <v>4623</v>
      </c>
      <c r="AC423" s="71">
        <v>96166</v>
      </c>
      <c r="AD423" s="71">
        <v>0.38148445776000001</v>
      </c>
      <c r="AE423" s="72"/>
      <c r="AF423" s="71">
        <v>2608763.768199963</v>
      </c>
      <c r="AG423" s="71">
        <v>223560.81728183341</v>
      </c>
      <c r="AH423" s="71">
        <v>1827949.3486501649</v>
      </c>
      <c r="AI423" s="71">
        <v>6933760.9025013549</v>
      </c>
      <c r="AJ423" s="71">
        <v>8318506.4746108511</v>
      </c>
      <c r="AK423" s="71">
        <v>0</v>
      </c>
      <c r="AL423" s="71">
        <v>0</v>
      </c>
      <c r="AM423" s="71">
        <v>629617.79807463277</v>
      </c>
      <c r="AN423" s="71">
        <v>0</v>
      </c>
      <c r="AO423" s="71">
        <v>0</v>
      </c>
      <c r="AP423" s="71">
        <v>20542159.1093188</v>
      </c>
      <c r="AQ423" s="72"/>
      <c r="AR423" s="71">
        <v>20</v>
      </c>
      <c r="AS423" s="71">
        <v>13</v>
      </c>
      <c r="AT423" s="71">
        <v>23</v>
      </c>
      <c r="AU423" s="71">
        <v>0</v>
      </c>
      <c r="AV423" s="71">
        <v>0</v>
      </c>
      <c r="AW423" s="71">
        <v>0</v>
      </c>
      <c r="AX423" s="71"/>
      <c r="AY423" s="72"/>
      <c r="AZ423" s="71">
        <v>103.43</v>
      </c>
      <c r="BA423" s="71">
        <v>612.4</v>
      </c>
      <c r="BB423" s="71">
        <v>453.80000000000013</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2183</v>
      </c>
      <c r="B424" s="70">
        <v>187</v>
      </c>
      <c r="C424" s="70">
        <v>17</v>
      </c>
      <c r="D424" s="70">
        <v>11</v>
      </c>
      <c r="E424" s="70">
        <v>2020</v>
      </c>
      <c r="F424" s="70" t="s">
        <v>159</v>
      </c>
      <c r="G424" s="70" t="s">
        <v>1640</v>
      </c>
      <c r="H424" s="70" t="s">
        <v>1641</v>
      </c>
      <c r="I424" s="148"/>
      <c r="J424" s="71">
        <v>3.2719561035375411</v>
      </c>
      <c r="K424" s="71">
        <v>0.30263046823235412</v>
      </c>
      <c r="L424" s="71">
        <v>17.734551134431701</v>
      </c>
      <c r="M424" s="71">
        <v>5.1276587915938574</v>
      </c>
      <c r="N424" s="71">
        <v>9.3754058351056351</v>
      </c>
      <c r="O424" s="71">
        <v>3.8498513562752601</v>
      </c>
      <c r="P424" s="71">
        <v>8.0922937749333936</v>
      </c>
      <c r="Q424" s="71">
        <v>0.26626662686952202</v>
      </c>
      <c r="R424" s="71">
        <v>0.55482670216187757</v>
      </c>
      <c r="S424" s="71">
        <v>0.44140711356000001</v>
      </c>
      <c r="T424" s="72"/>
      <c r="U424" s="71">
        <v>152383</v>
      </c>
      <c r="V424" s="71">
        <v>104</v>
      </c>
      <c r="W424" s="71">
        <v>365</v>
      </c>
      <c r="X424" s="71">
        <v>1149</v>
      </c>
      <c r="Y424" s="71">
        <v>2109</v>
      </c>
      <c r="Z424" s="71">
        <v>2751</v>
      </c>
      <c r="AA424" s="71">
        <v>1786</v>
      </c>
      <c r="AB424" s="71">
        <v>4516</v>
      </c>
      <c r="AC424" s="71">
        <v>98353.999999999985</v>
      </c>
      <c r="AD424" s="71">
        <v>0.44140711356000001</v>
      </c>
      <c r="AE424" s="72"/>
      <c r="AF424" s="71">
        <v>1189792.3585453141</v>
      </c>
      <c r="AG424" s="71">
        <v>193895.52134565977</v>
      </c>
      <c r="AH424" s="71">
        <v>2600741.563736395</v>
      </c>
      <c r="AI424" s="71">
        <v>6597192.2251159148</v>
      </c>
      <c r="AJ424" s="71">
        <v>8660582.8135518432</v>
      </c>
      <c r="AK424" s="71"/>
      <c r="AL424" s="71"/>
      <c r="AM424" s="71">
        <v>589388.17380647745</v>
      </c>
      <c r="AN424" s="71"/>
      <c r="AO424" s="71"/>
      <c r="AP424" s="71">
        <v>19831592.656101603</v>
      </c>
      <c r="AQ424" s="72"/>
      <c r="AR424" s="71">
        <v>22</v>
      </c>
      <c r="AS424" s="71">
        <v>22</v>
      </c>
      <c r="AT424" s="71">
        <v>33</v>
      </c>
      <c r="AU424" s="71">
        <v>0</v>
      </c>
      <c r="AV424" s="71">
        <v>0</v>
      </c>
      <c r="AW424" s="71">
        <v>0</v>
      </c>
      <c r="AX424" s="71"/>
      <c r="AY424" s="72"/>
      <c r="AZ424" s="71">
        <v>118.33</v>
      </c>
      <c r="BA424" s="71">
        <v>1058.7</v>
      </c>
      <c r="BB424" s="71">
        <v>649.4</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2184</v>
      </c>
      <c r="B425" s="70">
        <v>187</v>
      </c>
      <c r="C425" s="70">
        <v>18</v>
      </c>
      <c r="D425" s="70">
        <v>11</v>
      </c>
      <c r="E425" s="70">
        <v>2021</v>
      </c>
      <c r="F425" s="70" t="s">
        <v>160</v>
      </c>
      <c r="G425" s="1064" t="s">
        <v>1640</v>
      </c>
      <c r="H425" s="70" t="s">
        <v>1641</v>
      </c>
      <c r="I425" s="148"/>
      <c r="J425" s="71">
        <v>6.3395959495632628</v>
      </c>
      <c r="K425" s="71">
        <v>0.29151714596086897</v>
      </c>
      <c r="L425" s="71">
        <v>16.184355287718201</v>
      </c>
      <c r="M425" s="71">
        <v>5.2077348432310355</v>
      </c>
      <c r="N425" s="71">
        <v>9.23176442452319</v>
      </c>
      <c r="O425" s="71">
        <v>3.7022855575825933</v>
      </c>
      <c r="P425" s="71">
        <v>8.1919732565700691</v>
      </c>
      <c r="Q425" s="71">
        <v>0.258538111555846</v>
      </c>
      <c r="R425" s="71">
        <v>0.51776893508917632</v>
      </c>
      <c r="S425" s="71">
        <v>0.51821103508999999</v>
      </c>
      <c r="T425" s="72"/>
      <c r="U425" s="71">
        <v>303202</v>
      </c>
      <c r="V425" s="71">
        <v>104</v>
      </c>
      <c r="W425" s="71">
        <v>365</v>
      </c>
      <c r="X425" s="71">
        <v>1149</v>
      </c>
      <c r="Y425" s="71">
        <v>2102</v>
      </c>
      <c r="Z425" s="71">
        <v>2724</v>
      </c>
      <c r="AA425" s="71">
        <v>1763</v>
      </c>
      <c r="AB425" s="71">
        <v>4428</v>
      </c>
      <c r="AC425" s="71">
        <v>89041.999999999985</v>
      </c>
      <c r="AD425" s="71">
        <v>0.51821103508999999</v>
      </c>
      <c r="AE425" s="72"/>
      <c r="AF425" s="71">
        <v>2322396.8110771542</v>
      </c>
      <c r="AG425" s="71">
        <v>197243.79264839209</v>
      </c>
      <c r="AH425" s="71">
        <v>2331716.1656363532</v>
      </c>
      <c r="AI425" s="71">
        <v>7239075.4828664223</v>
      </c>
      <c r="AJ425" s="71">
        <v>8408428.5093553234</v>
      </c>
      <c r="AK425" s="71">
        <v>0</v>
      </c>
      <c r="AL425" s="71">
        <v>0</v>
      </c>
      <c r="AM425" s="71">
        <v>581236.49521295133</v>
      </c>
      <c r="AN425" s="71">
        <v>0</v>
      </c>
      <c r="AO425" s="71">
        <v>0</v>
      </c>
      <c r="AP425" s="71">
        <v>21080097.256796598</v>
      </c>
      <c r="AQ425" s="72"/>
      <c r="AR425" s="71">
        <v>22</v>
      </c>
      <c r="AS425" s="71">
        <v>40</v>
      </c>
      <c r="AT425" s="71">
        <v>44</v>
      </c>
      <c r="AU425" s="71">
        <v>0</v>
      </c>
      <c r="AV425" s="71">
        <v>0</v>
      </c>
      <c r="AW425" s="71">
        <v>0</v>
      </c>
      <c r="AX425" s="71"/>
      <c r="AY425" s="72"/>
      <c r="AZ425" s="71">
        <v>118.53</v>
      </c>
      <c r="BA425" s="71">
        <v>1916.7</v>
      </c>
      <c r="BB425" s="71">
        <v>860.5999999999998</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1646</v>
      </c>
      <c r="B426" s="70">
        <v>187</v>
      </c>
      <c r="C426" s="70">
        <v>19</v>
      </c>
      <c r="D426" s="70">
        <v>11</v>
      </c>
      <c r="E426" s="70">
        <v>2022</v>
      </c>
      <c r="F426" s="70" t="s">
        <v>161</v>
      </c>
      <c r="G426" s="1064" t="s">
        <v>1640</v>
      </c>
      <c r="H426" s="70" t="s">
        <v>1641</v>
      </c>
      <c r="I426" s="148"/>
      <c r="J426" s="71">
        <v>5.1020535458694694</v>
      </c>
      <c r="K426" s="71">
        <v>0.27885191452915331</v>
      </c>
      <c r="L426" s="71">
        <v>14.51141136232312</v>
      </c>
      <c r="M426" s="71">
        <v>5.3095587229297481</v>
      </c>
      <c r="N426" s="71">
        <v>9.0096015145631974</v>
      </c>
      <c r="O426" s="71">
        <v>3.8251749311324761</v>
      </c>
      <c r="P426" s="71">
        <v>8.0552360158810536</v>
      </c>
      <c r="Q426" s="71">
        <v>0.25431771963060401</v>
      </c>
      <c r="R426" s="71">
        <v>0.48270182489639768</v>
      </c>
      <c r="S426" s="71">
        <v>0.41452650936000002</v>
      </c>
      <c r="T426" s="72"/>
      <c r="U426" s="71">
        <v>300117</v>
      </c>
      <c r="V426" s="71">
        <v>104</v>
      </c>
      <c r="W426" s="71">
        <v>365</v>
      </c>
      <c r="X426" s="71">
        <v>1149</v>
      </c>
      <c r="Y426" s="71">
        <v>2083</v>
      </c>
      <c r="Z426" s="71">
        <v>2674</v>
      </c>
      <c r="AA426" s="71">
        <v>1760</v>
      </c>
      <c r="AB426" s="71">
        <v>4320</v>
      </c>
      <c r="AC426" s="71">
        <v>84053.999999999985</v>
      </c>
      <c r="AD426" s="71">
        <v>0.41452650936000002</v>
      </c>
      <c r="AE426" s="72"/>
      <c r="AF426" s="71">
        <v>2049356.6750402614</v>
      </c>
      <c r="AG426" s="71">
        <v>198976.49489561998</v>
      </c>
      <c r="AH426" s="71">
        <v>2588226.3797434112</v>
      </c>
      <c r="AI426" s="71">
        <v>7189302.3176863436</v>
      </c>
      <c r="AJ426" s="71">
        <v>8481694.1363636162</v>
      </c>
      <c r="AK426" s="71">
        <v>0</v>
      </c>
      <c r="AL426" s="71">
        <v>0</v>
      </c>
      <c r="AM426" s="71">
        <v>557829.91183873918</v>
      </c>
      <c r="AN426" s="71">
        <v>0</v>
      </c>
      <c r="AO426" s="71">
        <v>0</v>
      </c>
      <c r="AP426" s="71">
        <v>21065385.915567994</v>
      </c>
      <c r="AQ426" s="72"/>
      <c r="AR426" s="71">
        <v>26</v>
      </c>
      <c r="AS426" s="71">
        <v>44</v>
      </c>
      <c r="AT426" s="71">
        <v>55</v>
      </c>
      <c r="AU426" s="71">
        <v>0</v>
      </c>
      <c r="AV426" s="71">
        <v>0</v>
      </c>
      <c r="AW426" s="71">
        <v>0</v>
      </c>
      <c r="AX426" s="71"/>
      <c r="AY426" s="72"/>
      <c r="AZ426" s="71">
        <v>144.82999999999998</v>
      </c>
      <c r="BA426" s="71">
        <v>2070.7000000000003</v>
      </c>
      <c r="BB426" s="71">
        <v>1071.1999999999996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2185</v>
      </c>
      <c r="B427" s="70">
        <v>187</v>
      </c>
      <c r="C427" s="70">
        <v>20</v>
      </c>
      <c r="D427" s="70">
        <v>11</v>
      </c>
      <c r="E427" s="70">
        <v>2023</v>
      </c>
      <c r="F427" s="70" t="s">
        <v>1539</v>
      </c>
      <c r="G427" s="70" t="s">
        <v>1640</v>
      </c>
      <c r="H427" s="70" t="s">
        <v>1641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31</v>
      </c>
      <c r="AS427" s="71">
        <v>42</v>
      </c>
      <c r="AT427" s="71">
        <v>60</v>
      </c>
      <c r="AU427" s="71">
        <v>0</v>
      </c>
      <c r="AV427" s="71">
        <v>0</v>
      </c>
      <c r="AW427" s="71">
        <v>0</v>
      </c>
      <c r="AX427" s="71"/>
      <c r="AY427" s="72"/>
      <c r="AZ427" s="71">
        <v>175.82999999999998</v>
      </c>
      <c r="BA427" s="71">
        <v>1971.7000000000003</v>
      </c>
      <c r="BB427" s="71">
        <v>1165.8000000000002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1639</v>
      </c>
      <c r="B428" s="70">
        <v>187</v>
      </c>
      <c r="C428" s="70">
        <v>21</v>
      </c>
      <c r="D428" s="70">
        <v>11</v>
      </c>
      <c r="E428" s="70">
        <v>2024</v>
      </c>
      <c r="F428" s="70" t="s">
        <v>1554</v>
      </c>
      <c r="G428" s="70" t="s">
        <v>1640</v>
      </c>
      <c r="H428" s="70" t="s">
        <v>1641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2186</v>
      </c>
      <c r="B429" s="70">
        <v>18</v>
      </c>
      <c r="C429" s="70">
        <v>1</v>
      </c>
      <c r="D429" s="70">
        <v>2</v>
      </c>
      <c r="E429" s="70">
        <v>1990</v>
      </c>
      <c r="F429" s="70" t="s">
        <v>787</v>
      </c>
      <c r="G429" s="70" t="s">
        <v>2187</v>
      </c>
      <c r="H429" s="70" t="s">
        <v>2188</v>
      </c>
      <c r="I429" s="148"/>
      <c r="J429" s="71">
        <v>13.407019792048921</v>
      </c>
      <c r="K429" s="71">
        <v>0.28805857561969328</v>
      </c>
      <c r="L429" s="71">
        <v>7.0252930129262481E-2</v>
      </c>
      <c r="M429" s="71">
        <v>1.749286712150687</v>
      </c>
      <c r="N429" s="71">
        <v>5.5323375184528043</v>
      </c>
      <c r="O429" s="71">
        <v>4.5634491519652842</v>
      </c>
      <c r="P429" s="71">
        <v>6.3876817907266634</v>
      </c>
      <c r="Q429" s="71">
        <v>0.30819244968120801</v>
      </c>
      <c r="R429" s="71">
        <v>0</v>
      </c>
      <c r="S429" s="71">
        <v>0.27783156371535389</v>
      </c>
      <c r="T429" s="72"/>
      <c r="U429" s="71">
        <v>1995999</v>
      </c>
      <c r="V429" s="71">
        <v>84</v>
      </c>
      <c r="W429" s="71">
        <v>1</v>
      </c>
      <c r="X429" s="71">
        <v>602</v>
      </c>
      <c r="Y429" s="71">
        <v>1375</v>
      </c>
      <c r="Z429" s="71">
        <v>1877</v>
      </c>
      <c r="AA429" s="71">
        <v>1551</v>
      </c>
      <c r="AB429" s="71">
        <v>5004</v>
      </c>
      <c r="AC429" s="71">
        <v>0</v>
      </c>
      <c r="AD429" s="71">
        <v>0.27783156371535389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2189</v>
      </c>
      <c r="B430" s="70">
        <v>19</v>
      </c>
      <c r="C430" s="70">
        <v>2</v>
      </c>
      <c r="D430" s="70">
        <v>2</v>
      </c>
      <c r="E430" s="70">
        <v>2005</v>
      </c>
      <c r="F430" s="70" t="s">
        <v>789</v>
      </c>
      <c r="G430" s="70" t="s">
        <v>2187</v>
      </c>
      <c r="H430" s="70" t="s">
        <v>2188</v>
      </c>
      <c r="I430" s="148"/>
      <c r="J430" s="71">
        <v>8.6521343937279784</v>
      </c>
      <c r="K430" s="71">
        <v>0.26032111958579651</v>
      </c>
      <c r="L430" s="71">
        <v>3.7391960981479779</v>
      </c>
      <c r="M430" s="71">
        <v>2.9914014052222329</v>
      </c>
      <c r="N430" s="71">
        <v>9.0388656054723295</v>
      </c>
      <c r="O430" s="71">
        <v>6.2882635671820521</v>
      </c>
      <c r="P430" s="71">
        <v>7.3569347122540654</v>
      </c>
      <c r="Q430" s="71">
        <v>0.29068323978431299</v>
      </c>
      <c r="R430" s="71">
        <v>0</v>
      </c>
      <c r="S430" s="71">
        <v>0.17252184837197529</v>
      </c>
      <c r="T430" s="72"/>
      <c r="U430" s="71">
        <v>1559000</v>
      </c>
      <c r="V430" s="71">
        <v>100</v>
      </c>
      <c r="W430" s="71">
        <v>50</v>
      </c>
      <c r="X430" s="71">
        <v>549</v>
      </c>
      <c r="Y430" s="71">
        <v>1689</v>
      </c>
      <c r="Z430" s="71">
        <v>2993</v>
      </c>
      <c r="AA430" s="71">
        <v>1463</v>
      </c>
      <c r="AB430" s="71">
        <v>4934</v>
      </c>
      <c r="AC430" s="71">
        <v>0</v>
      </c>
      <c r="AD430" s="71">
        <v>0.17252184837197529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2190</v>
      </c>
      <c r="B431" s="70">
        <v>20</v>
      </c>
      <c r="C431" s="70">
        <v>3</v>
      </c>
      <c r="D431" s="70">
        <v>2</v>
      </c>
      <c r="E431" s="70">
        <v>2006</v>
      </c>
      <c r="F431" s="70" t="s">
        <v>790</v>
      </c>
      <c r="G431" s="70" t="s">
        <v>2187</v>
      </c>
      <c r="H431" s="70" t="s">
        <v>2188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2191</v>
      </c>
      <c r="B432" s="70">
        <v>21</v>
      </c>
      <c r="C432" s="70">
        <v>4</v>
      </c>
      <c r="D432" s="70">
        <v>2</v>
      </c>
      <c r="E432" s="70">
        <v>2007</v>
      </c>
      <c r="F432" s="70" t="s">
        <v>791</v>
      </c>
      <c r="G432" s="70" t="s">
        <v>2187</v>
      </c>
      <c r="H432" s="70" t="s">
        <v>2188</v>
      </c>
      <c r="I432" s="148"/>
      <c r="J432" s="71">
        <v>8.7850923713517375</v>
      </c>
      <c r="K432" s="71">
        <v>0.25956068213697719</v>
      </c>
      <c r="L432" s="71">
        <v>0.85969307681483942</v>
      </c>
      <c r="M432" s="71">
        <v>3.8899991141512258</v>
      </c>
      <c r="N432" s="71">
        <v>8.0850272181487703</v>
      </c>
      <c r="O432" s="71">
        <v>6.1258153144175376</v>
      </c>
      <c r="P432" s="71">
        <v>7.5371960817323709</v>
      </c>
      <c r="Q432" s="71">
        <v>0.30243402784499301</v>
      </c>
      <c r="R432" s="71">
        <v>0</v>
      </c>
      <c r="S432" s="71">
        <v>0.15444225277397719</v>
      </c>
      <c r="T432" s="72"/>
      <c r="U432" s="71">
        <v>1619408</v>
      </c>
      <c r="V432" s="71">
        <v>97</v>
      </c>
      <c r="W432" s="71">
        <v>14</v>
      </c>
      <c r="X432" s="71">
        <v>833</v>
      </c>
      <c r="Y432" s="71">
        <v>1721</v>
      </c>
      <c r="Z432" s="71">
        <v>3031</v>
      </c>
      <c r="AA432" s="71">
        <v>1476</v>
      </c>
      <c r="AB432" s="71">
        <v>4862</v>
      </c>
      <c r="AC432" s="71">
        <v>0</v>
      </c>
      <c r="AD432" s="71">
        <v>0.15444225277397719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2192</v>
      </c>
      <c r="B433" s="70">
        <v>22</v>
      </c>
      <c r="C433" s="70">
        <v>5</v>
      </c>
      <c r="D433" s="70">
        <v>2</v>
      </c>
      <c r="E433" s="70">
        <v>2008</v>
      </c>
      <c r="F433" s="70" t="s">
        <v>792</v>
      </c>
      <c r="G433" s="70" t="s">
        <v>2187</v>
      </c>
      <c r="H433" s="70" t="s">
        <v>2188</v>
      </c>
      <c r="I433" s="148"/>
      <c r="J433" s="71">
        <v>7.6585012182610388</v>
      </c>
      <c r="K433" s="71">
        <v>0.19240860873360241</v>
      </c>
      <c r="L433" s="71">
        <v>0.78105110239484166</v>
      </c>
      <c r="M433" s="71">
        <v>4.2082162783770451</v>
      </c>
      <c r="N433" s="71">
        <v>7.412094839692756</v>
      </c>
      <c r="O433" s="71">
        <v>5.85952464186387</v>
      </c>
      <c r="P433" s="71">
        <v>7.5388076947268381</v>
      </c>
      <c r="Q433" s="71">
        <v>0.296683368368167</v>
      </c>
      <c r="R433" s="71">
        <v>0</v>
      </c>
      <c r="S433" s="71">
        <v>0.1150361981707185</v>
      </c>
      <c r="T433" s="72"/>
      <c r="U433" s="71">
        <v>1638203</v>
      </c>
      <c r="V433" s="71">
        <v>97</v>
      </c>
      <c r="W433" s="71">
        <v>14</v>
      </c>
      <c r="X433" s="71">
        <v>833</v>
      </c>
      <c r="Y433" s="71">
        <v>1736</v>
      </c>
      <c r="Z433" s="71">
        <v>3001</v>
      </c>
      <c r="AA433" s="71">
        <v>1478</v>
      </c>
      <c r="AB433" s="71">
        <v>4848</v>
      </c>
      <c r="AC433" s="71">
        <v>0</v>
      </c>
      <c r="AD433" s="71">
        <v>0.1150361981707185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2193</v>
      </c>
      <c r="B434" s="70">
        <v>23</v>
      </c>
      <c r="C434" s="70">
        <v>6</v>
      </c>
      <c r="D434" s="70">
        <v>2</v>
      </c>
      <c r="E434" s="70">
        <v>2009</v>
      </c>
      <c r="F434" s="70" t="s">
        <v>176</v>
      </c>
      <c r="G434" s="70" t="s">
        <v>2187</v>
      </c>
      <c r="H434" s="70" t="s">
        <v>2188</v>
      </c>
      <c r="I434" s="148"/>
      <c r="J434" s="71">
        <v>4.1524474725478884</v>
      </c>
      <c r="K434" s="71">
        <v>0.1780349622348083</v>
      </c>
      <c r="L434" s="71">
        <v>1.922327293879418</v>
      </c>
      <c r="M434" s="71">
        <v>3.9587450374029278</v>
      </c>
      <c r="N434" s="71">
        <v>7.5083093206165819</v>
      </c>
      <c r="O434" s="71">
        <v>6.0096008328010031</v>
      </c>
      <c r="P434" s="71">
        <v>7.1694832755008573</v>
      </c>
      <c r="Q434" s="71">
        <v>0.28070178048700201</v>
      </c>
      <c r="R434" s="71">
        <v>0</v>
      </c>
      <c r="S434" s="71">
        <v>5.5410455109978399E-2</v>
      </c>
      <c r="T434" s="72"/>
      <c r="U434" s="71">
        <v>659833</v>
      </c>
      <c r="V434" s="71">
        <v>86</v>
      </c>
      <c r="W434" s="71">
        <v>48</v>
      </c>
      <c r="X434" s="71">
        <v>799</v>
      </c>
      <c r="Y434" s="71">
        <v>1745</v>
      </c>
      <c r="Z434" s="71">
        <v>3038</v>
      </c>
      <c r="AA434" s="71">
        <v>1443</v>
      </c>
      <c r="AB434" s="71">
        <v>4815</v>
      </c>
      <c r="AC434" s="71">
        <v>0</v>
      </c>
      <c r="AD434" s="71">
        <v>5.5410455109978399E-2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2194</v>
      </c>
      <c r="B435" s="70">
        <v>24</v>
      </c>
      <c r="C435" s="70">
        <v>7</v>
      </c>
      <c r="D435" s="70">
        <v>2</v>
      </c>
      <c r="E435" s="70">
        <v>2010</v>
      </c>
      <c r="F435" s="70" t="s">
        <v>177</v>
      </c>
      <c r="G435" s="70" t="s">
        <v>2187</v>
      </c>
      <c r="H435" s="70" t="s">
        <v>2188</v>
      </c>
      <c r="I435" s="148"/>
      <c r="J435" s="71">
        <v>4.7442974871817656</v>
      </c>
      <c r="K435" s="71">
        <v>0.1907268466438535</v>
      </c>
      <c r="L435" s="71">
        <v>1.957590898696014</v>
      </c>
      <c r="M435" s="71">
        <v>4.0901647209895353</v>
      </c>
      <c r="N435" s="71">
        <v>7.9679379729585333</v>
      </c>
      <c r="O435" s="71">
        <v>5.9975565401879818</v>
      </c>
      <c r="P435" s="71">
        <v>7.2206291470171298</v>
      </c>
      <c r="Q435" s="71">
        <v>0.28886341152253198</v>
      </c>
      <c r="R435" s="71">
        <v>0</v>
      </c>
      <c r="S435" s="71">
        <v>0.1159208526058346</v>
      </c>
      <c r="T435" s="72"/>
      <c r="U435" s="71">
        <v>880342</v>
      </c>
      <c r="V435" s="71">
        <v>86</v>
      </c>
      <c r="W435" s="71">
        <v>48</v>
      </c>
      <c r="X435" s="71">
        <v>799</v>
      </c>
      <c r="Y435" s="71">
        <v>1740</v>
      </c>
      <c r="Z435" s="71">
        <v>3046</v>
      </c>
      <c r="AA435" s="71">
        <v>1417</v>
      </c>
      <c r="AB435" s="71">
        <v>4748</v>
      </c>
      <c r="AC435" s="71">
        <v>0</v>
      </c>
      <c r="AD435" s="71">
        <v>0.1159208526058346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2195</v>
      </c>
      <c r="B436" s="70">
        <v>25</v>
      </c>
      <c r="C436" s="70">
        <v>8</v>
      </c>
      <c r="D436" s="70">
        <v>2</v>
      </c>
      <c r="E436" s="70">
        <v>2011</v>
      </c>
      <c r="F436" s="70" t="s">
        <v>178</v>
      </c>
      <c r="G436" s="70" t="s">
        <v>2187</v>
      </c>
      <c r="H436" s="70" t="s">
        <v>2188</v>
      </c>
      <c r="I436" s="148"/>
      <c r="J436" s="71">
        <v>5.2096964885179338</v>
      </c>
      <c r="K436" s="71">
        <v>0.239386997240118</v>
      </c>
      <c r="L436" s="71">
        <v>1.746682792102159</v>
      </c>
      <c r="M436" s="71">
        <v>4.5012755320017828</v>
      </c>
      <c r="N436" s="71">
        <v>7.5469152705199898</v>
      </c>
      <c r="O436" s="71">
        <v>5.8758115266094055</v>
      </c>
      <c r="P436" s="71">
        <v>6.95258312216143</v>
      </c>
      <c r="Q436" s="71">
        <v>0.33137599139681301</v>
      </c>
      <c r="R436" s="71">
        <v>0</v>
      </c>
      <c r="S436" s="71">
        <v>8.7960840199994034E-2</v>
      </c>
      <c r="T436" s="72"/>
      <c r="U436" s="71">
        <v>916676</v>
      </c>
      <c r="V436" s="71">
        <v>86</v>
      </c>
      <c r="W436" s="71">
        <v>48</v>
      </c>
      <c r="X436" s="71">
        <v>799</v>
      </c>
      <c r="Y436" s="71">
        <v>1755</v>
      </c>
      <c r="Z436" s="71">
        <v>3049</v>
      </c>
      <c r="AA436" s="71">
        <v>1405</v>
      </c>
      <c r="AB436" s="71">
        <v>4722</v>
      </c>
      <c r="AC436" s="71">
        <v>0</v>
      </c>
      <c r="AD436" s="71">
        <v>8.7960840199994034E-2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2196</v>
      </c>
      <c r="B437" s="70">
        <v>26</v>
      </c>
      <c r="C437" s="70">
        <v>9</v>
      </c>
      <c r="D437" s="70">
        <v>2</v>
      </c>
      <c r="E437" s="70">
        <v>2012</v>
      </c>
      <c r="F437" s="70" t="s">
        <v>179</v>
      </c>
      <c r="G437" s="70" t="s">
        <v>2187</v>
      </c>
      <c r="H437" s="70" t="s">
        <v>2188</v>
      </c>
      <c r="I437" s="148"/>
      <c r="J437" s="71">
        <v>5.1866069466066351</v>
      </c>
      <c r="K437" s="71">
        <v>0.21607705170656619</v>
      </c>
      <c r="L437" s="71">
        <v>1.7759620153722979</v>
      </c>
      <c r="M437" s="71">
        <v>4.0525382244420749</v>
      </c>
      <c r="N437" s="71">
        <v>7.3224299686591534</v>
      </c>
      <c r="O437" s="71">
        <v>5.9117882559329686</v>
      </c>
      <c r="P437" s="71">
        <v>6.9274439175640303</v>
      </c>
      <c r="Q437" s="71">
        <v>0.35568731874428899</v>
      </c>
      <c r="R437" s="71">
        <v>0</v>
      </c>
      <c r="S437" s="71">
        <v>6.4177126385629363E-2</v>
      </c>
      <c r="T437" s="72"/>
      <c r="U437" s="71">
        <v>936416</v>
      </c>
      <c r="V437" s="71">
        <v>86</v>
      </c>
      <c r="W437" s="71">
        <v>48</v>
      </c>
      <c r="X437" s="71">
        <v>799</v>
      </c>
      <c r="Y437" s="71">
        <v>1758</v>
      </c>
      <c r="Z437" s="71">
        <v>3092</v>
      </c>
      <c r="AA437" s="71">
        <v>1392</v>
      </c>
      <c r="AB437" s="71">
        <v>4665</v>
      </c>
      <c r="AC437" s="71">
        <v>0</v>
      </c>
      <c r="AD437" s="71">
        <v>6.4177126385629363E-2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2197</v>
      </c>
      <c r="B438" s="70">
        <v>27</v>
      </c>
      <c r="C438" s="70">
        <v>10</v>
      </c>
      <c r="D438" s="70">
        <v>2</v>
      </c>
      <c r="E438" s="70">
        <v>2013</v>
      </c>
      <c r="F438" s="70" t="s">
        <v>180</v>
      </c>
      <c r="G438" s="70" t="s">
        <v>2187</v>
      </c>
      <c r="H438" s="70" t="s">
        <v>2188</v>
      </c>
      <c r="I438" s="148"/>
      <c r="J438" s="71">
        <v>5.2525897164934001</v>
      </c>
      <c r="K438" s="71">
        <v>0.1777417723184847</v>
      </c>
      <c r="L438" s="71">
        <v>1.805329891522593</v>
      </c>
      <c r="M438" s="71">
        <v>3.9067225390859579</v>
      </c>
      <c r="N438" s="71">
        <v>7.8458441619318666</v>
      </c>
      <c r="O438" s="71">
        <v>5.7250078587805335</v>
      </c>
      <c r="P438" s="71">
        <v>6.8886068455246283</v>
      </c>
      <c r="Q438" s="71">
        <v>0.36008703062969699</v>
      </c>
      <c r="R438" s="71">
        <v>0</v>
      </c>
      <c r="S438" s="71">
        <v>8.1030723394748067E-2</v>
      </c>
      <c r="T438" s="72"/>
      <c r="U438" s="71">
        <v>941728</v>
      </c>
      <c r="V438" s="71">
        <v>86</v>
      </c>
      <c r="W438" s="71">
        <v>48</v>
      </c>
      <c r="X438" s="71">
        <v>799</v>
      </c>
      <c r="Y438" s="71">
        <v>1760</v>
      </c>
      <c r="Z438" s="71">
        <v>3128</v>
      </c>
      <c r="AA438" s="71">
        <v>1379</v>
      </c>
      <c r="AB438" s="71">
        <v>4655</v>
      </c>
      <c r="AC438" s="71">
        <v>0</v>
      </c>
      <c r="AD438" s="71">
        <v>8.1030723394748067E-2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2198</v>
      </c>
      <c r="B439" s="70">
        <v>28</v>
      </c>
      <c r="C439" s="70">
        <v>11</v>
      </c>
      <c r="D439" s="70">
        <v>2</v>
      </c>
      <c r="E439" s="70">
        <v>2014</v>
      </c>
      <c r="F439" s="70" t="s">
        <v>181</v>
      </c>
      <c r="G439" s="70" t="s">
        <v>2187</v>
      </c>
      <c r="H439" s="70" t="s">
        <v>2188</v>
      </c>
      <c r="I439" s="148"/>
      <c r="J439" s="71">
        <v>4.3042459857824289</v>
      </c>
      <c r="K439" s="71">
        <v>0.1601832636619939</v>
      </c>
      <c r="L439" s="71">
        <v>0.51463202480838888</v>
      </c>
      <c r="M439" s="71">
        <v>3.1639706707484931</v>
      </c>
      <c r="N439" s="71">
        <v>7.7826920137706033</v>
      </c>
      <c r="O439" s="71">
        <v>5.4200659324337987</v>
      </c>
      <c r="P439" s="71">
        <v>6.8741994812312193</v>
      </c>
      <c r="Q439" s="71">
        <v>0.34340397034933101</v>
      </c>
      <c r="R439" s="71">
        <v>0</v>
      </c>
      <c r="S439" s="71">
        <v>5.1414534627160891E-2</v>
      </c>
      <c r="T439" s="72"/>
      <c r="U439" s="71">
        <v>844751</v>
      </c>
      <c r="V439" s="71">
        <v>66</v>
      </c>
      <c r="W439" s="71">
        <v>19</v>
      </c>
      <c r="X439" s="71">
        <v>650</v>
      </c>
      <c r="Y439" s="71">
        <v>1761</v>
      </c>
      <c r="Z439" s="71">
        <v>3119</v>
      </c>
      <c r="AA439" s="71">
        <v>1369</v>
      </c>
      <c r="AB439" s="71">
        <v>4627</v>
      </c>
      <c r="AC439" s="71">
        <v>0</v>
      </c>
      <c r="AD439" s="71">
        <v>5.1414534627160891E-2</v>
      </c>
      <c r="AE439" s="72"/>
      <c r="AF439" s="71"/>
      <c r="AG439" s="71"/>
      <c r="AH439" s="71"/>
      <c r="AI439" s="71"/>
      <c r="AJ439" s="71"/>
      <c r="AK439" s="71"/>
      <c r="AL439" s="71"/>
      <c r="AM439" s="71"/>
      <c r="AN439" s="71"/>
      <c r="AO439" s="71"/>
      <c r="AP439" s="71"/>
      <c r="AQ439" s="72"/>
      <c r="AR439" s="71">
        <v>150</v>
      </c>
      <c r="AS439" s="71">
        <v>29</v>
      </c>
      <c r="AT439" s="71">
        <v>0</v>
      </c>
      <c r="AU439" s="71">
        <v>0</v>
      </c>
      <c r="AV439" s="71">
        <v>0</v>
      </c>
      <c r="AW439" s="71">
        <v>0</v>
      </c>
      <c r="AX439" s="71"/>
      <c r="AY439" s="72"/>
      <c r="AZ439" s="71">
        <v>656.1</v>
      </c>
      <c r="BA439" s="71">
        <v>1115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2199</v>
      </c>
      <c r="B440" s="70">
        <v>29</v>
      </c>
      <c r="C440" s="70">
        <v>12</v>
      </c>
      <c r="D440" s="70">
        <v>2</v>
      </c>
      <c r="E440" s="70">
        <v>2015</v>
      </c>
      <c r="F440" s="70" t="s">
        <v>182</v>
      </c>
      <c r="G440" s="70" t="s">
        <v>2187</v>
      </c>
      <c r="H440" s="70" t="s">
        <v>2188</v>
      </c>
      <c r="I440" s="148"/>
      <c r="J440" s="71">
        <v>3.415608194238537</v>
      </c>
      <c r="K440" s="71">
        <v>0.14906632096077521</v>
      </c>
      <c r="L440" s="71">
        <v>0.55521001976718676</v>
      </c>
      <c r="M440" s="71">
        <v>3.372947891428741</v>
      </c>
      <c r="N440" s="71">
        <v>6.6591147295773681</v>
      </c>
      <c r="O440" s="71">
        <v>5.3890552064923902</v>
      </c>
      <c r="P440" s="71">
        <v>6.703745133453717</v>
      </c>
      <c r="Q440" s="71">
        <v>0.33231968958761399</v>
      </c>
      <c r="R440" s="71">
        <v>0</v>
      </c>
      <c r="S440" s="71">
        <v>7.8257778361085148E-2</v>
      </c>
      <c r="T440" s="72"/>
      <c r="U440" s="71">
        <v>723600</v>
      </c>
      <c r="V440" s="71">
        <v>66</v>
      </c>
      <c r="W440" s="71">
        <v>19</v>
      </c>
      <c r="X440" s="71">
        <v>650</v>
      </c>
      <c r="Y440" s="71">
        <v>1758</v>
      </c>
      <c r="Z440" s="71">
        <v>3131</v>
      </c>
      <c r="AA440" s="71">
        <v>1334</v>
      </c>
      <c r="AB440" s="71">
        <v>4574</v>
      </c>
      <c r="AC440" s="71">
        <v>0</v>
      </c>
      <c r="AD440" s="71">
        <v>7.8257778361085148E-2</v>
      </c>
      <c r="AE440" s="72"/>
      <c r="AF440" s="71">
        <v>4914609.7705498589</v>
      </c>
      <c r="AG440" s="71">
        <v>114605.07385256189</v>
      </c>
      <c r="AH440" s="71">
        <v>116757.16743082261</v>
      </c>
      <c r="AI440" s="71">
        <v>4221117.6260105893</v>
      </c>
      <c r="AJ440" s="71">
        <v>8642271.7717021946</v>
      </c>
      <c r="AK440" s="71">
        <v>0</v>
      </c>
      <c r="AL440" s="71">
        <v>0</v>
      </c>
      <c r="AM440" s="71">
        <v>626847.51279164467</v>
      </c>
      <c r="AN440" s="71">
        <v>0</v>
      </c>
      <c r="AO440" s="71">
        <v>0</v>
      </c>
      <c r="AP440" s="71">
        <v>18636208.92233767</v>
      </c>
      <c r="AQ440" s="72"/>
      <c r="AR440" s="71">
        <v>170</v>
      </c>
      <c r="AS440" s="71">
        <v>40</v>
      </c>
      <c r="AT440" s="71">
        <v>0</v>
      </c>
      <c r="AU440" s="71">
        <v>0</v>
      </c>
      <c r="AV440" s="71">
        <v>0</v>
      </c>
      <c r="AW440" s="71">
        <v>0</v>
      </c>
      <c r="AX440" s="71"/>
      <c r="AY440" s="72"/>
      <c r="AZ440" s="71">
        <v>753</v>
      </c>
      <c r="BA440" s="71">
        <v>1433.6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2200</v>
      </c>
      <c r="B441" s="70">
        <v>30</v>
      </c>
      <c r="C441" s="70">
        <v>13</v>
      </c>
      <c r="D441" s="70">
        <v>2</v>
      </c>
      <c r="E441" s="70">
        <v>2016</v>
      </c>
      <c r="F441" s="70" t="s">
        <v>155</v>
      </c>
      <c r="G441" s="70" t="s">
        <v>2187</v>
      </c>
      <c r="H441" s="70" t="s">
        <v>2188</v>
      </c>
      <c r="I441" s="148"/>
      <c r="J441" s="71">
        <v>4.1995011744304014</v>
      </c>
      <c r="K441" s="71">
        <v>0.14996208720202572</v>
      </c>
      <c r="L441" s="71">
        <v>0.53357214233217676</v>
      </c>
      <c r="M441" s="71">
        <v>2.7266450723183411</v>
      </c>
      <c r="N441" s="71">
        <v>7.0653949414675159</v>
      </c>
      <c r="O441" s="71">
        <v>5.3168121493962577</v>
      </c>
      <c r="P441" s="71">
        <v>6.4329478406963903</v>
      </c>
      <c r="Q441" s="71">
        <v>0.31904486980434954</v>
      </c>
      <c r="R441" s="71">
        <v>0</v>
      </c>
      <c r="S441" s="71">
        <v>6.4010044781870112E-2</v>
      </c>
      <c r="T441" s="72"/>
      <c r="U441" s="71">
        <v>882900</v>
      </c>
      <c r="V441" s="71">
        <v>66</v>
      </c>
      <c r="W441" s="71">
        <v>19</v>
      </c>
      <c r="X441" s="71">
        <v>650</v>
      </c>
      <c r="Y441" s="71">
        <v>1752</v>
      </c>
      <c r="Z441" s="71">
        <v>3127</v>
      </c>
      <c r="AA441" s="71">
        <v>1324</v>
      </c>
      <c r="AB441" s="71">
        <v>4517</v>
      </c>
      <c r="AC441" s="71">
        <v>0</v>
      </c>
      <c r="AD441" s="71">
        <v>6.4010044781870112E-2</v>
      </c>
      <c r="AE441" s="72"/>
      <c r="AF441" s="71">
        <v>6168703.5906792134</v>
      </c>
      <c r="AG441" s="71">
        <v>110817.7286739612</v>
      </c>
      <c r="AH441" s="71">
        <v>87139.20810131621</v>
      </c>
      <c r="AI441" s="71">
        <v>4106451.773285029</v>
      </c>
      <c r="AJ441" s="71">
        <v>8602012.8610057011</v>
      </c>
      <c r="AK441" s="71">
        <v>0</v>
      </c>
      <c r="AL441" s="71">
        <v>0</v>
      </c>
      <c r="AM441" s="71">
        <v>619516.8320541681</v>
      </c>
      <c r="AN441" s="71">
        <v>0</v>
      </c>
      <c r="AO441" s="71">
        <v>0</v>
      </c>
      <c r="AP441" s="71">
        <v>19694641.993799388</v>
      </c>
      <c r="AQ441" s="72"/>
      <c r="AR441" s="71">
        <v>181</v>
      </c>
      <c r="AS441" s="71">
        <v>52</v>
      </c>
      <c r="AT441" s="71">
        <v>0</v>
      </c>
      <c r="AU441" s="71">
        <v>0</v>
      </c>
      <c r="AV441" s="71">
        <v>0</v>
      </c>
      <c r="AW441" s="71">
        <v>0</v>
      </c>
      <c r="AX441" s="71"/>
      <c r="AY441" s="72"/>
      <c r="AZ441" s="71">
        <v>814.5</v>
      </c>
      <c r="BA441" s="71">
        <v>1758.8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2201</v>
      </c>
      <c r="B442" s="70">
        <v>31</v>
      </c>
      <c r="C442" s="70">
        <v>14</v>
      </c>
      <c r="D442" s="70">
        <v>2</v>
      </c>
      <c r="E442" s="70">
        <v>2017</v>
      </c>
      <c r="F442" s="70" t="s">
        <v>156</v>
      </c>
      <c r="G442" s="70" t="s">
        <v>2187</v>
      </c>
      <c r="H442" s="70" t="s">
        <v>2188</v>
      </c>
      <c r="I442" s="148"/>
      <c r="J442" s="71">
        <v>3.8723600577808046</v>
      </c>
      <c r="K442" s="71">
        <v>0.14788931098831529</v>
      </c>
      <c r="L442" s="71">
        <v>0.5247067525862974</v>
      </c>
      <c r="M442" s="71">
        <v>2.5903064753908169</v>
      </c>
      <c r="N442" s="71">
        <v>7.2086410601607138</v>
      </c>
      <c r="O442" s="71">
        <v>5.2869210414445407</v>
      </c>
      <c r="P442" s="71">
        <v>6.2956385399363324</v>
      </c>
      <c r="Q442" s="71">
        <v>0.30333248224132398</v>
      </c>
      <c r="R442" s="71">
        <v>0</v>
      </c>
      <c r="S442" s="71">
        <v>4.7748269720967018E-2</v>
      </c>
      <c r="T442" s="72"/>
      <c r="U442" s="71">
        <v>864292</v>
      </c>
      <c r="V442" s="71">
        <v>66</v>
      </c>
      <c r="W442" s="71">
        <v>19</v>
      </c>
      <c r="X442" s="71">
        <v>650</v>
      </c>
      <c r="Y442" s="71">
        <v>1735</v>
      </c>
      <c r="Z442" s="71">
        <v>3161</v>
      </c>
      <c r="AA442" s="71">
        <v>1304</v>
      </c>
      <c r="AB442" s="71">
        <v>4441</v>
      </c>
      <c r="AC442" s="71">
        <v>0</v>
      </c>
      <c r="AD442" s="71">
        <v>4.7748269720967018E-2</v>
      </c>
      <c r="AE442" s="72"/>
      <c r="AF442" s="71">
        <v>5765690.9613376576</v>
      </c>
      <c r="AG442" s="71">
        <v>110520.62735236219</v>
      </c>
      <c r="AH442" s="71">
        <v>112382.8038424</v>
      </c>
      <c r="AI442" s="71">
        <v>4067381.7921873499</v>
      </c>
      <c r="AJ442" s="71">
        <v>8494067.4922097754</v>
      </c>
      <c r="AK442" s="71">
        <v>0</v>
      </c>
      <c r="AL442" s="71">
        <v>0</v>
      </c>
      <c r="AM442" s="71">
        <v>610046.32374108059</v>
      </c>
      <c r="AN442" s="71">
        <v>0</v>
      </c>
      <c r="AO442" s="71">
        <v>0</v>
      </c>
      <c r="AP442" s="71">
        <v>19160090.000670627</v>
      </c>
      <c r="AQ442" s="72"/>
      <c r="AR442" s="71">
        <v>188</v>
      </c>
      <c r="AS442" s="71">
        <v>59</v>
      </c>
      <c r="AT442" s="71">
        <v>0</v>
      </c>
      <c r="AU442" s="71">
        <v>0</v>
      </c>
      <c r="AV442" s="71">
        <v>0</v>
      </c>
      <c r="AW442" s="71">
        <v>0</v>
      </c>
      <c r="AX442" s="71"/>
      <c r="AY442" s="72"/>
      <c r="AZ442" s="71">
        <v>848.2</v>
      </c>
      <c r="BA442" s="71">
        <v>4074.2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2202</v>
      </c>
      <c r="B443" s="70">
        <v>32</v>
      </c>
      <c r="C443" s="70">
        <v>15</v>
      </c>
      <c r="D443" s="70">
        <v>2</v>
      </c>
      <c r="E443" s="70">
        <v>2018</v>
      </c>
      <c r="F443" s="70" t="s">
        <v>183</v>
      </c>
      <c r="G443" s="70" t="s">
        <v>2187</v>
      </c>
      <c r="H443" s="70" t="s">
        <v>2188</v>
      </c>
      <c r="I443" s="148"/>
      <c r="J443" s="71">
        <v>4.3266850614870105</v>
      </c>
      <c r="K443" s="71">
        <v>0.13877290759023672</v>
      </c>
      <c r="L443" s="71">
        <v>0.47039930469661251</v>
      </c>
      <c r="M443" s="71">
        <v>2.5209319214009964</v>
      </c>
      <c r="N443" s="71">
        <v>7.0592199339903772</v>
      </c>
      <c r="O443" s="71">
        <v>5.1383576289567792</v>
      </c>
      <c r="P443" s="71">
        <v>6.3476875036382294</v>
      </c>
      <c r="Q443" s="71">
        <v>0.278748905206116</v>
      </c>
      <c r="R443" s="71">
        <v>0</v>
      </c>
      <c r="S443" s="71">
        <v>0.13529812908168445</v>
      </c>
      <c r="T443" s="72"/>
      <c r="U443" s="71">
        <v>1038207</v>
      </c>
      <c r="V443" s="71">
        <v>66</v>
      </c>
      <c r="W443" s="71">
        <v>19</v>
      </c>
      <c r="X443" s="71">
        <v>650</v>
      </c>
      <c r="Y443" s="71">
        <v>1753</v>
      </c>
      <c r="Z443" s="71">
        <v>3131</v>
      </c>
      <c r="AA443" s="71">
        <v>1328</v>
      </c>
      <c r="AB443" s="71">
        <v>4398</v>
      </c>
      <c r="AC443" s="71">
        <v>0</v>
      </c>
      <c r="AD443" s="71">
        <v>0.13529812908168451</v>
      </c>
      <c r="AE443" s="72"/>
      <c r="AF443" s="71">
        <v>6622340.2536867466</v>
      </c>
      <c r="AG443" s="71">
        <v>98174.807884595109</v>
      </c>
      <c r="AH443" s="71">
        <v>106193.5396059246</v>
      </c>
      <c r="AI443" s="71">
        <v>3885082.3547138139</v>
      </c>
      <c r="AJ443" s="71">
        <v>8236445.0735678524</v>
      </c>
      <c r="AK443" s="71">
        <v>0</v>
      </c>
      <c r="AL443" s="71">
        <v>0</v>
      </c>
      <c r="AM443" s="71">
        <v>605389.58490983176</v>
      </c>
      <c r="AN443" s="71">
        <v>0</v>
      </c>
      <c r="AO443" s="71">
        <v>0</v>
      </c>
      <c r="AP443" s="71">
        <v>19553625.614368763</v>
      </c>
      <c r="AQ443" s="72"/>
      <c r="AR443" s="71">
        <v>207</v>
      </c>
      <c r="AS443" s="71">
        <v>65</v>
      </c>
      <c r="AT443" s="71">
        <v>0</v>
      </c>
      <c r="AU443" s="71">
        <v>0</v>
      </c>
      <c r="AV443" s="71">
        <v>0</v>
      </c>
      <c r="AW443" s="71">
        <v>0</v>
      </c>
      <c r="AX443" s="71"/>
      <c r="AY443" s="72"/>
      <c r="AZ443" s="71">
        <v>946.3</v>
      </c>
      <c r="BA443" s="71">
        <v>4193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2203</v>
      </c>
      <c r="B444" s="70">
        <v>33</v>
      </c>
      <c r="C444" s="70">
        <v>16</v>
      </c>
      <c r="D444" s="70">
        <v>2</v>
      </c>
      <c r="E444" s="70">
        <v>2019</v>
      </c>
      <c r="F444" s="70" t="s">
        <v>158</v>
      </c>
      <c r="G444" s="1064" t="s">
        <v>2187</v>
      </c>
      <c r="H444" s="70" t="s">
        <v>2188</v>
      </c>
      <c r="I444" s="148"/>
      <c r="J444" s="71">
        <v>4.0247707727040174</v>
      </c>
      <c r="K444" s="71">
        <v>0.12596676907114204</v>
      </c>
      <c r="L444" s="71">
        <v>0.47295979814961164</v>
      </c>
      <c r="M444" s="71">
        <v>2.4140603268500165</v>
      </c>
      <c r="N444" s="71">
        <v>6.2084419223145071</v>
      </c>
      <c r="O444" s="71">
        <v>4.9355738743852537</v>
      </c>
      <c r="P444" s="71">
        <v>6.3859268432710188</v>
      </c>
      <c r="Q444" s="71">
        <v>0.26850116523583201</v>
      </c>
      <c r="R444" s="71">
        <v>0</v>
      </c>
      <c r="S444" s="71">
        <v>9.5843273580662081E-2</v>
      </c>
      <c r="T444" s="72"/>
      <c r="U444" s="71">
        <v>978957</v>
      </c>
      <c r="V444" s="71">
        <v>66</v>
      </c>
      <c r="W444" s="71">
        <v>19</v>
      </c>
      <c r="X444" s="71">
        <v>650</v>
      </c>
      <c r="Y444" s="71">
        <v>1737</v>
      </c>
      <c r="Z444" s="71">
        <v>3090</v>
      </c>
      <c r="AA444" s="71">
        <v>1326</v>
      </c>
      <c r="AB444" s="71">
        <v>4351</v>
      </c>
      <c r="AC444" s="71">
        <v>0</v>
      </c>
      <c r="AD444" s="71">
        <v>9.5843273580662081E-2</v>
      </c>
      <c r="AE444" s="72"/>
      <c r="AF444" s="71">
        <v>6537547.9776687995</v>
      </c>
      <c r="AG444" s="71">
        <v>95059.219894072536</v>
      </c>
      <c r="AH444" s="71">
        <v>112167.17276622901</v>
      </c>
      <c r="AI444" s="71">
        <v>3981236.672551604</v>
      </c>
      <c r="AJ444" s="71">
        <v>7928903.4443492265</v>
      </c>
      <c r="AK444" s="71">
        <v>0</v>
      </c>
      <c r="AL444" s="71">
        <v>0</v>
      </c>
      <c r="AM444" s="71">
        <v>592573.44568953651</v>
      </c>
      <c r="AN444" s="71">
        <v>0</v>
      </c>
      <c r="AO444" s="71">
        <v>0</v>
      </c>
      <c r="AP444" s="71">
        <v>19247487.932919469</v>
      </c>
      <c r="AQ444" s="72"/>
      <c r="AR444" s="71">
        <v>218</v>
      </c>
      <c r="AS444" s="71">
        <v>74</v>
      </c>
      <c r="AT444" s="71">
        <v>0</v>
      </c>
      <c r="AU444" s="71">
        <v>0</v>
      </c>
      <c r="AV444" s="71">
        <v>0</v>
      </c>
      <c r="AW444" s="71">
        <v>0</v>
      </c>
      <c r="AX444" s="71"/>
      <c r="AY444" s="72"/>
      <c r="AZ444" s="71">
        <v>1007.4</v>
      </c>
      <c r="BA444" s="71">
        <v>6329.4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2204</v>
      </c>
      <c r="B445" s="70">
        <v>34</v>
      </c>
      <c r="C445" s="70">
        <v>17</v>
      </c>
      <c r="D445" s="70">
        <v>2</v>
      </c>
      <c r="E445" s="70">
        <v>2020</v>
      </c>
      <c r="F445" s="70" t="s">
        <v>159</v>
      </c>
      <c r="G445" s="1064" t="s">
        <v>2187</v>
      </c>
      <c r="H445" s="70" t="s">
        <v>2188</v>
      </c>
      <c r="I445" s="148"/>
      <c r="J445" s="71">
        <v>2.5731821324314659</v>
      </c>
      <c r="K445" s="71">
        <v>0.16578897430241527</v>
      </c>
      <c r="L445" s="71">
        <v>0.88960731951071714</v>
      </c>
      <c r="M445" s="71">
        <v>2.4300446831647831</v>
      </c>
      <c r="N445" s="71">
        <v>6.2196168392390163</v>
      </c>
      <c r="O445" s="71">
        <v>4.3704419431652628</v>
      </c>
      <c r="P445" s="71">
        <v>6.021645255815498</v>
      </c>
      <c r="Q445" s="71">
        <v>0.25547681448752002</v>
      </c>
      <c r="R445" s="71">
        <v>0</v>
      </c>
      <c r="S445" s="71">
        <v>0.1126466262442468</v>
      </c>
      <c r="T445" s="72"/>
      <c r="U445" s="71">
        <v>636778</v>
      </c>
      <c r="V445" s="71">
        <v>76</v>
      </c>
      <c r="W445" s="71">
        <v>40</v>
      </c>
      <c r="X445" s="71">
        <v>727</v>
      </c>
      <c r="Y445" s="71">
        <v>1775</v>
      </c>
      <c r="Z445" s="71">
        <v>3123</v>
      </c>
      <c r="AA445" s="71">
        <v>1329</v>
      </c>
      <c r="AB445" s="71">
        <v>4333</v>
      </c>
      <c r="AC445" s="71">
        <v>0</v>
      </c>
      <c r="AD445" s="71">
        <v>0.1126466262442468</v>
      </c>
      <c r="AE445" s="72"/>
      <c r="AF445" s="71">
        <v>4292893.5301723406</v>
      </c>
      <c r="AG445" s="71">
        <v>119547.02078419055</v>
      </c>
      <c r="AH445" s="71">
        <v>228906.7284617367</v>
      </c>
      <c r="AI445" s="71">
        <v>4200801.7982822265</v>
      </c>
      <c r="AJ445" s="71">
        <v>8107792.5529455794</v>
      </c>
      <c r="AK445" s="71"/>
      <c r="AL445" s="71"/>
      <c r="AM445" s="71">
        <v>565504.64063407143</v>
      </c>
      <c r="AN445" s="71"/>
      <c r="AO445" s="71"/>
      <c r="AP445" s="71">
        <v>17515446.271280147</v>
      </c>
      <c r="AQ445" s="72"/>
      <c r="AR445" s="71">
        <v>226</v>
      </c>
      <c r="AS445" s="71">
        <v>74</v>
      </c>
      <c r="AT445" s="71">
        <v>0</v>
      </c>
      <c r="AU445" s="71">
        <v>0</v>
      </c>
      <c r="AV445" s="71">
        <v>0</v>
      </c>
      <c r="AW445" s="71">
        <v>0</v>
      </c>
      <c r="AX445" s="71"/>
      <c r="AY445" s="72"/>
      <c r="AZ445" s="71">
        <v>1046.2</v>
      </c>
      <c r="BA445" s="71">
        <v>6329.4000000000005</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2205</v>
      </c>
      <c r="B446" s="70">
        <v>34</v>
      </c>
      <c r="C446" s="70">
        <v>18</v>
      </c>
      <c r="D446" s="70">
        <v>2</v>
      </c>
      <c r="E446" s="70">
        <v>2021</v>
      </c>
      <c r="F446" s="70" t="s">
        <v>160</v>
      </c>
      <c r="G446" s="70" t="s">
        <v>2187</v>
      </c>
      <c r="H446" s="70" t="s">
        <v>2188</v>
      </c>
      <c r="I446" s="148"/>
      <c r="J446" s="71">
        <v>3.1324419317781937</v>
      </c>
      <c r="K446" s="71">
        <v>0.17777780032505633</v>
      </c>
      <c r="L446" s="71">
        <v>1.1670945348710884</v>
      </c>
      <c r="M446" s="71">
        <v>2.7487458666326838</v>
      </c>
      <c r="N446" s="71">
        <v>6.652402137254982</v>
      </c>
      <c r="O446" s="71">
        <v>4.259531181154129</v>
      </c>
      <c r="P446" s="71">
        <v>6.2171640483781925</v>
      </c>
      <c r="Q446" s="71">
        <v>0.25065585205719298</v>
      </c>
      <c r="R446" s="71">
        <v>0</v>
      </c>
      <c r="S446" s="71">
        <v>0.12563216806613639</v>
      </c>
      <c r="T446" s="72"/>
      <c r="U446" s="71">
        <v>819906</v>
      </c>
      <c r="V446" s="71">
        <v>76</v>
      </c>
      <c r="W446" s="71">
        <v>40</v>
      </c>
      <c r="X446" s="71">
        <v>727</v>
      </c>
      <c r="Y446" s="71">
        <v>1739</v>
      </c>
      <c r="Z446" s="71">
        <v>3134</v>
      </c>
      <c r="AA446" s="71">
        <v>1338</v>
      </c>
      <c r="AB446" s="71">
        <v>4293</v>
      </c>
      <c r="AC446" s="71">
        <v>0</v>
      </c>
      <c r="AD446" s="71">
        <v>0.12563216806613639</v>
      </c>
      <c r="AE446" s="72"/>
      <c r="AF446" s="71">
        <v>4947519.5544029688</v>
      </c>
      <c r="AG446" s="71">
        <v>123108.69687850543</v>
      </c>
      <c r="AH446" s="71">
        <v>274198.64753168152</v>
      </c>
      <c r="AI446" s="71">
        <v>4495684.8921573684</v>
      </c>
      <c r="AJ446" s="71">
        <v>8425162.2335002478</v>
      </c>
      <c r="AK446" s="71">
        <v>0</v>
      </c>
      <c r="AL446" s="71">
        <v>0</v>
      </c>
      <c r="AM446" s="71">
        <v>563515.87035889796</v>
      </c>
      <c r="AN446" s="71">
        <v>0</v>
      </c>
      <c r="AO446" s="71">
        <v>0</v>
      </c>
      <c r="AP446" s="71">
        <v>18829189.894829668</v>
      </c>
      <c r="AQ446" s="72"/>
      <c r="AR446" s="71">
        <v>231</v>
      </c>
      <c r="AS446" s="71">
        <v>74</v>
      </c>
      <c r="AT446" s="71">
        <v>0</v>
      </c>
      <c r="AU446" s="71">
        <v>0</v>
      </c>
      <c r="AV446" s="71">
        <v>0</v>
      </c>
      <c r="AW446" s="71">
        <v>0</v>
      </c>
      <c r="AX446" s="71"/>
      <c r="AY446" s="72"/>
      <c r="AZ446" s="71">
        <v>1072.0999999999999</v>
      </c>
      <c r="BA446" s="71">
        <v>6329.4000000000005</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2206</v>
      </c>
      <c r="B447" s="70">
        <v>34</v>
      </c>
      <c r="C447" s="70">
        <v>19</v>
      </c>
      <c r="D447" s="70">
        <v>2</v>
      </c>
      <c r="E447" s="70">
        <v>2022</v>
      </c>
      <c r="F447" s="70" t="s">
        <v>161</v>
      </c>
      <c r="G447" s="70" t="s">
        <v>2187</v>
      </c>
      <c r="H447" s="70" t="s">
        <v>2188</v>
      </c>
      <c r="I447" s="148"/>
      <c r="J447" s="71">
        <v>3.2556415903571567</v>
      </c>
      <c r="K447" s="71">
        <v>0.16016506021115473</v>
      </c>
      <c r="L447" s="71">
        <v>0.7478370096650846</v>
      </c>
      <c r="M447" s="71">
        <v>2.7145388612690269</v>
      </c>
      <c r="N447" s="71">
        <v>6.5989125942264213</v>
      </c>
      <c r="O447" s="71">
        <v>4.4603199084783327</v>
      </c>
      <c r="P447" s="71">
        <v>6.0505806892015634</v>
      </c>
      <c r="Q447" s="71">
        <v>0.24984361160006563</v>
      </c>
      <c r="R447" s="71">
        <v>0</v>
      </c>
      <c r="S447" s="71">
        <v>0.1094196194834824</v>
      </c>
      <c r="T447" s="72"/>
      <c r="U447" s="71">
        <v>945614</v>
      </c>
      <c r="V447" s="71">
        <v>76</v>
      </c>
      <c r="W447" s="71">
        <v>40</v>
      </c>
      <c r="X447" s="71">
        <v>727</v>
      </c>
      <c r="Y447" s="71">
        <v>1764</v>
      </c>
      <c r="Z447" s="71">
        <v>3118</v>
      </c>
      <c r="AA447" s="71">
        <v>1322</v>
      </c>
      <c r="AB447" s="71">
        <v>4244</v>
      </c>
      <c r="AC447" s="71">
        <v>0</v>
      </c>
      <c r="AD447" s="71">
        <v>0.1094196194834824</v>
      </c>
      <c r="AE447" s="72"/>
      <c r="AF447" s="71">
        <v>5068054.8477740241</v>
      </c>
      <c r="AG447" s="71">
        <v>119561.78127724899</v>
      </c>
      <c r="AH447" s="71">
        <v>214069.26558980191</v>
      </c>
      <c r="AI447" s="71">
        <v>4464707.8017908912</v>
      </c>
      <c r="AJ447" s="71">
        <v>8473624.1883849688</v>
      </c>
      <c r="AK447" s="71">
        <v>0</v>
      </c>
      <c r="AL447" s="71">
        <v>0</v>
      </c>
      <c r="AM447" s="71">
        <v>548016.23746379849</v>
      </c>
      <c r="AN447" s="71">
        <v>0</v>
      </c>
      <c r="AO447" s="71">
        <v>0</v>
      </c>
      <c r="AP447" s="71">
        <v>18888034.122280736</v>
      </c>
      <c r="AQ447" s="72"/>
      <c r="AR447" s="71">
        <v>235</v>
      </c>
      <c r="AS447" s="71">
        <v>77</v>
      </c>
      <c r="AT447" s="71">
        <v>0</v>
      </c>
      <c r="AU447" s="71">
        <v>0</v>
      </c>
      <c r="AV447" s="71">
        <v>0</v>
      </c>
      <c r="AW447" s="71">
        <v>0</v>
      </c>
      <c r="AX447" s="71"/>
      <c r="AY447" s="72"/>
      <c r="AZ447" s="71">
        <v>1096.8000000000002</v>
      </c>
      <c r="BA447" s="71">
        <v>7042.3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2207</v>
      </c>
      <c r="B448" s="70">
        <v>34</v>
      </c>
      <c r="C448" s="70">
        <v>20</v>
      </c>
      <c r="D448" s="70">
        <v>2</v>
      </c>
      <c r="E448" s="70">
        <v>2023</v>
      </c>
      <c r="F448" s="70" t="s">
        <v>1539</v>
      </c>
      <c r="G448" s="70" t="s">
        <v>2187</v>
      </c>
      <c r="H448" s="70" t="s">
        <v>2188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241</v>
      </c>
      <c r="AS448" s="71">
        <v>80</v>
      </c>
      <c r="AT448" s="71">
        <v>0</v>
      </c>
      <c r="AU448" s="71">
        <v>0</v>
      </c>
      <c r="AV448" s="71">
        <v>0</v>
      </c>
      <c r="AW448" s="71">
        <v>0</v>
      </c>
      <c r="AX448" s="71"/>
      <c r="AY448" s="72"/>
      <c r="AZ448" s="71">
        <v>1138.8000000000002</v>
      </c>
      <c r="BA448" s="71">
        <v>7190.8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2208</v>
      </c>
      <c r="B449" s="70">
        <v>34</v>
      </c>
      <c r="C449" s="70">
        <v>21</v>
      </c>
      <c r="D449" s="70">
        <v>2</v>
      </c>
      <c r="E449" s="70">
        <v>2024</v>
      </c>
      <c r="F449" s="70" t="s">
        <v>1554</v>
      </c>
      <c r="G449" s="70" t="s">
        <v>2187</v>
      </c>
      <c r="H449" s="70" t="s">
        <v>2188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2209</v>
      </c>
      <c r="B450" s="70">
        <v>222</v>
      </c>
      <c r="C450" s="70">
        <v>1</v>
      </c>
      <c r="D450" s="70">
        <v>14</v>
      </c>
      <c r="E450" s="70">
        <v>1990</v>
      </c>
      <c r="F450" s="70" t="s">
        <v>787</v>
      </c>
      <c r="G450" s="70" t="s">
        <v>2210</v>
      </c>
      <c r="H450" s="70" t="s">
        <v>1688</v>
      </c>
      <c r="I450" s="148"/>
      <c r="J450" s="71">
        <v>10.237878037891839</v>
      </c>
      <c r="K450" s="71">
        <v>2.6637911161759882</v>
      </c>
      <c r="L450" s="71">
        <v>20.164262477067439</v>
      </c>
      <c r="M450" s="71">
        <v>4.1321940081740332</v>
      </c>
      <c r="N450" s="71">
        <v>10.17221346570582</v>
      </c>
      <c r="O450" s="71">
        <v>4.2327996662608198</v>
      </c>
      <c r="P450" s="71">
        <v>8.9122781399951645</v>
      </c>
      <c r="Q450" s="71">
        <v>0.46844759637795103</v>
      </c>
      <c r="R450" s="71">
        <v>0</v>
      </c>
      <c r="S450" s="71">
        <v>0.34303656874783139</v>
      </c>
      <c r="T450" s="72"/>
      <c r="U450" s="71">
        <v>423363</v>
      </c>
      <c r="V450" s="71">
        <v>601</v>
      </c>
      <c r="W450" s="71">
        <v>180</v>
      </c>
      <c r="X450" s="71">
        <v>1316</v>
      </c>
      <c r="Y450" s="71">
        <v>2638</v>
      </c>
      <c r="Z450" s="71">
        <v>1741</v>
      </c>
      <c r="AA450" s="71">
        <v>2164</v>
      </c>
      <c r="AB450" s="71">
        <v>7606</v>
      </c>
      <c r="AC450" s="71">
        <v>0</v>
      </c>
      <c r="AD450" s="71">
        <v>0.34303656874783139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2211</v>
      </c>
      <c r="B451" s="70">
        <v>223</v>
      </c>
      <c r="C451" s="70">
        <v>2</v>
      </c>
      <c r="D451" s="70">
        <v>14</v>
      </c>
      <c r="E451" s="70">
        <v>2005</v>
      </c>
      <c r="F451" s="70" t="s">
        <v>789</v>
      </c>
      <c r="G451" s="70" t="s">
        <v>2210</v>
      </c>
      <c r="H451" s="70" t="s">
        <v>1688</v>
      </c>
      <c r="I451" s="148"/>
      <c r="J451" s="71">
        <v>2.9539483549360508</v>
      </c>
      <c r="K451" s="71">
        <v>1.616976046406245</v>
      </c>
      <c r="L451" s="71">
        <v>11.300867290651791</v>
      </c>
      <c r="M451" s="71">
        <v>6.5752072758355098</v>
      </c>
      <c r="N451" s="71">
        <v>12.386006883024979</v>
      </c>
      <c r="O451" s="71">
        <v>6.126487324391201</v>
      </c>
      <c r="P451" s="71">
        <v>8.4230113759573193</v>
      </c>
      <c r="Q451" s="71">
        <v>0.360850191260421</v>
      </c>
      <c r="R451" s="71">
        <v>0</v>
      </c>
      <c r="S451" s="71">
        <v>0.34644004808761247</v>
      </c>
      <c r="T451" s="72"/>
      <c r="U451" s="71">
        <v>171829</v>
      </c>
      <c r="V451" s="71">
        <v>461</v>
      </c>
      <c r="W451" s="71">
        <v>92</v>
      </c>
      <c r="X451" s="71">
        <v>912</v>
      </c>
      <c r="Y451" s="71">
        <v>2565</v>
      </c>
      <c r="Z451" s="71">
        <v>2916</v>
      </c>
      <c r="AA451" s="71">
        <v>1675</v>
      </c>
      <c r="AB451" s="71">
        <v>6125</v>
      </c>
      <c r="AC451" s="71">
        <v>0</v>
      </c>
      <c r="AD451" s="71">
        <v>0.34644004808761247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2212</v>
      </c>
      <c r="B452" s="70">
        <v>224</v>
      </c>
      <c r="C452" s="70">
        <v>3</v>
      </c>
      <c r="D452" s="70">
        <v>14</v>
      </c>
      <c r="E452" s="70">
        <v>2006</v>
      </c>
      <c r="F452" s="70" t="s">
        <v>790</v>
      </c>
      <c r="G452" s="70" t="s">
        <v>2210</v>
      </c>
      <c r="H452" s="70" t="s">
        <v>1688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2213</v>
      </c>
      <c r="B453" s="70">
        <v>225</v>
      </c>
      <c r="C453" s="70">
        <v>4</v>
      </c>
      <c r="D453" s="70">
        <v>14</v>
      </c>
      <c r="E453" s="70">
        <v>2007</v>
      </c>
      <c r="F453" s="70" t="s">
        <v>791</v>
      </c>
      <c r="G453" s="70" t="s">
        <v>2210</v>
      </c>
      <c r="H453" s="70" t="s">
        <v>1688</v>
      </c>
      <c r="I453" s="148"/>
      <c r="J453" s="71">
        <v>3.0251723944693598</v>
      </c>
      <c r="K453" s="71">
        <v>1.3197316716802401</v>
      </c>
      <c r="L453" s="71">
        <v>12.396748664376361</v>
      </c>
      <c r="M453" s="71">
        <v>8.8195204504739859</v>
      </c>
      <c r="N453" s="71">
        <v>13.371265078917929</v>
      </c>
      <c r="O453" s="71">
        <v>5.8428677248370509</v>
      </c>
      <c r="P453" s="71">
        <v>8.3133842961113125</v>
      </c>
      <c r="Q453" s="71">
        <v>0.36575731874301898</v>
      </c>
      <c r="R453" s="71">
        <v>0</v>
      </c>
      <c r="S453" s="71">
        <v>0.85619156741500635</v>
      </c>
      <c r="T453" s="72"/>
      <c r="U453" s="71">
        <v>203223</v>
      </c>
      <c r="V453" s="71">
        <v>364</v>
      </c>
      <c r="W453" s="71">
        <v>107</v>
      </c>
      <c r="X453" s="71">
        <v>1308</v>
      </c>
      <c r="Y453" s="71">
        <v>2502</v>
      </c>
      <c r="Z453" s="71">
        <v>2891</v>
      </c>
      <c r="AA453" s="71">
        <v>1628</v>
      </c>
      <c r="AB453" s="71">
        <v>5880</v>
      </c>
      <c r="AC453" s="71">
        <v>0</v>
      </c>
      <c r="AD453" s="71">
        <v>0.85619156741500635</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2214</v>
      </c>
      <c r="B454" s="70">
        <v>226</v>
      </c>
      <c r="C454" s="70">
        <v>5</v>
      </c>
      <c r="D454" s="70">
        <v>14</v>
      </c>
      <c r="E454" s="70">
        <v>2008</v>
      </c>
      <c r="F454" s="70" t="s">
        <v>792</v>
      </c>
      <c r="G454" s="70" t="s">
        <v>2210</v>
      </c>
      <c r="H454" s="70" t="s">
        <v>1688</v>
      </c>
      <c r="I454" s="148"/>
      <c r="J454" s="71">
        <v>2.5112958320879222</v>
      </c>
      <c r="K454" s="71">
        <v>1.001063450217907</v>
      </c>
      <c r="L454" s="71">
        <v>10.307718314230049</v>
      </c>
      <c r="M454" s="71">
        <v>8.387655042055</v>
      </c>
      <c r="N454" s="71">
        <v>13.66821054847623</v>
      </c>
      <c r="O454" s="71">
        <v>5.5666460359726404</v>
      </c>
      <c r="P454" s="71">
        <v>8.0437751925468355</v>
      </c>
      <c r="Q454" s="71">
        <v>0.35035319387536301</v>
      </c>
      <c r="R454" s="71">
        <v>0</v>
      </c>
      <c r="S454" s="71">
        <v>0.28733560359918009</v>
      </c>
      <c r="T454" s="72"/>
      <c r="U454" s="71">
        <v>167356</v>
      </c>
      <c r="V454" s="71">
        <v>364</v>
      </c>
      <c r="W454" s="71">
        <v>107</v>
      </c>
      <c r="X454" s="71">
        <v>1308</v>
      </c>
      <c r="Y454" s="71">
        <v>2469</v>
      </c>
      <c r="Z454" s="71">
        <v>2851</v>
      </c>
      <c r="AA454" s="71">
        <v>1577</v>
      </c>
      <c r="AB454" s="71">
        <v>5725</v>
      </c>
      <c r="AC454" s="71">
        <v>0</v>
      </c>
      <c r="AD454" s="71">
        <v>0.28733560359918009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2215</v>
      </c>
      <c r="B455" s="70">
        <v>227</v>
      </c>
      <c r="C455" s="70">
        <v>6</v>
      </c>
      <c r="D455" s="70">
        <v>14</v>
      </c>
      <c r="E455" s="70">
        <v>2009</v>
      </c>
      <c r="F455" s="70" t="s">
        <v>176</v>
      </c>
      <c r="G455" s="70" t="s">
        <v>2210</v>
      </c>
      <c r="H455" s="70" t="s">
        <v>1688</v>
      </c>
      <c r="I455" s="148"/>
      <c r="J455" s="71">
        <v>3.0960517986346141</v>
      </c>
      <c r="K455" s="71">
        <v>0.86974812061590034</v>
      </c>
      <c r="L455" s="71">
        <v>5.4656075708890164</v>
      </c>
      <c r="M455" s="71">
        <v>7.1617853048003912</v>
      </c>
      <c r="N455" s="71">
        <v>11.71907915528652</v>
      </c>
      <c r="O455" s="71">
        <v>5.6060594997228579</v>
      </c>
      <c r="P455" s="71">
        <v>7.701108161487408</v>
      </c>
      <c r="Q455" s="71">
        <v>0.32733966717227803</v>
      </c>
      <c r="R455" s="71">
        <v>0</v>
      </c>
      <c r="S455" s="71">
        <v>0.32666591492212582</v>
      </c>
      <c r="T455" s="72"/>
      <c r="U455" s="71">
        <v>176081</v>
      </c>
      <c r="V455" s="71">
        <v>308</v>
      </c>
      <c r="W455" s="71">
        <v>87</v>
      </c>
      <c r="X455" s="71">
        <v>1218</v>
      </c>
      <c r="Y455" s="71">
        <v>2453</v>
      </c>
      <c r="Z455" s="71">
        <v>2834</v>
      </c>
      <c r="AA455" s="71">
        <v>1550</v>
      </c>
      <c r="AB455" s="71">
        <v>5615</v>
      </c>
      <c r="AC455" s="71">
        <v>0</v>
      </c>
      <c r="AD455" s="71">
        <v>0.32666591492212582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2216</v>
      </c>
      <c r="B456" s="70">
        <v>228</v>
      </c>
      <c r="C456" s="70">
        <v>7</v>
      </c>
      <c r="D456" s="70">
        <v>14</v>
      </c>
      <c r="E456" s="70">
        <v>2010</v>
      </c>
      <c r="F456" s="70" t="s">
        <v>177</v>
      </c>
      <c r="G456" s="70" t="s">
        <v>2210</v>
      </c>
      <c r="H456" s="70" t="s">
        <v>1688</v>
      </c>
      <c r="I456" s="148"/>
      <c r="J456" s="71">
        <v>3.0141779554583228</v>
      </c>
      <c r="K456" s="71">
        <v>0.98894934713392879</v>
      </c>
      <c r="L456" s="71">
        <v>4.8799679786896517</v>
      </c>
      <c r="M456" s="71">
        <v>8.3167472218421015</v>
      </c>
      <c r="N456" s="71">
        <v>13.793591383044349</v>
      </c>
      <c r="O456" s="71">
        <v>5.6175406464728548</v>
      </c>
      <c r="P456" s="71">
        <v>7.7454878641256428</v>
      </c>
      <c r="Q456" s="71">
        <v>0.338873041739786</v>
      </c>
      <c r="R456" s="71">
        <v>0</v>
      </c>
      <c r="S456" s="71">
        <v>0.1682663362918673</v>
      </c>
      <c r="T456" s="72"/>
      <c r="U456" s="71">
        <v>161575</v>
      </c>
      <c r="V456" s="71">
        <v>308</v>
      </c>
      <c r="W456" s="71">
        <v>87</v>
      </c>
      <c r="X456" s="71">
        <v>1218</v>
      </c>
      <c r="Y456" s="71">
        <v>2452</v>
      </c>
      <c r="Z456" s="71">
        <v>2853</v>
      </c>
      <c r="AA456" s="71">
        <v>1520</v>
      </c>
      <c r="AB456" s="71">
        <v>5570</v>
      </c>
      <c r="AC456" s="71">
        <v>0</v>
      </c>
      <c r="AD456" s="71">
        <v>0.1682663362918673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2217</v>
      </c>
      <c r="B457" s="70">
        <v>229</v>
      </c>
      <c r="C457" s="70">
        <v>8</v>
      </c>
      <c r="D457" s="70">
        <v>14</v>
      </c>
      <c r="E457" s="70">
        <v>2011</v>
      </c>
      <c r="F457" s="70" t="s">
        <v>178</v>
      </c>
      <c r="G457" s="70" t="s">
        <v>2210</v>
      </c>
      <c r="H457" s="70" t="s">
        <v>1688</v>
      </c>
      <c r="I457" s="148"/>
      <c r="J457" s="71">
        <v>2.4014562089953868</v>
      </c>
      <c r="K457" s="71">
        <v>1.0055138266009711</v>
      </c>
      <c r="L457" s="71">
        <v>5.1046919793369527</v>
      </c>
      <c r="M457" s="71">
        <v>7.5534674850977908</v>
      </c>
      <c r="N457" s="71">
        <v>12.57458780871681</v>
      </c>
      <c r="O457" s="71">
        <v>5.5154386976569763</v>
      </c>
      <c r="P457" s="71">
        <v>7.5513465084828049</v>
      </c>
      <c r="Q457" s="71">
        <v>0.38478072020938697</v>
      </c>
      <c r="R457" s="71">
        <v>0</v>
      </c>
      <c r="S457" s="71">
        <v>0.5314387351472396</v>
      </c>
      <c r="T457" s="72"/>
      <c r="U457" s="71">
        <v>142197</v>
      </c>
      <c r="V457" s="71">
        <v>308</v>
      </c>
      <c r="W457" s="71">
        <v>87</v>
      </c>
      <c r="X457" s="71">
        <v>1218</v>
      </c>
      <c r="Y457" s="71">
        <v>2420</v>
      </c>
      <c r="Z457" s="71">
        <v>2862</v>
      </c>
      <c r="AA457" s="71">
        <v>1526</v>
      </c>
      <c r="AB457" s="71">
        <v>5483</v>
      </c>
      <c r="AC457" s="71">
        <v>0</v>
      </c>
      <c r="AD457" s="71">
        <v>0.5314387351472396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2218</v>
      </c>
      <c r="B458" s="70">
        <v>230</v>
      </c>
      <c r="C458" s="70">
        <v>9</v>
      </c>
      <c r="D458" s="70">
        <v>14</v>
      </c>
      <c r="E458" s="70">
        <v>2012</v>
      </c>
      <c r="F458" s="70" t="s">
        <v>179</v>
      </c>
      <c r="G458" s="70" t="s">
        <v>2210</v>
      </c>
      <c r="H458" s="70" t="s">
        <v>1688</v>
      </c>
      <c r="I458" s="148"/>
      <c r="J458" s="71">
        <v>2.6075029668144669</v>
      </c>
      <c r="K458" s="71">
        <v>0.94438800567843861</v>
      </c>
      <c r="L458" s="71">
        <v>4.9551642191928069</v>
      </c>
      <c r="M458" s="71">
        <v>7.7959309228904381</v>
      </c>
      <c r="N458" s="71">
        <v>13.985279646621949</v>
      </c>
      <c r="O458" s="71">
        <v>5.5045402292467713</v>
      </c>
      <c r="P458" s="71">
        <v>7.4051986704994812</v>
      </c>
      <c r="Q458" s="71">
        <v>0.41073688876216202</v>
      </c>
      <c r="R458" s="71">
        <v>0</v>
      </c>
      <c r="S458" s="71">
        <v>0.44831154241482429</v>
      </c>
      <c r="T458" s="72"/>
      <c r="U458" s="71">
        <v>143142</v>
      </c>
      <c r="V458" s="71">
        <v>308</v>
      </c>
      <c r="W458" s="71">
        <v>87</v>
      </c>
      <c r="X458" s="71">
        <v>1218</v>
      </c>
      <c r="Y458" s="71">
        <v>2410</v>
      </c>
      <c r="Z458" s="71">
        <v>2879</v>
      </c>
      <c r="AA458" s="71">
        <v>1488</v>
      </c>
      <c r="AB458" s="71">
        <v>5387</v>
      </c>
      <c r="AC458" s="71">
        <v>0</v>
      </c>
      <c r="AD458" s="71">
        <v>0.44831154241482429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2219</v>
      </c>
      <c r="B459" s="70">
        <v>231</v>
      </c>
      <c r="C459" s="70">
        <v>10</v>
      </c>
      <c r="D459" s="70">
        <v>14</v>
      </c>
      <c r="E459" s="70">
        <v>2013</v>
      </c>
      <c r="F459" s="70" t="s">
        <v>180</v>
      </c>
      <c r="G459" s="70" t="s">
        <v>2210</v>
      </c>
      <c r="H459" s="70" t="s">
        <v>1688</v>
      </c>
      <c r="I459" s="148"/>
      <c r="J459" s="71">
        <v>2.300348494727432</v>
      </c>
      <c r="K459" s="71">
        <v>0.79285880141609166</v>
      </c>
      <c r="L459" s="71">
        <v>4.4852357520495696</v>
      </c>
      <c r="M459" s="71">
        <v>7.56248110215979</v>
      </c>
      <c r="N459" s="71">
        <v>12.069782325869809</v>
      </c>
      <c r="O459" s="71">
        <v>5.2839186983054338</v>
      </c>
      <c r="P459" s="71">
        <v>7.2532684116764043</v>
      </c>
      <c r="Q459" s="71">
        <v>0.41005829202320598</v>
      </c>
      <c r="R459" s="71">
        <v>0</v>
      </c>
      <c r="S459" s="71">
        <v>0.2452708589409166</v>
      </c>
      <c r="T459" s="72"/>
      <c r="U459" s="71">
        <v>132774</v>
      </c>
      <c r="V459" s="71">
        <v>308</v>
      </c>
      <c r="W459" s="71">
        <v>87</v>
      </c>
      <c r="X459" s="71">
        <v>1218</v>
      </c>
      <c r="Y459" s="71">
        <v>2386</v>
      </c>
      <c r="Z459" s="71">
        <v>2887</v>
      </c>
      <c r="AA459" s="71">
        <v>1452</v>
      </c>
      <c r="AB459" s="71">
        <v>5301</v>
      </c>
      <c r="AC459" s="71">
        <v>0</v>
      </c>
      <c r="AD459" s="71">
        <v>0.2452708589409166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2220</v>
      </c>
      <c r="B460" s="70">
        <v>232</v>
      </c>
      <c r="C460" s="70">
        <v>11</v>
      </c>
      <c r="D460" s="70">
        <v>14</v>
      </c>
      <c r="E460" s="70">
        <v>2014</v>
      </c>
      <c r="F460" s="70" t="s">
        <v>181</v>
      </c>
      <c r="G460" s="70" t="s">
        <v>2210</v>
      </c>
      <c r="H460" s="70" t="s">
        <v>1688</v>
      </c>
      <c r="I460" s="148"/>
      <c r="J460" s="71">
        <v>2.2923812627688438</v>
      </c>
      <c r="K460" s="71">
        <v>0.80040196278775877</v>
      </c>
      <c r="L460" s="71">
        <v>4.9402990618775124</v>
      </c>
      <c r="M460" s="71">
        <v>7.9083084182404164</v>
      </c>
      <c r="N460" s="71">
        <v>12.034581151953249</v>
      </c>
      <c r="O460" s="71">
        <v>5.0325459892043227</v>
      </c>
      <c r="P460" s="71">
        <v>7.1353085922787152</v>
      </c>
      <c r="Q460" s="71">
        <v>0.38578211322148798</v>
      </c>
      <c r="R460" s="71">
        <v>0</v>
      </c>
      <c r="S460" s="71">
        <v>0.30909629785654741</v>
      </c>
      <c r="T460" s="72"/>
      <c r="U460" s="71">
        <v>136658</v>
      </c>
      <c r="V460" s="71">
        <v>270</v>
      </c>
      <c r="W460" s="71">
        <v>89</v>
      </c>
      <c r="X460" s="71">
        <v>1162</v>
      </c>
      <c r="Y460" s="71">
        <v>2364</v>
      </c>
      <c r="Z460" s="71">
        <v>2896</v>
      </c>
      <c r="AA460" s="71">
        <v>1421</v>
      </c>
      <c r="AB460" s="71">
        <v>5198</v>
      </c>
      <c r="AC460" s="71">
        <v>0</v>
      </c>
      <c r="AD460" s="71">
        <v>0.30909629785654741</v>
      </c>
      <c r="AE460" s="72"/>
      <c r="AF460" s="71"/>
      <c r="AG460" s="71"/>
      <c r="AH460" s="71"/>
      <c r="AI460" s="71"/>
      <c r="AJ460" s="71"/>
      <c r="AK460" s="71"/>
      <c r="AL460" s="71"/>
      <c r="AM460" s="71"/>
      <c r="AN460" s="71"/>
      <c r="AO460" s="71"/>
      <c r="AP460" s="71"/>
      <c r="AQ460" s="72"/>
      <c r="AR460" s="71">
        <v>23</v>
      </c>
      <c r="AS460" s="71">
        <v>2</v>
      </c>
      <c r="AT460" s="71">
        <v>0</v>
      </c>
      <c r="AU460" s="71">
        <v>0</v>
      </c>
      <c r="AV460" s="71">
        <v>0</v>
      </c>
      <c r="AW460" s="71">
        <v>0</v>
      </c>
      <c r="AX460" s="71"/>
      <c r="AY460" s="72"/>
      <c r="AZ460" s="71">
        <v>133.4</v>
      </c>
      <c r="BA460" s="71">
        <v>58.6</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2221</v>
      </c>
      <c r="B461" s="70">
        <v>233</v>
      </c>
      <c r="C461" s="70">
        <v>12</v>
      </c>
      <c r="D461" s="70">
        <v>14</v>
      </c>
      <c r="E461" s="70">
        <v>2015</v>
      </c>
      <c r="F461" s="70" t="s">
        <v>182</v>
      </c>
      <c r="G461" s="70" t="s">
        <v>2210</v>
      </c>
      <c r="H461" s="70" t="s">
        <v>1688</v>
      </c>
      <c r="I461" s="148"/>
      <c r="J461" s="71">
        <v>2.1592589478977962</v>
      </c>
      <c r="K461" s="71">
        <v>0.76263325939158899</v>
      </c>
      <c r="L461" s="71">
        <v>4.731542431147358</v>
      </c>
      <c r="M461" s="71">
        <v>11.22961051377626</v>
      </c>
      <c r="N461" s="71">
        <v>10.187644187062849</v>
      </c>
      <c r="O461" s="71">
        <v>4.9828536642591725</v>
      </c>
      <c r="P461" s="71">
        <v>6.8595293157153856</v>
      </c>
      <c r="Q461" s="71">
        <v>0.37075368954210702</v>
      </c>
      <c r="R461" s="71">
        <v>0</v>
      </c>
      <c r="S461" s="71">
        <v>0.26606958370388128</v>
      </c>
      <c r="T461" s="72"/>
      <c r="U461" s="71">
        <v>135332</v>
      </c>
      <c r="V461" s="71">
        <v>270</v>
      </c>
      <c r="W461" s="71">
        <v>89</v>
      </c>
      <c r="X461" s="71">
        <v>1162</v>
      </c>
      <c r="Y461" s="71">
        <v>2342</v>
      </c>
      <c r="Z461" s="71">
        <v>2895</v>
      </c>
      <c r="AA461" s="71">
        <v>1365</v>
      </c>
      <c r="AB461" s="71">
        <v>5103</v>
      </c>
      <c r="AC461" s="71">
        <v>0</v>
      </c>
      <c r="AD461" s="71">
        <v>0.26606958370388128</v>
      </c>
      <c r="AE461" s="72"/>
      <c r="AF461" s="71">
        <v>2230797.2443281938</v>
      </c>
      <c r="AG461" s="71">
        <v>493985.85099995398</v>
      </c>
      <c r="AH461" s="71">
        <v>434189.00685292669</v>
      </c>
      <c r="AI461" s="71">
        <v>12584242.51328248</v>
      </c>
      <c r="AJ461" s="71">
        <v>12554221.713559611</v>
      </c>
      <c r="AK461" s="71">
        <v>0</v>
      </c>
      <c r="AL461" s="71">
        <v>0</v>
      </c>
      <c r="AM461" s="71">
        <v>699344.74372010562</v>
      </c>
      <c r="AN461" s="71">
        <v>0</v>
      </c>
      <c r="AO461" s="71">
        <v>0</v>
      </c>
      <c r="AP461" s="71">
        <v>28996781.072743274</v>
      </c>
      <c r="AQ461" s="72"/>
      <c r="AR461" s="71">
        <v>29</v>
      </c>
      <c r="AS461" s="71">
        <v>7</v>
      </c>
      <c r="AT461" s="71">
        <v>0</v>
      </c>
      <c r="AU461" s="71">
        <v>0</v>
      </c>
      <c r="AV461" s="71">
        <v>0</v>
      </c>
      <c r="AW461" s="71">
        <v>0</v>
      </c>
      <c r="AX461" s="71"/>
      <c r="AY461" s="72"/>
      <c r="AZ461" s="71">
        <v>166.2</v>
      </c>
      <c r="BA461" s="71">
        <v>649.20000000000005</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2222</v>
      </c>
      <c r="B462" s="70">
        <v>234</v>
      </c>
      <c r="C462" s="70">
        <v>13</v>
      </c>
      <c r="D462" s="70">
        <v>14</v>
      </c>
      <c r="E462" s="70">
        <v>2016</v>
      </c>
      <c r="F462" s="70" t="s">
        <v>155</v>
      </c>
      <c r="G462" s="1064" t="s">
        <v>2210</v>
      </c>
      <c r="H462" s="70" t="s">
        <v>1688</v>
      </c>
      <c r="I462" s="148"/>
      <c r="J462" s="71">
        <v>1.5430656776119867</v>
      </c>
      <c r="K462" s="71">
        <v>0.74893493676305012</v>
      </c>
      <c r="L462" s="71">
        <v>4.722633591198762</v>
      </c>
      <c r="M462" s="71">
        <v>6.7073132998395089</v>
      </c>
      <c r="N462" s="71">
        <v>10.726076262535154</v>
      </c>
      <c r="O462" s="71">
        <v>4.8832377656111454</v>
      </c>
      <c r="P462" s="71">
        <v>6.7681996541465805</v>
      </c>
      <c r="Q462" s="71">
        <v>0.3499816980032216</v>
      </c>
      <c r="R462" s="71">
        <v>0</v>
      </c>
      <c r="S462" s="71">
        <v>0.2316023798907289</v>
      </c>
      <c r="T462" s="72"/>
      <c r="U462" s="71">
        <v>101142</v>
      </c>
      <c r="V462" s="71">
        <v>270</v>
      </c>
      <c r="W462" s="71">
        <v>89</v>
      </c>
      <c r="X462" s="71">
        <v>1162</v>
      </c>
      <c r="Y462" s="71">
        <v>2290</v>
      </c>
      <c r="Z462" s="71">
        <v>2872</v>
      </c>
      <c r="AA462" s="71">
        <v>1393</v>
      </c>
      <c r="AB462" s="71">
        <v>4955</v>
      </c>
      <c r="AC462" s="71">
        <v>0</v>
      </c>
      <c r="AD462" s="71">
        <v>0.2316023798907289</v>
      </c>
      <c r="AE462" s="72"/>
      <c r="AF462" s="71">
        <v>1621054.7201855271</v>
      </c>
      <c r="AG462" s="71">
        <v>472166.00224989507</v>
      </c>
      <c r="AH462" s="71">
        <v>313787.11925838038</v>
      </c>
      <c r="AI462" s="71">
        <v>7776096.7190718483</v>
      </c>
      <c r="AJ462" s="71">
        <v>12982825.529643729</v>
      </c>
      <c r="AK462" s="71">
        <v>0</v>
      </c>
      <c r="AL462" s="71">
        <v>0</v>
      </c>
      <c r="AM462" s="71">
        <v>679589.5290742534</v>
      </c>
      <c r="AN462" s="71">
        <v>0</v>
      </c>
      <c r="AO462" s="71">
        <v>0</v>
      </c>
      <c r="AP462" s="71">
        <v>23845519.619483631</v>
      </c>
      <c r="AQ462" s="72"/>
      <c r="AR462" s="71">
        <v>33</v>
      </c>
      <c r="AS462" s="71">
        <v>9</v>
      </c>
      <c r="AT462" s="71">
        <v>0</v>
      </c>
      <c r="AU462" s="71">
        <v>0</v>
      </c>
      <c r="AV462" s="71">
        <v>0</v>
      </c>
      <c r="AW462" s="71">
        <v>0</v>
      </c>
      <c r="AX462" s="71"/>
      <c r="AY462" s="72"/>
      <c r="AZ462" s="71">
        <v>189.9</v>
      </c>
      <c r="BA462" s="71">
        <v>732.1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2223</v>
      </c>
      <c r="B463" s="70">
        <v>235</v>
      </c>
      <c r="C463" s="70">
        <v>14</v>
      </c>
      <c r="D463" s="70">
        <v>14</v>
      </c>
      <c r="E463" s="70">
        <v>2017</v>
      </c>
      <c r="F463" s="70" t="s">
        <v>156</v>
      </c>
      <c r="G463" s="1064" t="s">
        <v>2210</v>
      </c>
      <c r="H463" s="70" t="s">
        <v>1688</v>
      </c>
      <c r="I463" s="148"/>
      <c r="J463" s="71">
        <v>1.8680697122712075</v>
      </c>
      <c r="K463" s="71">
        <v>0.74188899980805667</v>
      </c>
      <c r="L463" s="71">
        <v>5.5276244897371907</v>
      </c>
      <c r="M463" s="71">
        <v>6.0822905743896021</v>
      </c>
      <c r="N463" s="71">
        <v>11.685887848813879</v>
      </c>
      <c r="O463" s="71">
        <v>4.7717765679346007</v>
      </c>
      <c r="P463" s="71">
        <v>6.6480784275247915</v>
      </c>
      <c r="Q463" s="71">
        <v>0.32792146976820402</v>
      </c>
      <c r="R463" s="71">
        <v>0</v>
      </c>
      <c r="S463" s="71">
        <v>0.30534968728136302</v>
      </c>
      <c r="T463" s="72"/>
      <c r="U463" s="71">
        <v>122491</v>
      </c>
      <c r="V463" s="71">
        <v>270</v>
      </c>
      <c r="W463" s="71">
        <v>89</v>
      </c>
      <c r="X463" s="71">
        <v>1162</v>
      </c>
      <c r="Y463" s="71">
        <v>2252</v>
      </c>
      <c r="Z463" s="71">
        <v>2853</v>
      </c>
      <c r="AA463" s="71">
        <v>1377</v>
      </c>
      <c r="AB463" s="71">
        <v>4801</v>
      </c>
      <c r="AC463" s="71">
        <v>0</v>
      </c>
      <c r="AD463" s="71">
        <v>0.30534968728136302</v>
      </c>
      <c r="AE463" s="72"/>
      <c r="AF463" s="71">
        <v>2042268.5859500179</v>
      </c>
      <c r="AG463" s="71">
        <v>474087.41921700648</v>
      </c>
      <c r="AH463" s="71">
        <v>653118.74052140571</v>
      </c>
      <c r="AI463" s="71">
        <v>7378935.908981137</v>
      </c>
      <c r="AJ463" s="71">
        <v>14767167.345031179</v>
      </c>
      <c r="AK463" s="71">
        <v>0</v>
      </c>
      <c r="AL463" s="71">
        <v>0</v>
      </c>
      <c r="AM463" s="71">
        <v>659498.40132423514</v>
      </c>
      <c r="AN463" s="71">
        <v>0</v>
      </c>
      <c r="AO463" s="71">
        <v>0</v>
      </c>
      <c r="AP463" s="71">
        <v>25975076.401024982</v>
      </c>
      <c r="AQ463" s="72"/>
      <c r="AR463" s="71">
        <v>40</v>
      </c>
      <c r="AS463" s="71">
        <v>12</v>
      </c>
      <c r="AT463" s="71">
        <v>0</v>
      </c>
      <c r="AU463" s="71">
        <v>0</v>
      </c>
      <c r="AV463" s="71">
        <v>0</v>
      </c>
      <c r="AW463" s="71">
        <v>0</v>
      </c>
      <c r="AX463" s="71"/>
      <c r="AY463" s="72"/>
      <c r="AZ463" s="71">
        <v>234.4</v>
      </c>
      <c r="BA463" s="71">
        <v>1747.4</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2224</v>
      </c>
      <c r="B464" s="70">
        <v>236</v>
      </c>
      <c r="C464" s="70">
        <v>15</v>
      </c>
      <c r="D464" s="70">
        <v>14</v>
      </c>
      <c r="E464" s="70">
        <v>2018</v>
      </c>
      <c r="F464" s="70" t="s">
        <v>183</v>
      </c>
      <c r="G464" s="70" t="s">
        <v>2210</v>
      </c>
      <c r="H464" s="70" t="s">
        <v>1688</v>
      </c>
      <c r="I464" s="148"/>
      <c r="J464" s="71">
        <v>1.4379605631315326</v>
      </c>
      <c r="K464" s="71">
        <v>0.68212517280970664</v>
      </c>
      <c r="L464" s="71">
        <v>5.0309484315666877</v>
      </c>
      <c r="M464" s="71">
        <v>5.7145428044460953</v>
      </c>
      <c r="N464" s="71">
        <v>9.1735177068282425</v>
      </c>
      <c r="O464" s="71">
        <v>4.6328915958304009</v>
      </c>
      <c r="P464" s="71">
        <v>6.5341030252059182</v>
      </c>
      <c r="Q464" s="71">
        <v>0.298523725220738</v>
      </c>
      <c r="R464" s="71">
        <v>0</v>
      </c>
      <c r="S464" s="71">
        <v>0.28070211934628453</v>
      </c>
      <c r="T464" s="72"/>
      <c r="U464" s="71">
        <v>108615</v>
      </c>
      <c r="V464" s="71">
        <v>270</v>
      </c>
      <c r="W464" s="71">
        <v>89</v>
      </c>
      <c r="X464" s="71">
        <v>1162</v>
      </c>
      <c r="Y464" s="71">
        <v>2224</v>
      </c>
      <c r="Z464" s="71">
        <v>2823</v>
      </c>
      <c r="AA464" s="71">
        <v>1367</v>
      </c>
      <c r="AB464" s="71">
        <v>4710</v>
      </c>
      <c r="AC464" s="71">
        <v>0</v>
      </c>
      <c r="AD464" s="71">
        <v>0.28070211934628447</v>
      </c>
      <c r="AE464" s="72"/>
      <c r="AF464" s="71">
        <v>1660175.2839821009</v>
      </c>
      <c r="AG464" s="71">
        <v>422977.48082351848</v>
      </c>
      <c r="AH464" s="71">
        <v>626118.73916904326</v>
      </c>
      <c r="AI464" s="71">
        <v>7122829.3049017265</v>
      </c>
      <c r="AJ464" s="71">
        <v>12261565.820287609</v>
      </c>
      <c r="AK464" s="71">
        <v>0</v>
      </c>
      <c r="AL464" s="71">
        <v>0</v>
      </c>
      <c r="AM464" s="71">
        <v>648336.73145186622</v>
      </c>
      <c r="AN464" s="71">
        <v>0</v>
      </c>
      <c r="AO464" s="71">
        <v>0</v>
      </c>
      <c r="AP464" s="71">
        <v>22742003.360615864</v>
      </c>
      <c r="AQ464" s="72"/>
      <c r="AR464" s="71">
        <v>45</v>
      </c>
      <c r="AS464" s="71">
        <v>16</v>
      </c>
      <c r="AT464" s="71">
        <v>0</v>
      </c>
      <c r="AU464" s="71">
        <v>2</v>
      </c>
      <c r="AV464" s="71">
        <v>0</v>
      </c>
      <c r="AW464" s="71">
        <v>0</v>
      </c>
      <c r="AX464" s="71"/>
      <c r="AY464" s="72"/>
      <c r="AZ464" s="71">
        <v>259.89999999999998</v>
      </c>
      <c r="BA464" s="71">
        <v>1875</v>
      </c>
      <c r="BB464" s="71">
        <v>0</v>
      </c>
      <c r="BC464" s="71">
        <v>440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2225</v>
      </c>
      <c r="B465" s="70">
        <v>237</v>
      </c>
      <c r="C465" s="70">
        <v>16</v>
      </c>
      <c r="D465" s="70">
        <v>14</v>
      </c>
      <c r="E465" s="70">
        <v>2019</v>
      </c>
      <c r="F465" s="70" t="s">
        <v>158</v>
      </c>
      <c r="G465" s="70" t="s">
        <v>2210</v>
      </c>
      <c r="H465" s="70" t="s">
        <v>1688</v>
      </c>
      <c r="I465" s="148"/>
      <c r="J465" s="71">
        <v>1.5095631169068</v>
      </c>
      <c r="K465" s="71">
        <v>0.61113537859979372</v>
      </c>
      <c r="L465" s="71">
        <v>5.0474129607952172</v>
      </c>
      <c r="M465" s="71">
        <v>5.7153431499235179</v>
      </c>
      <c r="N465" s="71">
        <v>8.398531130784809</v>
      </c>
      <c r="O465" s="71">
        <v>4.4388219407497154</v>
      </c>
      <c r="P465" s="71">
        <v>6.145130205138627</v>
      </c>
      <c r="Q465" s="71">
        <v>0.28263280551140202</v>
      </c>
      <c r="R465" s="71">
        <v>0</v>
      </c>
      <c r="S465" s="71">
        <v>0.24077537313981046</v>
      </c>
      <c r="T465" s="72"/>
      <c r="U465" s="71">
        <v>128861</v>
      </c>
      <c r="V465" s="71">
        <v>270</v>
      </c>
      <c r="W465" s="71">
        <v>89</v>
      </c>
      <c r="X465" s="71">
        <v>1162</v>
      </c>
      <c r="Y465" s="71">
        <v>2193</v>
      </c>
      <c r="Z465" s="71">
        <v>2779</v>
      </c>
      <c r="AA465" s="71">
        <v>1276</v>
      </c>
      <c r="AB465" s="71">
        <v>4580</v>
      </c>
      <c r="AC465" s="71">
        <v>0</v>
      </c>
      <c r="AD465" s="71">
        <v>0.24077537313981051</v>
      </c>
      <c r="AE465" s="72"/>
      <c r="AF465" s="71">
        <v>1916329.17839414</v>
      </c>
      <c r="AG465" s="71">
        <v>409617.57495912368</v>
      </c>
      <c r="AH465" s="71">
        <v>656828.28196958604</v>
      </c>
      <c r="AI465" s="71">
        <v>8111304.7678907914</v>
      </c>
      <c r="AJ465" s="71">
        <v>12211184.503142839</v>
      </c>
      <c r="AK465" s="71">
        <v>0</v>
      </c>
      <c r="AL465" s="71">
        <v>0</v>
      </c>
      <c r="AM465" s="71">
        <v>623761.52177845954</v>
      </c>
      <c r="AN465" s="71">
        <v>0</v>
      </c>
      <c r="AO465" s="71">
        <v>0</v>
      </c>
      <c r="AP465" s="71">
        <v>23929025.828134943</v>
      </c>
      <c r="AQ465" s="72"/>
      <c r="AR465" s="71">
        <v>50</v>
      </c>
      <c r="AS465" s="71">
        <v>16</v>
      </c>
      <c r="AT465" s="71">
        <v>0</v>
      </c>
      <c r="AU465" s="71">
        <v>2</v>
      </c>
      <c r="AV465" s="71">
        <v>0</v>
      </c>
      <c r="AW465" s="71">
        <v>0</v>
      </c>
      <c r="AX465" s="71"/>
      <c r="AY465" s="72"/>
      <c r="AZ465" s="71">
        <v>285.7</v>
      </c>
      <c r="BA465" s="71">
        <v>1875.1</v>
      </c>
      <c r="BB465" s="71">
        <v>0</v>
      </c>
      <c r="BC465" s="71">
        <v>440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2226</v>
      </c>
      <c r="B466" s="70">
        <v>238</v>
      </c>
      <c r="C466" s="70">
        <v>17</v>
      </c>
      <c r="D466" s="70">
        <v>14</v>
      </c>
      <c r="E466" s="70">
        <v>2020</v>
      </c>
      <c r="F466" s="70" t="s">
        <v>159</v>
      </c>
      <c r="G466" s="70" t="s">
        <v>2210</v>
      </c>
      <c r="H466" s="70" t="s">
        <v>1688</v>
      </c>
      <c r="I466" s="148"/>
      <c r="J466" s="71">
        <v>1.025668342623586</v>
      </c>
      <c r="K466" s="71">
        <v>0.55818149595915978</v>
      </c>
      <c r="L466" s="71">
        <v>6.1206665989150881</v>
      </c>
      <c r="M466" s="71">
        <v>5.362473591542031</v>
      </c>
      <c r="N466" s="71">
        <v>8.0477773112106927</v>
      </c>
      <c r="O466" s="71">
        <v>3.855449104521389</v>
      </c>
      <c r="P466" s="71">
        <v>5.7090090461456189</v>
      </c>
      <c r="Q466" s="71">
        <v>0.26526429457174</v>
      </c>
      <c r="R466" s="71">
        <v>0</v>
      </c>
      <c r="S466" s="71">
        <v>0.29557475384569859</v>
      </c>
      <c r="T466" s="72"/>
      <c r="U466" s="71">
        <v>91770</v>
      </c>
      <c r="V466" s="71">
        <v>217</v>
      </c>
      <c r="W466" s="71">
        <v>136</v>
      </c>
      <c r="X466" s="71">
        <v>1152</v>
      </c>
      <c r="Y466" s="71">
        <v>2171</v>
      </c>
      <c r="Z466" s="71">
        <v>2755</v>
      </c>
      <c r="AA466" s="71">
        <v>1260</v>
      </c>
      <c r="AB466" s="71">
        <v>4499</v>
      </c>
      <c r="AC466" s="71">
        <v>0</v>
      </c>
      <c r="AD466" s="71">
        <v>0.29557475384569859</v>
      </c>
      <c r="AE466" s="72"/>
      <c r="AF466" s="71">
        <v>1367938.9083807431</v>
      </c>
      <c r="AG466" s="71">
        <v>363182.46708034474</v>
      </c>
      <c r="AH466" s="71">
        <v>729179.17358665727</v>
      </c>
      <c r="AI466" s="71">
        <v>8037488.8896019971</v>
      </c>
      <c r="AJ466" s="71">
        <v>13115039.95280488</v>
      </c>
      <c r="AK466" s="71"/>
      <c r="AL466" s="71"/>
      <c r="AM466" s="71">
        <v>587169.48493253812</v>
      </c>
      <c r="AN466" s="71"/>
      <c r="AO466" s="71"/>
      <c r="AP466" s="71">
        <v>24199998.87638716</v>
      </c>
      <c r="AQ466" s="72"/>
      <c r="AR466" s="71">
        <v>63</v>
      </c>
      <c r="AS466" s="71">
        <v>16</v>
      </c>
      <c r="AT466" s="71">
        <v>0</v>
      </c>
      <c r="AU466" s="71">
        <v>3</v>
      </c>
      <c r="AV466" s="71">
        <v>0</v>
      </c>
      <c r="AW466" s="71">
        <v>0</v>
      </c>
      <c r="AX466" s="71"/>
      <c r="AY466" s="72"/>
      <c r="AZ466" s="71">
        <v>355.8</v>
      </c>
      <c r="BA466" s="71">
        <v>1875.1</v>
      </c>
      <c r="BB466" s="71">
        <v>0</v>
      </c>
      <c r="BC466" s="71">
        <v>600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2227</v>
      </c>
      <c r="B467" s="70">
        <v>238</v>
      </c>
      <c r="C467" s="70">
        <v>18</v>
      </c>
      <c r="D467" s="70">
        <v>14</v>
      </c>
      <c r="E467" s="70">
        <v>2021</v>
      </c>
      <c r="F467" s="70" t="s">
        <v>160</v>
      </c>
      <c r="G467" s="70" t="s">
        <v>2210</v>
      </c>
      <c r="H467" s="70" t="s">
        <v>1688</v>
      </c>
      <c r="I467" s="148"/>
      <c r="J467" s="71">
        <v>1.1883194238432147</v>
      </c>
      <c r="K467" s="71">
        <v>0.56657496779239114</v>
      </c>
      <c r="L467" s="71">
        <v>5.4017516987492726</v>
      </c>
      <c r="M467" s="71">
        <v>5.3192243627502984</v>
      </c>
      <c r="N467" s="71">
        <v>7.7830410603096949</v>
      </c>
      <c r="O467" s="71">
        <v>3.6574340805634207</v>
      </c>
      <c r="P467" s="71">
        <v>5.8919013552642356</v>
      </c>
      <c r="Q467" s="71">
        <v>0.25415907850103903</v>
      </c>
      <c r="R467" s="71">
        <v>0</v>
      </c>
      <c r="S467" s="71">
        <v>0.28020459669063991</v>
      </c>
      <c r="T467" s="72"/>
      <c r="U467" s="71">
        <v>114613</v>
      </c>
      <c r="V467" s="71">
        <v>217</v>
      </c>
      <c r="W467" s="71">
        <v>136</v>
      </c>
      <c r="X467" s="71">
        <v>1152</v>
      </c>
      <c r="Y467" s="71">
        <v>2123</v>
      </c>
      <c r="Z467" s="71">
        <v>2691</v>
      </c>
      <c r="AA467" s="71">
        <v>1268</v>
      </c>
      <c r="AB467" s="71">
        <v>4353</v>
      </c>
      <c r="AC467" s="71">
        <v>0</v>
      </c>
      <c r="AD467" s="71">
        <v>0.28020459669063991</v>
      </c>
      <c r="AE467" s="72"/>
      <c r="AF467" s="71">
        <v>1603788.4589016831</v>
      </c>
      <c r="AG467" s="71">
        <v>360743.0468687751</v>
      </c>
      <c r="AH467" s="71">
        <v>636424.45811757899</v>
      </c>
      <c r="AI467" s="71">
        <v>7803532.4657516181</v>
      </c>
      <c r="AJ467" s="71">
        <v>11710234.67846282</v>
      </c>
      <c r="AK467" s="71">
        <v>0</v>
      </c>
      <c r="AL467" s="71">
        <v>0</v>
      </c>
      <c r="AM467" s="71">
        <v>571391.70362736611</v>
      </c>
      <c r="AN467" s="71">
        <v>0</v>
      </c>
      <c r="AO467" s="71">
        <v>0</v>
      </c>
      <c r="AP467" s="71">
        <v>22686114.811729845</v>
      </c>
      <c r="AQ467" s="72"/>
      <c r="AR467" s="71">
        <v>71</v>
      </c>
      <c r="AS467" s="71">
        <v>18</v>
      </c>
      <c r="AT467" s="71">
        <v>0</v>
      </c>
      <c r="AU467" s="71">
        <v>3</v>
      </c>
      <c r="AV467" s="71">
        <v>0</v>
      </c>
      <c r="AW467" s="71">
        <v>0</v>
      </c>
      <c r="AX467" s="71"/>
      <c r="AY467" s="72"/>
      <c r="AZ467" s="71">
        <v>393.8</v>
      </c>
      <c r="BA467" s="71">
        <v>1940.7</v>
      </c>
      <c r="BB467" s="71">
        <v>0</v>
      </c>
      <c r="BC467" s="71">
        <v>600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2228</v>
      </c>
      <c r="B468" s="70">
        <v>238</v>
      </c>
      <c r="C468" s="70">
        <v>19</v>
      </c>
      <c r="D468" s="70">
        <v>14</v>
      </c>
      <c r="E468" s="70">
        <v>2022</v>
      </c>
      <c r="F468" s="70" t="s">
        <v>161</v>
      </c>
      <c r="G468" s="70" t="s">
        <v>2210</v>
      </c>
      <c r="H468" s="70" t="s">
        <v>1688</v>
      </c>
      <c r="I468" s="148"/>
      <c r="J468" s="71">
        <v>1.126501982474301</v>
      </c>
      <c r="K468" s="71">
        <v>0.52548119834558826</v>
      </c>
      <c r="L468" s="71">
        <v>4.8217199417228231</v>
      </c>
      <c r="M468" s="71">
        <v>5.3065866682176734</v>
      </c>
      <c r="N468" s="71">
        <v>9.345842827355229</v>
      </c>
      <c r="O468" s="71">
        <v>3.7979953037235328</v>
      </c>
      <c r="P468" s="71">
        <v>5.6981641135067669</v>
      </c>
      <c r="Q468" s="71">
        <v>0.24854847506490979</v>
      </c>
      <c r="R468" s="71">
        <v>0</v>
      </c>
      <c r="S468" s="71">
        <v>1.0217198685209909</v>
      </c>
      <c r="T468" s="72"/>
      <c r="U468" s="71">
        <v>111876</v>
      </c>
      <c r="V468" s="71">
        <v>217</v>
      </c>
      <c r="W468" s="71">
        <v>136</v>
      </c>
      <c r="X468" s="71">
        <v>1152</v>
      </c>
      <c r="Y468" s="71">
        <v>2078</v>
      </c>
      <c r="Z468" s="71">
        <v>2655</v>
      </c>
      <c r="AA468" s="71">
        <v>1245</v>
      </c>
      <c r="AB468" s="71">
        <v>4222</v>
      </c>
      <c r="AC468" s="71">
        <v>0</v>
      </c>
      <c r="AD468" s="71">
        <v>1.0217198685209909</v>
      </c>
      <c r="AE468" s="72"/>
      <c r="AF468" s="71">
        <v>1470411.1324461175</v>
      </c>
      <c r="AG468" s="71">
        <v>354507.97093651706</v>
      </c>
      <c r="AH468" s="71">
        <v>603914.22915401368</v>
      </c>
      <c r="AI468" s="71">
        <v>6999866.6971544893</v>
      </c>
      <c r="AJ468" s="71">
        <v>14751116.768538794</v>
      </c>
      <c r="AK468" s="71">
        <v>0</v>
      </c>
      <c r="AL468" s="71">
        <v>0</v>
      </c>
      <c r="AM468" s="71">
        <v>545175.43698684184</v>
      </c>
      <c r="AN468" s="71">
        <v>0</v>
      </c>
      <c r="AO468" s="71">
        <v>0</v>
      </c>
      <c r="AP468" s="71">
        <v>24724992.235216774</v>
      </c>
      <c r="AQ468" s="72"/>
      <c r="AR468" s="71">
        <v>74</v>
      </c>
      <c r="AS468" s="71">
        <v>19</v>
      </c>
      <c r="AT468" s="71">
        <v>0</v>
      </c>
      <c r="AU468" s="71">
        <v>3</v>
      </c>
      <c r="AV468" s="71">
        <v>0</v>
      </c>
      <c r="AW468" s="71">
        <v>0</v>
      </c>
      <c r="AX468" s="71"/>
      <c r="AY468" s="72"/>
      <c r="AZ468" s="71">
        <v>406.4</v>
      </c>
      <c r="BA468" s="71">
        <v>1990.2</v>
      </c>
      <c r="BB468" s="71">
        <v>0</v>
      </c>
      <c r="BC468" s="71">
        <v>600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2229</v>
      </c>
      <c r="B469" s="70">
        <v>238</v>
      </c>
      <c r="C469" s="70">
        <v>20</v>
      </c>
      <c r="D469" s="70">
        <v>14</v>
      </c>
      <c r="E469" s="70">
        <v>2023</v>
      </c>
      <c r="F469" s="70" t="s">
        <v>1539</v>
      </c>
      <c r="G469" s="70" t="s">
        <v>2210</v>
      </c>
      <c r="H469" s="70" t="s">
        <v>1688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77</v>
      </c>
      <c r="AS469" s="71">
        <v>19</v>
      </c>
      <c r="AT469" s="71">
        <v>0</v>
      </c>
      <c r="AU469" s="71">
        <v>3</v>
      </c>
      <c r="AV469" s="71">
        <v>0</v>
      </c>
      <c r="AW469" s="71">
        <v>0</v>
      </c>
      <c r="AX469" s="71"/>
      <c r="AY469" s="72"/>
      <c r="AZ469" s="71">
        <v>423</v>
      </c>
      <c r="BA469" s="71">
        <v>1990.2</v>
      </c>
      <c r="BB469" s="71">
        <v>0</v>
      </c>
      <c r="BC469" s="71">
        <v>600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2230</v>
      </c>
      <c r="B470" s="70">
        <v>238</v>
      </c>
      <c r="C470" s="70">
        <v>21</v>
      </c>
      <c r="D470" s="70">
        <v>14</v>
      </c>
      <c r="E470" s="70">
        <v>2024</v>
      </c>
      <c r="F470" s="70" t="s">
        <v>1554</v>
      </c>
      <c r="G470" s="70" t="s">
        <v>2210</v>
      </c>
      <c r="H470" s="70" t="s">
        <v>1688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2231</v>
      </c>
      <c r="B471" s="70">
        <v>205</v>
      </c>
      <c r="C471" s="70">
        <v>1</v>
      </c>
      <c r="D471" s="70">
        <v>13</v>
      </c>
      <c r="E471" s="70">
        <v>1990</v>
      </c>
      <c r="F471" s="70" t="s">
        <v>787</v>
      </c>
      <c r="G471" s="70" t="s">
        <v>1662</v>
      </c>
      <c r="H471" s="70" t="s">
        <v>1663</v>
      </c>
      <c r="I471" s="148"/>
      <c r="J471" s="71">
        <v>73.911618777931551</v>
      </c>
      <c r="K471" s="71">
        <v>1.612285283760456</v>
      </c>
      <c r="L471" s="71">
        <v>22.39983140910816</v>
      </c>
      <c r="M471" s="71">
        <v>4.8042831866001734</v>
      </c>
      <c r="N471" s="71">
        <v>12.71933695211089</v>
      </c>
      <c r="O471" s="71">
        <v>6.8731330594597013</v>
      </c>
      <c r="P471" s="71">
        <v>9.5300423363903928</v>
      </c>
      <c r="Q471" s="71">
        <v>0.49647069082338502</v>
      </c>
      <c r="R471" s="71">
        <v>0</v>
      </c>
      <c r="S471" s="71">
        <v>0.40428226462073191</v>
      </c>
      <c r="T471" s="72"/>
      <c r="U471" s="71">
        <v>2075176</v>
      </c>
      <c r="V471" s="71">
        <v>295</v>
      </c>
      <c r="W471" s="71">
        <v>262</v>
      </c>
      <c r="X471" s="71">
        <v>1611</v>
      </c>
      <c r="Y471" s="71">
        <v>2721</v>
      </c>
      <c r="Z471" s="71">
        <v>2827</v>
      </c>
      <c r="AA471" s="71">
        <v>2314</v>
      </c>
      <c r="AB471" s="71">
        <v>8061</v>
      </c>
      <c r="AC471" s="71">
        <v>0</v>
      </c>
      <c r="AD471" s="71">
        <v>0.40428226462073191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2232</v>
      </c>
      <c r="B472" s="70">
        <v>206</v>
      </c>
      <c r="C472" s="70">
        <v>2</v>
      </c>
      <c r="D472" s="70">
        <v>13</v>
      </c>
      <c r="E472" s="70">
        <v>2005</v>
      </c>
      <c r="F472" s="70" t="s">
        <v>789</v>
      </c>
      <c r="G472" s="70" t="s">
        <v>1662</v>
      </c>
      <c r="H472" s="70" t="s">
        <v>1663</v>
      </c>
      <c r="I472" s="148"/>
      <c r="J472" s="71">
        <v>55.954118819664806</v>
      </c>
      <c r="K472" s="71">
        <v>0.56058804517613248</v>
      </c>
      <c r="L472" s="71">
        <v>9.6848095420379625</v>
      </c>
      <c r="M472" s="71">
        <v>6.8104657264645629</v>
      </c>
      <c r="N472" s="71">
        <v>13.12547334851901</v>
      </c>
      <c r="O472" s="71">
        <v>7.1118517122991127</v>
      </c>
      <c r="P472" s="71">
        <v>8.0860909209190268</v>
      </c>
      <c r="Q472" s="71">
        <v>0.37463614142449198</v>
      </c>
      <c r="R472" s="71">
        <v>0</v>
      </c>
      <c r="S472" s="71">
        <v>0.22356960000000001</v>
      </c>
      <c r="T472" s="72"/>
      <c r="U472" s="71">
        <v>1728164</v>
      </c>
      <c r="V472" s="71">
        <v>171</v>
      </c>
      <c r="W472" s="71">
        <v>86</v>
      </c>
      <c r="X472" s="71">
        <v>1106</v>
      </c>
      <c r="Y472" s="71">
        <v>2676</v>
      </c>
      <c r="Z472" s="71">
        <v>3385</v>
      </c>
      <c r="AA472" s="71">
        <v>1608</v>
      </c>
      <c r="AB472" s="71">
        <v>6359</v>
      </c>
      <c r="AC472" s="71">
        <v>0</v>
      </c>
      <c r="AD472" s="71">
        <v>0.22356960000000001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2233</v>
      </c>
      <c r="B473" s="70">
        <v>207</v>
      </c>
      <c r="C473" s="70">
        <v>3</v>
      </c>
      <c r="D473" s="70">
        <v>13</v>
      </c>
      <c r="E473" s="70">
        <v>2006</v>
      </c>
      <c r="F473" s="70" t="s">
        <v>790</v>
      </c>
      <c r="G473" s="70" t="s">
        <v>1662</v>
      </c>
      <c r="H473" s="70" t="s">
        <v>1663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2234</v>
      </c>
      <c r="B474" s="70">
        <v>208</v>
      </c>
      <c r="C474" s="70">
        <v>4</v>
      </c>
      <c r="D474" s="70">
        <v>13</v>
      </c>
      <c r="E474" s="70">
        <v>2007</v>
      </c>
      <c r="F474" s="70" t="s">
        <v>791</v>
      </c>
      <c r="G474" s="70" t="s">
        <v>1662</v>
      </c>
      <c r="H474" s="70" t="s">
        <v>1663</v>
      </c>
      <c r="I474" s="148"/>
      <c r="J474" s="71">
        <v>48.265762919519098</v>
      </c>
      <c r="K474" s="71">
        <v>0.48389628803945078</v>
      </c>
      <c r="L474" s="71">
        <v>15.26479988296523</v>
      </c>
      <c r="M474" s="71">
        <v>7.0743629067553702</v>
      </c>
      <c r="N474" s="71">
        <v>12.836639315088251</v>
      </c>
      <c r="O474" s="71">
        <v>6.6694788972543302</v>
      </c>
      <c r="P474" s="71">
        <v>7.8282666621244736</v>
      </c>
      <c r="Q474" s="71">
        <v>0.37832245112160601</v>
      </c>
      <c r="R474" s="71">
        <v>0</v>
      </c>
      <c r="S474" s="71">
        <v>0.26865218600000002</v>
      </c>
      <c r="T474" s="72"/>
      <c r="U474" s="71">
        <v>1585058</v>
      </c>
      <c r="V474" s="71">
        <v>161</v>
      </c>
      <c r="W474" s="71">
        <v>186</v>
      </c>
      <c r="X474" s="71">
        <v>1439</v>
      </c>
      <c r="Y474" s="71">
        <v>2624</v>
      </c>
      <c r="Z474" s="71">
        <v>3300</v>
      </c>
      <c r="AA474" s="71">
        <v>1533</v>
      </c>
      <c r="AB474" s="71">
        <v>6082</v>
      </c>
      <c r="AC474" s="71">
        <v>0</v>
      </c>
      <c r="AD474" s="71">
        <v>0.26865218600000002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2235</v>
      </c>
      <c r="B475" s="70">
        <v>209</v>
      </c>
      <c r="C475" s="70">
        <v>5</v>
      </c>
      <c r="D475" s="70">
        <v>13</v>
      </c>
      <c r="E475" s="70">
        <v>2008</v>
      </c>
      <c r="F475" s="70" t="s">
        <v>792</v>
      </c>
      <c r="G475" s="70" t="s">
        <v>1662</v>
      </c>
      <c r="H475" s="70" t="s">
        <v>1663</v>
      </c>
      <c r="I475" s="148"/>
      <c r="J475" s="71">
        <v>57.083033019778028</v>
      </c>
      <c r="K475" s="71">
        <v>0.42469519404666461</v>
      </c>
      <c r="L475" s="71">
        <v>13.180578575938521</v>
      </c>
      <c r="M475" s="71">
        <v>8.2776896501973827</v>
      </c>
      <c r="N475" s="71">
        <v>12.90034699667981</v>
      </c>
      <c r="O475" s="71">
        <v>6.394516228625184</v>
      </c>
      <c r="P475" s="71">
        <v>7.6357206488539084</v>
      </c>
      <c r="Q475" s="71">
        <v>0.36381654805048602</v>
      </c>
      <c r="R475" s="71">
        <v>0</v>
      </c>
      <c r="S475" s="71">
        <v>5.6762784637999997E-2</v>
      </c>
      <c r="T475" s="72"/>
      <c r="U475" s="71">
        <v>1969643</v>
      </c>
      <c r="V475" s="71">
        <v>161</v>
      </c>
      <c r="W475" s="71">
        <v>186</v>
      </c>
      <c r="X475" s="71">
        <v>1439</v>
      </c>
      <c r="Y475" s="71">
        <v>2602</v>
      </c>
      <c r="Z475" s="71">
        <v>3275</v>
      </c>
      <c r="AA475" s="71">
        <v>1497</v>
      </c>
      <c r="AB475" s="71">
        <v>5945</v>
      </c>
      <c r="AC475" s="71">
        <v>0</v>
      </c>
      <c r="AD475" s="71">
        <v>5.6762784637999997E-2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2236</v>
      </c>
      <c r="B476" s="70">
        <v>210</v>
      </c>
      <c r="C476" s="70">
        <v>6</v>
      </c>
      <c r="D476" s="70">
        <v>13</v>
      </c>
      <c r="E476" s="70">
        <v>2009</v>
      </c>
      <c r="F476" s="70" t="s">
        <v>176</v>
      </c>
      <c r="G476" s="70" t="s">
        <v>1662</v>
      </c>
      <c r="H476" s="70" t="s">
        <v>1663</v>
      </c>
      <c r="I476" s="148"/>
      <c r="J476" s="71">
        <v>59.429132160158296</v>
      </c>
      <c r="K476" s="71">
        <v>0.28860560311457117</v>
      </c>
      <c r="L476" s="71">
        <v>18.861046268046529</v>
      </c>
      <c r="M476" s="71">
        <v>7.0919562313446098</v>
      </c>
      <c r="N476" s="71">
        <v>11.05919269764844</v>
      </c>
      <c r="O476" s="71">
        <v>6.4111640220895501</v>
      </c>
      <c r="P476" s="71">
        <v>7.4079692056630488</v>
      </c>
      <c r="Q476" s="71">
        <v>0.33952381506880602</v>
      </c>
      <c r="R476" s="71">
        <v>0</v>
      </c>
      <c r="S476" s="71">
        <v>7.8079812930000006E-2</v>
      </c>
      <c r="T476" s="72"/>
      <c r="U476" s="71">
        <v>2070813</v>
      </c>
      <c r="V476" s="71">
        <v>134</v>
      </c>
      <c r="W476" s="71">
        <v>305</v>
      </c>
      <c r="X476" s="71">
        <v>1557</v>
      </c>
      <c r="Y476" s="71">
        <v>2597</v>
      </c>
      <c r="Z476" s="71">
        <v>3241</v>
      </c>
      <c r="AA476" s="71">
        <v>1491</v>
      </c>
      <c r="AB476" s="71">
        <v>5824</v>
      </c>
      <c r="AC476" s="71">
        <v>0</v>
      </c>
      <c r="AD476" s="71">
        <v>7.8079812930000006E-2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3.4710000000000001</v>
      </c>
      <c r="BI476" s="71">
        <v>0</v>
      </c>
      <c r="BJ476" s="71">
        <v>7.8330000000000002</v>
      </c>
      <c r="BK476" s="71">
        <v>0</v>
      </c>
      <c r="BL476" s="71">
        <v>0</v>
      </c>
      <c r="BM476" s="71">
        <v>0</v>
      </c>
      <c r="BN476" s="72"/>
      <c r="BO476" s="71">
        <v>1</v>
      </c>
      <c r="BP476" s="71">
        <v>0</v>
      </c>
      <c r="BQ476" s="71">
        <v>1</v>
      </c>
      <c r="BR476" s="71">
        <v>0</v>
      </c>
      <c r="BS476" s="71">
        <v>0</v>
      </c>
      <c r="BT476" s="71">
        <v>0</v>
      </c>
      <c r="BU476"/>
      <c r="BV476" s="70">
        <v>7.8330000000000002</v>
      </c>
      <c r="BW476" s="70">
        <v>0</v>
      </c>
      <c r="BX476" s="70">
        <v>0</v>
      </c>
      <c r="BY476" s="70">
        <v>3.4710000000000001</v>
      </c>
      <c r="BZ476" s="70">
        <v>0</v>
      </c>
      <c r="CA476" s="70">
        <v>0</v>
      </c>
      <c r="CB476" s="70">
        <v>0</v>
      </c>
      <c r="CC476" s="70">
        <v>0</v>
      </c>
      <c r="CD476" s="70">
        <v>0</v>
      </c>
    </row>
    <row r="477" spans="1:82">
      <c r="A477" s="70" t="s">
        <v>2237</v>
      </c>
      <c r="B477" s="70">
        <v>211</v>
      </c>
      <c r="C477" s="70">
        <v>7</v>
      </c>
      <c r="D477" s="70">
        <v>13</v>
      </c>
      <c r="E477" s="70">
        <v>2010</v>
      </c>
      <c r="F477" s="70" t="s">
        <v>177</v>
      </c>
      <c r="G477" s="70" t="s">
        <v>1662</v>
      </c>
      <c r="H477" s="70" t="s">
        <v>1663</v>
      </c>
      <c r="I477" s="148"/>
      <c r="J477" s="71">
        <v>46.109651516301462</v>
      </c>
      <c r="K477" s="71">
        <v>0.30098857994674533</v>
      </c>
      <c r="L477" s="71">
        <v>17.171139018519611</v>
      </c>
      <c r="M477" s="71">
        <v>6.3482899268804998</v>
      </c>
      <c r="N477" s="71">
        <v>10.865616165416739</v>
      </c>
      <c r="O477" s="71">
        <v>6.4110453364583284</v>
      </c>
      <c r="P477" s="71">
        <v>7.444840637820767</v>
      </c>
      <c r="Q477" s="71">
        <v>0.34945902185876698</v>
      </c>
      <c r="R477" s="71">
        <v>0</v>
      </c>
      <c r="S477" s="71">
        <v>0</v>
      </c>
      <c r="T477" s="72"/>
      <c r="U477" s="71">
        <v>1798561</v>
      </c>
      <c r="V477" s="71">
        <v>134</v>
      </c>
      <c r="W477" s="71">
        <v>305</v>
      </c>
      <c r="X477" s="71">
        <v>1557</v>
      </c>
      <c r="Y477" s="71">
        <v>2595</v>
      </c>
      <c r="Z477" s="71">
        <v>3256</v>
      </c>
      <c r="AA477" s="71">
        <v>1461</v>
      </c>
      <c r="AB477" s="71">
        <v>5744</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4.3239999999999998</v>
      </c>
      <c r="BI477" s="71">
        <v>0</v>
      </c>
      <c r="BJ477" s="71">
        <v>6.2389999999999999</v>
      </c>
      <c r="BK477" s="71">
        <v>0</v>
      </c>
      <c r="BL477" s="71">
        <v>0</v>
      </c>
      <c r="BM477" s="71">
        <v>0</v>
      </c>
      <c r="BN477" s="72"/>
      <c r="BO477" s="71">
        <v>1</v>
      </c>
      <c r="BP477" s="71">
        <v>0</v>
      </c>
      <c r="BQ477" s="71">
        <v>1</v>
      </c>
      <c r="BR477" s="71">
        <v>0</v>
      </c>
      <c r="BS477" s="71">
        <v>0</v>
      </c>
      <c r="BT477" s="71">
        <v>0</v>
      </c>
      <c r="BU477"/>
      <c r="BV477" s="70">
        <v>6.2389999999999999</v>
      </c>
      <c r="BW477" s="70">
        <v>0</v>
      </c>
      <c r="BX477" s="70">
        <v>0</v>
      </c>
      <c r="BY477" s="70">
        <v>4.3239999999999998</v>
      </c>
      <c r="BZ477" s="70">
        <v>0</v>
      </c>
      <c r="CA477" s="70">
        <v>0</v>
      </c>
      <c r="CB477" s="70">
        <v>0</v>
      </c>
      <c r="CC477" s="70">
        <v>0</v>
      </c>
      <c r="CD477" s="70">
        <v>0</v>
      </c>
    </row>
    <row r="478" spans="1:82">
      <c r="A478" s="70" t="s">
        <v>2238</v>
      </c>
      <c r="B478" s="70">
        <v>212</v>
      </c>
      <c r="C478" s="70">
        <v>8</v>
      </c>
      <c r="D478" s="70">
        <v>13</v>
      </c>
      <c r="E478" s="70">
        <v>2011</v>
      </c>
      <c r="F478" s="70" t="s">
        <v>178</v>
      </c>
      <c r="G478" s="70" t="s">
        <v>1662</v>
      </c>
      <c r="H478" s="70" t="s">
        <v>1663</v>
      </c>
      <c r="I478" s="148"/>
      <c r="J478" s="71">
        <v>45.673996546507823</v>
      </c>
      <c r="K478" s="71">
        <v>0.42174098635931861</v>
      </c>
      <c r="L478" s="71">
        <v>16.021923876595029</v>
      </c>
      <c r="M478" s="71">
        <v>8.0196749642243716</v>
      </c>
      <c r="N478" s="71">
        <v>12.972872238378731</v>
      </c>
      <c r="O478" s="71">
        <v>6.1417551116117339</v>
      </c>
      <c r="P478" s="71">
        <v>6.9228923757322711</v>
      </c>
      <c r="Q478" s="71">
        <v>0.39130718509712598</v>
      </c>
      <c r="R478" s="71">
        <v>0</v>
      </c>
      <c r="S478" s="71">
        <v>0</v>
      </c>
      <c r="T478" s="72"/>
      <c r="U478" s="71">
        <v>1677874</v>
      </c>
      <c r="V478" s="71">
        <v>134</v>
      </c>
      <c r="W478" s="71">
        <v>305</v>
      </c>
      <c r="X478" s="71">
        <v>1557</v>
      </c>
      <c r="Y478" s="71">
        <v>2574</v>
      </c>
      <c r="Z478" s="71">
        <v>3187</v>
      </c>
      <c r="AA478" s="71">
        <v>1399</v>
      </c>
      <c r="AB478" s="71">
        <v>5576</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5.8029999999999999</v>
      </c>
      <c r="BK478" s="71">
        <v>0</v>
      </c>
      <c r="BL478" s="71">
        <v>0</v>
      </c>
      <c r="BM478" s="71">
        <v>0</v>
      </c>
      <c r="BN478" s="72"/>
      <c r="BO478" s="71">
        <v>0</v>
      </c>
      <c r="BP478" s="71">
        <v>0</v>
      </c>
      <c r="BQ478" s="71">
        <v>1</v>
      </c>
      <c r="BR478" s="71">
        <v>0</v>
      </c>
      <c r="BS478" s="71">
        <v>0</v>
      </c>
      <c r="BT478" s="71">
        <v>0</v>
      </c>
      <c r="BU478"/>
      <c r="BV478" s="70">
        <v>5.8029999999999999</v>
      </c>
      <c r="BW478" s="70">
        <v>0</v>
      </c>
      <c r="BX478" s="70">
        <v>0</v>
      </c>
      <c r="BY478" s="70">
        <v>0</v>
      </c>
      <c r="BZ478" s="70">
        <v>0</v>
      </c>
      <c r="CA478" s="70">
        <v>0</v>
      </c>
      <c r="CB478" s="70">
        <v>0</v>
      </c>
      <c r="CC478" s="70">
        <v>0</v>
      </c>
      <c r="CD478" s="70">
        <v>0</v>
      </c>
    </row>
    <row r="479" spans="1:82">
      <c r="A479" s="70" t="s">
        <v>2239</v>
      </c>
      <c r="B479" s="70">
        <v>213</v>
      </c>
      <c r="C479" s="70">
        <v>9</v>
      </c>
      <c r="D479" s="70">
        <v>13</v>
      </c>
      <c r="E479" s="70">
        <v>2012</v>
      </c>
      <c r="F479" s="70" t="s">
        <v>179</v>
      </c>
      <c r="G479" s="70" t="s">
        <v>1662</v>
      </c>
      <c r="H479" s="70" t="s">
        <v>1663</v>
      </c>
      <c r="I479" s="148"/>
      <c r="J479" s="71">
        <v>55.263257067955372</v>
      </c>
      <c r="K479" s="71">
        <v>0.47510753239873321</v>
      </c>
      <c r="L479" s="71">
        <v>16.165644766859039</v>
      </c>
      <c r="M479" s="71">
        <v>9.9604108243572611</v>
      </c>
      <c r="N479" s="71">
        <v>14.16777964494943</v>
      </c>
      <c r="O479" s="71">
        <v>5.9882667585970424</v>
      </c>
      <c r="P479" s="71">
        <v>6.8478181254081223</v>
      </c>
      <c r="Q479" s="71">
        <v>0.41737028570337398</v>
      </c>
      <c r="R479" s="71">
        <v>0</v>
      </c>
      <c r="S479" s="71">
        <v>0</v>
      </c>
      <c r="T479" s="72"/>
      <c r="U479" s="71">
        <v>1945155</v>
      </c>
      <c r="V479" s="71">
        <v>134</v>
      </c>
      <c r="W479" s="71">
        <v>305</v>
      </c>
      <c r="X479" s="71">
        <v>1557</v>
      </c>
      <c r="Y479" s="71">
        <v>2559</v>
      </c>
      <c r="Z479" s="71">
        <v>3132</v>
      </c>
      <c r="AA479" s="71">
        <v>1376</v>
      </c>
      <c r="AB479" s="71">
        <v>5474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6.7370000000000001</v>
      </c>
      <c r="BK479" s="71">
        <v>0</v>
      </c>
      <c r="BL479" s="71">
        <v>0</v>
      </c>
      <c r="BM479" s="71">
        <v>0</v>
      </c>
      <c r="BN479" s="72"/>
      <c r="BO479" s="71">
        <v>0</v>
      </c>
      <c r="BP479" s="71">
        <v>0</v>
      </c>
      <c r="BQ479" s="71">
        <v>1</v>
      </c>
      <c r="BR479" s="71">
        <v>0</v>
      </c>
      <c r="BS479" s="71">
        <v>0</v>
      </c>
      <c r="BT479" s="71">
        <v>0</v>
      </c>
      <c r="BU479"/>
      <c r="BV479" s="70">
        <v>6.7370000000000001</v>
      </c>
      <c r="BW479" s="70">
        <v>0</v>
      </c>
      <c r="BX479" s="70">
        <v>0</v>
      </c>
      <c r="BY479" s="70">
        <v>0</v>
      </c>
      <c r="BZ479" s="70">
        <v>0</v>
      </c>
      <c r="CA479" s="70">
        <v>0</v>
      </c>
      <c r="CB479" s="70">
        <v>0</v>
      </c>
      <c r="CC479" s="70">
        <v>0</v>
      </c>
      <c r="CD479" s="70">
        <v>0</v>
      </c>
    </row>
    <row r="480" spans="1:82">
      <c r="A480" s="70" t="s">
        <v>2240</v>
      </c>
      <c r="B480" s="70">
        <v>214</v>
      </c>
      <c r="C480" s="70">
        <v>10</v>
      </c>
      <c r="D480" s="70">
        <v>13</v>
      </c>
      <c r="E480" s="70">
        <v>2013</v>
      </c>
      <c r="F480" s="70" t="s">
        <v>180</v>
      </c>
      <c r="G480" s="70" t="s">
        <v>1662</v>
      </c>
      <c r="H480" s="70" t="s">
        <v>1663</v>
      </c>
      <c r="I480" s="148"/>
      <c r="J480" s="71">
        <v>54.747100723051737</v>
      </c>
      <c r="K480" s="71">
        <v>0.39267799610347409</v>
      </c>
      <c r="L480" s="71">
        <v>14.27553901644402</v>
      </c>
      <c r="M480" s="71">
        <v>9.2634202021577874</v>
      </c>
      <c r="N480" s="71">
        <v>13.5587650723793</v>
      </c>
      <c r="O480" s="71">
        <v>5.8073689053422735</v>
      </c>
      <c r="P480" s="71">
        <v>7.1383750415189953</v>
      </c>
      <c r="Q480" s="71">
        <v>0.41531842480147002</v>
      </c>
      <c r="R480" s="71">
        <v>0</v>
      </c>
      <c r="S480" s="71">
        <v>0</v>
      </c>
      <c r="T480" s="72"/>
      <c r="U480" s="71">
        <v>1962069</v>
      </c>
      <c r="V480" s="71">
        <v>134</v>
      </c>
      <c r="W480" s="71">
        <v>305</v>
      </c>
      <c r="X480" s="71">
        <v>1557</v>
      </c>
      <c r="Y480" s="71">
        <v>2527</v>
      </c>
      <c r="Z480" s="71">
        <v>3173</v>
      </c>
      <c r="AA480" s="71">
        <v>1429</v>
      </c>
      <c r="AB480" s="71">
        <v>5369</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6.8810000000000002</v>
      </c>
      <c r="BK480" s="71">
        <v>0</v>
      </c>
      <c r="BL480" s="71">
        <v>0</v>
      </c>
      <c r="BM480" s="71">
        <v>0</v>
      </c>
      <c r="BN480" s="72"/>
      <c r="BO480" s="71">
        <v>0</v>
      </c>
      <c r="BP480" s="71">
        <v>0</v>
      </c>
      <c r="BQ480" s="71">
        <v>1</v>
      </c>
      <c r="BR480" s="71">
        <v>0</v>
      </c>
      <c r="BS480" s="71">
        <v>0</v>
      </c>
      <c r="BT480" s="71">
        <v>0</v>
      </c>
      <c r="BU480"/>
      <c r="BV480" s="70">
        <v>6.8810000000000002</v>
      </c>
      <c r="BW480" s="70">
        <v>0</v>
      </c>
      <c r="BX480" s="70">
        <v>0</v>
      </c>
      <c r="BY480" s="70">
        <v>0</v>
      </c>
      <c r="BZ480" s="70">
        <v>0</v>
      </c>
      <c r="CA480" s="70">
        <v>0</v>
      </c>
      <c r="CB480" s="70">
        <v>0</v>
      </c>
      <c r="CC480" s="70">
        <v>0</v>
      </c>
      <c r="CD480" s="70">
        <v>0</v>
      </c>
    </row>
    <row r="481" spans="1:82">
      <c r="A481" s="70" t="s">
        <v>2241</v>
      </c>
      <c r="B481" s="70">
        <v>215</v>
      </c>
      <c r="C481" s="70">
        <v>11</v>
      </c>
      <c r="D481" s="70">
        <v>13</v>
      </c>
      <c r="E481" s="70">
        <v>2014</v>
      </c>
      <c r="F481" s="70" t="s">
        <v>181</v>
      </c>
      <c r="G481" s="70" t="s">
        <v>1662</v>
      </c>
      <c r="H481" s="70" t="s">
        <v>1663</v>
      </c>
      <c r="I481" s="148"/>
      <c r="J481" s="71">
        <v>53.260946088228152</v>
      </c>
      <c r="K481" s="71">
        <v>0.56998152183799222</v>
      </c>
      <c r="L481" s="71">
        <v>12.288620597937721</v>
      </c>
      <c r="M481" s="71">
        <v>8.7800364729219673</v>
      </c>
      <c r="N481" s="71">
        <v>14.163813234040489</v>
      </c>
      <c r="O481" s="71">
        <v>5.4687231450366038</v>
      </c>
      <c r="P481" s="71">
        <v>7.1252659341615043</v>
      </c>
      <c r="Q481" s="71">
        <v>0.388231287853328</v>
      </c>
      <c r="R481" s="71">
        <v>0</v>
      </c>
      <c r="S481" s="71">
        <v>0</v>
      </c>
      <c r="T481" s="72"/>
      <c r="U481" s="71">
        <v>2119952</v>
      </c>
      <c r="V481" s="71">
        <v>169</v>
      </c>
      <c r="W481" s="71">
        <v>268</v>
      </c>
      <c r="X481" s="71">
        <v>1403</v>
      </c>
      <c r="Y481" s="71">
        <v>2493</v>
      </c>
      <c r="Z481" s="71">
        <v>3147</v>
      </c>
      <c r="AA481" s="71">
        <v>1419</v>
      </c>
      <c r="AB481" s="71">
        <v>5231</v>
      </c>
      <c r="AC481" s="71">
        <v>0</v>
      </c>
      <c r="AD481" s="71">
        <v>0</v>
      </c>
      <c r="AE481" s="72"/>
      <c r="AF481" s="71"/>
      <c r="AG481" s="71"/>
      <c r="AH481" s="71"/>
      <c r="AI481" s="71"/>
      <c r="AJ481" s="71"/>
      <c r="AK481" s="71"/>
      <c r="AL481" s="71"/>
      <c r="AM481" s="71"/>
      <c r="AN481" s="71"/>
      <c r="AO481" s="71"/>
      <c r="AP481" s="71"/>
      <c r="AQ481" s="72"/>
      <c r="AR481" s="71">
        <v>40</v>
      </c>
      <c r="AS481" s="71">
        <v>3</v>
      </c>
      <c r="AT481" s="71">
        <v>0</v>
      </c>
      <c r="AU481" s="71">
        <v>0</v>
      </c>
      <c r="AV481" s="71">
        <v>0</v>
      </c>
      <c r="AW481" s="71">
        <v>1</v>
      </c>
      <c r="AX481" s="71"/>
      <c r="AY481" s="72"/>
      <c r="AZ481" s="71">
        <v>284.358</v>
      </c>
      <c r="BA481" s="71">
        <v>129</v>
      </c>
      <c r="BB481" s="71">
        <v>0</v>
      </c>
      <c r="BC481" s="71">
        <v>0</v>
      </c>
      <c r="BD481" s="71">
        <v>0</v>
      </c>
      <c r="BE481" s="71">
        <v>4700</v>
      </c>
      <c r="BF481" s="71"/>
      <c r="BG481" s="72"/>
      <c r="BH481" s="71">
        <v>0</v>
      </c>
      <c r="BI481" s="71">
        <v>0</v>
      </c>
      <c r="BJ481" s="71">
        <v>7.1130000000000004</v>
      </c>
      <c r="BK481" s="71">
        <v>0</v>
      </c>
      <c r="BL481" s="71">
        <v>0</v>
      </c>
      <c r="BM481" s="71">
        <v>0</v>
      </c>
      <c r="BN481" s="72"/>
      <c r="BO481" s="71">
        <v>0</v>
      </c>
      <c r="BP481" s="71">
        <v>0</v>
      </c>
      <c r="BQ481" s="71">
        <v>1</v>
      </c>
      <c r="BR481" s="71">
        <v>0</v>
      </c>
      <c r="BS481" s="71">
        <v>0</v>
      </c>
      <c r="BT481" s="71">
        <v>0</v>
      </c>
      <c r="BU481"/>
      <c r="BV481" s="70">
        <v>7.1130000000000004</v>
      </c>
      <c r="BW481" s="70">
        <v>0</v>
      </c>
      <c r="BX481" s="70">
        <v>0</v>
      </c>
      <c r="BY481" s="70">
        <v>0</v>
      </c>
      <c r="BZ481" s="70">
        <v>0</v>
      </c>
      <c r="CA481" s="70">
        <v>0</v>
      </c>
      <c r="CB481" s="70">
        <v>0</v>
      </c>
      <c r="CC481" s="70">
        <v>0</v>
      </c>
      <c r="CD481" s="70">
        <v>0</v>
      </c>
    </row>
    <row r="482" spans="1:82">
      <c r="A482" s="70" t="s">
        <v>2242</v>
      </c>
      <c r="B482" s="70">
        <v>216</v>
      </c>
      <c r="C482" s="70">
        <v>12</v>
      </c>
      <c r="D482" s="70">
        <v>13</v>
      </c>
      <c r="E482" s="70">
        <v>2015</v>
      </c>
      <c r="F482" s="70" t="s">
        <v>182</v>
      </c>
      <c r="G482" s="1064" t="s">
        <v>1662</v>
      </c>
      <c r="H482" s="70" t="s">
        <v>1663</v>
      </c>
      <c r="I482" s="148"/>
      <c r="J482" s="71">
        <v>55.80560364799414</v>
      </c>
      <c r="K482" s="71">
        <v>0.54655302827433827</v>
      </c>
      <c r="L482" s="71">
        <v>12.93505517410461</v>
      </c>
      <c r="M482" s="71">
        <v>8.4953248393637679</v>
      </c>
      <c r="N482" s="71">
        <v>12.90040448224793</v>
      </c>
      <c r="O482" s="71">
        <v>5.3838916275656956</v>
      </c>
      <c r="P482" s="71">
        <v>7.1861735688446888</v>
      </c>
      <c r="Q482" s="71">
        <v>0.37133492205559598</v>
      </c>
      <c r="R482" s="71">
        <v>0</v>
      </c>
      <c r="S482" s="71">
        <v>0</v>
      </c>
      <c r="T482" s="72"/>
      <c r="U482" s="71">
        <v>2227036</v>
      </c>
      <c r="V482" s="71">
        <v>169</v>
      </c>
      <c r="W482" s="71">
        <v>268</v>
      </c>
      <c r="X482" s="71">
        <v>1403</v>
      </c>
      <c r="Y482" s="71">
        <v>2467</v>
      </c>
      <c r="Z482" s="71">
        <v>3128</v>
      </c>
      <c r="AA482" s="71">
        <v>1430</v>
      </c>
      <c r="AB482" s="71">
        <v>5111</v>
      </c>
      <c r="AC482" s="71">
        <v>0</v>
      </c>
      <c r="AD482" s="71">
        <v>0</v>
      </c>
      <c r="AE482" s="72"/>
      <c r="AF482" s="71">
        <v>17186706.18819271</v>
      </c>
      <c r="AG482" s="71">
        <v>364124.48623972561</v>
      </c>
      <c r="AH482" s="71">
        <v>1672526.749940098</v>
      </c>
      <c r="AI482" s="71">
        <v>8923193.8734026104</v>
      </c>
      <c r="AJ482" s="71">
        <v>10926460.48372345</v>
      </c>
      <c r="AK482" s="71">
        <v>0</v>
      </c>
      <c r="AL482" s="71">
        <v>0</v>
      </c>
      <c r="AM482" s="71">
        <v>700441.1101613678</v>
      </c>
      <c r="AN482" s="71">
        <v>0</v>
      </c>
      <c r="AO482" s="71">
        <v>0</v>
      </c>
      <c r="AP482" s="71">
        <v>39773452.89165996</v>
      </c>
      <c r="AQ482" s="72"/>
      <c r="AR482" s="71">
        <v>46</v>
      </c>
      <c r="AS482" s="71">
        <v>9</v>
      </c>
      <c r="AT482" s="71">
        <v>0</v>
      </c>
      <c r="AU482" s="71">
        <v>0</v>
      </c>
      <c r="AV482" s="71">
        <v>0</v>
      </c>
      <c r="AW482" s="71">
        <v>1</v>
      </c>
      <c r="AX482" s="71"/>
      <c r="AY482" s="72"/>
      <c r="AZ482" s="71">
        <v>332.75799999999998</v>
      </c>
      <c r="BA482" s="71">
        <v>420.1</v>
      </c>
      <c r="BB482" s="71">
        <v>0</v>
      </c>
      <c r="BC482" s="71">
        <v>0</v>
      </c>
      <c r="BD482" s="71">
        <v>0</v>
      </c>
      <c r="BE482" s="71">
        <v>4700</v>
      </c>
      <c r="BF482" s="71"/>
      <c r="BG482" s="72"/>
      <c r="BH482" s="71">
        <v>0</v>
      </c>
      <c r="BI482" s="71">
        <v>0</v>
      </c>
      <c r="BJ482" s="71">
        <v>6.8949999999999996</v>
      </c>
      <c r="BK482" s="71">
        <v>0</v>
      </c>
      <c r="BL482" s="71">
        <v>0</v>
      </c>
      <c r="BM482" s="71">
        <v>0</v>
      </c>
      <c r="BN482" s="72"/>
      <c r="BO482" s="71">
        <v>0</v>
      </c>
      <c r="BP482" s="71">
        <v>0</v>
      </c>
      <c r="BQ482" s="71">
        <v>1</v>
      </c>
      <c r="BR482" s="71">
        <v>0</v>
      </c>
      <c r="BS482" s="71">
        <v>0</v>
      </c>
      <c r="BT482" s="71">
        <v>0</v>
      </c>
      <c r="BU482"/>
      <c r="BV482" s="70">
        <v>6.8949999999999996</v>
      </c>
      <c r="BW482" s="70">
        <v>0</v>
      </c>
      <c r="BX482" s="70">
        <v>0</v>
      </c>
      <c r="BY482" s="70">
        <v>0</v>
      </c>
      <c r="BZ482" s="70">
        <v>0</v>
      </c>
      <c r="CA482" s="70">
        <v>0</v>
      </c>
      <c r="CB482" s="70">
        <v>0</v>
      </c>
      <c r="CC482" s="70">
        <v>0</v>
      </c>
      <c r="CD482" s="70">
        <v>0</v>
      </c>
    </row>
    <row r="483" spans="1:82">
      <c r="A483" s="70" t="s">
        <v>2243</v>
      </c>
      <c r="B483" s="70">
        <v>217</v>
      </c>
      <c r="C483" s="70">
        <v>13</v>
      </c>
      <c r="D483" s="70">
        <v>13</v>
      </c>
      <c r="E483" s="70">
        <v>2016</v>
      </c>
      <c r="F483" s="70" t="s">
        <v>155</v>
      </c>
      <c r="G483" s="1064" t="s">
        <v>1662</v>
      </c>
      <c r="H483" s="70" t="s">
        <v>1663</v>
      </c>
      <c r="I483" s="148"/>
      <c r="J483" s="71">
        <v>63.449701941905069</v>
      </c>
      <c r="K483" s="71">
        <v>0.51555147914984645</v>
      </c>
      <c r="L483" s="71">
        <v>13.909687961260213</v>
      </c>
      <c r="M483" s="71">
        <v>7.28375581545553</v>
      </c>
      <c r="N483" s="71">
        <v>12.852972163851815</v>
      </c>
      <c r="O483" s="71">
        <v>5.2641031066615973</v>
      </c>
      <c r="P483" s="71">
        <v>7.7399440409587248</v>
      </c>
      <c r="Q483" s="71">
        <v>0.35188876275520686</v>
      </c>
      <c r="R483" s="71">
        <v>0</v>
      </c>
      <c r="S483" s="71">
        <v>0</v>
      </c>
      <c r="T483" s="72"/>
      <c r="U483" s="71">
        <v>2410207</v>
      </c>
      <c r="V483" s="71">
        <v>169</v>
      </c>
      <c r="W483" s="71">
        <v>268</v>
      </c>
      <c r="X483" s="71">
        <v>1403</v>
      </c>
      <c r="Y483" s="71">
        <v>2417</v>
      </c>
      <c r="Z483" s="71">
        <v>3096</v>
      </c>
      <c r="AA483" s="71">
        <v>1593</v>
      </c>
      <c r="AB483" s="71">
        <v>4982</v>
      </c>
      <c r="AC483" s="71">
        <v>0</v>
      </c>
      <c r="AD483" s="71">
        <v>0</v>
      </c>
      <c r="AE483" s="72"/>
      <c r="AF483" s="71">
        <v>19882992.752135761</v>
      </c>
      <c r="AG483" s="71">
        <v>347085.10275620181</v>
      </c>
      <c r="AH483" s="71">
        <v>1417548.8353382361</v>
      </c>
      <c r="AI483" s="71">
        <v>8907126.5700885504</v>
      </c>
      <c r="AJ483" s="71">
        <v>10633181.319796409</v>
      </c>
      <c r="AK483" s="71">
        <v>0</v>
      </c>
      <c r="AL483" s="71">
        <v>0</v>
      </c>
      <c r="AM483" s="71">
        <v>683292.6405343957</v>
      </c>
      <c r="AN483" s="71">
        <v>0</v>
      </c>
      <c r="AO483" s="71">
        <v>0</v>
      </c>
      <c r="AP483" s="71">
        <v>41871227.220649548</v>
      </c>
      <c r="AQ483" s="72"/>
      <c r="AR483" s="71">
        <v>49</v>
      </c>
      <c r="AS483" s="71">
        <v>11</v>
      </c>
      <c r="AT483" s="71">
        <v>0</v>
      </c>
      <c r="AU483" s="71">
        <v>0</v>
      </c>
      <c r="AV483" s="71">
        <v>0</v>
      </c>
      <c r="AW483" s="71">
        <v>1</v>
      </c>
      <c r="AX483" s="71"/>
      <c r="AY483" s="72"/>
      <c r="AZ483" s="71">
        <v>360.65800000000002</v>
      </c>
      <c r="BA483" s="71">
        <v>479.6</v>
      </c>
      <c r="BB483" s="71">
        <v>0</v>
      </c>
      <c r="BC483" s="71">
        <v>0</v>
      </c>
      <c r="BD483" s="71">
        <v>0</v>
      </c>
      <c r="BE483" s="71">
        <v>4700</v>
      </c>
      <c r="BF483" s="71"/>
      <c r="BG483" s="72"/>
      <c r="BH483" s="71">
        <v>0</v>
      </c>
      <c r="BI483" s="71">
        <v>0</v>
      </c>
      <c r="BJ483" s="71">
        <v>6.3019999999999996</v>
      </c>
      <c r="BK483" s="71">
        <v>0</v>
      </c>
      <c r="BL483" s="71">
        <v>0</v>
      </c>
      <c r="BM483" s="71">
        <v>0</v>
      </c>
      <c r="BN483" s="72"/>
      <c r="BO483" s="71">
        <v>0</v>
      </c>
      <c r="BP483" s="71">
        <v>0</v>
      </c>
      <c r="BQ483" s="71">
        <v>1</v>
      </c>
      <c r="BR483" s="71">
        <v>0</v>
      </c>
      <c r="BS483" s="71">
        <v>0</v>
      </c>
      <c r="BT483" s="71">
        <v>0</v>
      </c>
      <c r="BU483"/>
      <c r="BV483" s="70">
        <v>6.3019999999999996</v>
      </c>
      <c r="BW483" s="70">
        <v>0</v>
      </c>
      <c r="BX483" s="70">
        <v>0</v>
      </c>
      <c r="BY483" s="70">
        <v>0</v>
      </c>
      <c r="BZ483" s="70">
        <v>0</v>
      </c>
      <c r="CA483" s="70">
        <v>0</v>
      </c>
      <c r="CB483" s="70">
        <v>0</v>
      </c>
      <c r="CC483" s="70">
        <v>0</v>
      </c>
      <c r="CD483" s="70">
        <v>0</v>
      </c>
    </row>
    <row r="484" spans="1:82">
      <c r="A484" s="70" t="s">
        <v>2244</v>
      </c>
      <c r="B484" s="70">
        <v>218</v>
      </c>
      <c r="C484" s="70">
        <v>14</v>
      </c>
      <c r="D484" s="70">
        <v>13</v>
      </c>
      <c r="E484" s="70">
        <v>2017</v>
      </c>
      <c r="F484" s="70" t="s">
        <v>156</v>
      </c>
      <c r="G484" s="70" t="s">
        <v>1662</v>
      </c>
      <c r="H484" s="70" t="s">
        <v>1663</v>
      </c>
      <c r="I484" s="148"/>
      <c r="J484" s="71">
        <v>63.881307565550202</v>
      </c>
      <c r="K484" s="71">
        <v>0.52681641919103595</v>
      </c>
      <c r="L484" s="71">
        <v>12.556415185302962</v>
      </c>
      <c r="M484" s="71">
        <v>7.3033489036274464</v>
      </c>
      <c r="N484" s="71">
        <v>12.410856400943128</v>
      </c>
      <c r="O484" s="71">
        <v>5.1464270941236467</v>
      </c>
      <c r="P484" s="71">
        <v>7.6909142592933861</v>
      </c>
      <c r="Q484" s="71">
        <v>0.33099509320906401</v>
      </c>
      <c r="R484" s="71">
        <v>0</v>
      </c>
      <c r="S484" s="71">
        <v>0</v>
      </c>
      <c r="T484" s="72"/>
      <c r="U484" s="71">
        <v>2387731</v>
      </c>
      <c r="V484" s="71">
        <v>169</v>
      </c>
      <c r="W484" s="71">
        <v>268</v>
      </c>
      <c r="X484" s="71">
        <v>1403</v>
      </c>
      <c r="Y484" s="71">
        <v>2385</v>
      </c>
      <c r="Z484" s="71">
        <v>3077</v>
      </c>
      <c r="AA484" s="71">
        <v>1593</v>
      </c>
      <c r="AB484" s="71">
        <v>4846</v>
      </c>
      <c r="AC484" s="71">
        <v>0</v>
      </c>
      <c r="AD484" s="71">
        <v>0</v>
      </c>
      <c r="AE484" s="72"/>
      <c r="AF484" s="71">
        <v>19355600.261840399</v>
      </c>
      <c r="AG484" s="71">
        <v>348093.57524013403</v>
      </c>
      <c r="AH484" s="71">
        <v>1731685.8835319651</v>
      </c>
      <c r="AI484" s="71">
        <v>8686758.6520310231</v>
      </c>
      <c r="AJ484" s="71">
        <v>9514512.8410949521</v>
      </c>
      <c r="AK484" s="71">
        <v>0</v>
      </c>
      <c r="AL484" s="71">
        <v>0</v>
      </c>
      <c r="AM484" s="71">
        <v>665679.91102212924</v>
      </c>
      <c r="AN484" s="71">
        <v>0</v>
      </c>
      <c r="AO484" s="71">
        <v>0</v>
      </c>
      <c r="AP484" s="71">
        <v>40302331.124760598</v>
      </c>
      <c r="AQ484" s="72"/>
      <c r="AR484" s="71">
        <v>50</v>
      </c>
      <c r="AS484" s="71">
        <v>11</v>
      </c>
      <c r="AT484" s="71">
        <v>0</v>
      </c>
      <c r="AU484" s="71">
        <v>0</v>
      </c>
      <c r="AV484" s="71">
        <v>0</v>
      </c>
      <c r="AW484" s="71">
        <v>1</v>
      </c>
      <c r="AX484" s="71"/>
      <c r="AY484" s="72"/>
      <c r="AZ484" s="71">
        <v>370.15800000000002</v>
      </c>
      <c r="BA484" s="71">
        <v>479.6</v>
      </c>
      <c r="BB484" s="71">
        <v>0</v>
      </c>
      <c r="BC484" s="71">
        <v>0</v>
      </c>
      <c r="BD484" s="71">
        <v>0</v>
      </c>
      <c r="BE484" s="71">
        <v>4700</v>
      </c>
      <c r="BF484" s="71"/>
      <c r="BG484" s="72"/>
      <c r="BH484" s="71">
        <v>0</v>
      </c>
      <c r="BI484" s="71">
        <v>0</v>
      </c>
      <c r="BJ484" s="71">
        <v>4.1680000000000001</v>
      </c>
      <c r="BK484" s="71">
        <v>0</v>
      </c>
      <c r="BL484" s="71">
        <v>0</v>
      </c>
      <c r="BM484" s="71">
        <v>0</v>
      </c>
      <c r="BN484" s="72"/>
      <c r="BO484" s="71">
        <v>0</v>
      </c>
      <c r="BP484" s="71">
        <v>0</v>
      </c>
      <c r="BQ484" s="71">
        <v>1</v>
      </c>
      <c r="BR484" s="71">
        <v>0</v>
      </c>
      <c r="BS484" s="71">
        <v>0</v>
      </c>
      <c r="BT484" s="71">
        <v>0</v>
      </c>
      <c r="BU484"/>
      <c r="BV484" s="70">
        <v>4.1680000000000001</v>
      </c>
      <c r="BW484" s="70">
        <v>0</v>
      </c>
      <c r="BX484" s="70">
        <v>0</v>
      </c>
      <c r="BY484" s="70">
        <v>0</v>
      </c>
      <c r="BZ484" s="70">
        <v>0</v>
      </c>
      <c r="CA484" s="70">
        <v>0</v>
      </c>
      <c r="CB484" s="70">
        <v>0</v>
      </c>
      <c r="CC484" s="70">
        <v>0</v>
      </c>
      <c r="CD484" s="70">
        <v>0</v>
      </c>
    </row>
    <row r="485" spans="1:82">
      <c r="A485" s="70" t="s">
        <v>2245</v>
      </c>
      <c r="B485" s="70">
        <v>219</v>
      </c>
      <c r="C485" s="70">
        <v>15</v>
      </c>
      <c r="D485" s="70">
        <v>13</v>
      </c>
      <c r="E485" s="70">
        <v>2018</v>
      </c>
      <c r="F485" s="70" t="s">
        <v>183</v>
      </c>
      <c r="G485" s="70" t="s">
        <v>1662</v>
      </c>
      <c r="H485" s="70" t="s">
        <v>1663</v>
      </c>
      <c r="I485" s="148"/>
      <c r="J485" s="71">
        <v>62.317274908681227</v>
      </c>
      <c r="K485" s="71">
        <v>0.49032339587196511</v>
      </c>
      <c r="L485" s="71">
        <v>11.518893621998146</v>
      </c>
      <c r="M485" s="71">
        <v>7.3393695782506772</v>
      </c>
      <c r="N485" s="71">
        <v>11.196499241850162</v>
      </c>
      <c r="O485" s="71">
        <v>4.9857331449283588</v>
      </c>
      <c r="P485" s="71">
        <v>7.5665582215808111</v>
      </c>
      <c r="Q485" s="71">
        <v>0.29871386772087899</v>
      </c>
      <c r="R485" s="71">
        <v>0</v>
      </c>
      <c r="S485" s="71">
        <v>0</v>
      </c>
      <c r="T485" s="72"/>
      <c r="U485" s="71">
        <v>2433813</v>
      </c>
      <c r="V485" s="71">
        <v>169</v>
      </c>
      <c r="W485" s="71">
        <v>268</v>
      </c>
      <c r="X485" s="71">
        <v>1403</v>
      </c>
      <c r="Y485" s="71">
        <v>2337</v>
      </c>
      <c r="Z485" s="71">
        <v>3038</v>
      </c>
      <c r="AA485" s="71">
        <v>1583</v>
      </c>
      <c r="AB485" s="71">
        <v>4713</v>
      </c>
      <c r="AC485" s="71">
        <v>0</v>
      </c>
      <c r="AD485" s="71">
        <v>0</v>
      </c>
      <c r="AE485" s="72"/>
      <c r="AF485" s="71">
        <v>19804602.411376528</v>
      </c>
      <c r="AG485" s="71">
        <v>314941.41399669292</v>
      </c>
      <c r="AH485" s="71">
        <v>1632114.1583033551</v>
      </c>
      <c r="AI485" s="71">
        <v>8879641.7389691547</v>
      </c>
      <c r="AJ485" s="71">
        <v>8660515.4398359396</v>
      </c>
      <c r="AK485" s="71">
        <v>0</v>
      </c>
      <c r="AL485" s="71">
        <v>0</v>
      </c>
      <c r="AM485" s="71">
        <v>648749.68478400109</v>
      </c>
      <c r="AN485" s="71">
        <v>0</v>
      </c>
      <c r="AO485" s="71">
        <v>0</v>
      </c>
      <c r="AP485" s="71">
        <v>39940564.847265668</v>
      </c>
      <c r="AQ485" s="72"/>
      <c r="AR485" s="71">
        <v>54</v>
      </c>
      <c r="AS485" s="71">
        <v>16</v>
      </c>
      <c r="AT485" s="71">
        <v>0</v>
      </c>
      <c r="AU485" s="71">
        <v>0</v>
      </c>
      <c r="AV485" s="71">
        <v>0</v>
      </c>
      <c r="AW485" s="71">
        <v>1</v>
      </c>
      <c r="AX485" s="71"/>
      <c r="AY485" s="72"/>
      <c r="AZ485" s="71">
        <v>409.95799999999997</v>
      </c>
      <c r="BA485" s="71">
        <v>3493</v>
      </c>
      <c r="BB485" s="71">
        <v>0</v>
      </c>
      <c r="BC485" s="71">
        <v>0</v>
      </c>
      <c r="BD485" s="71">
        <v>0</v>
      </c>
      <c r="BE485" s="71">
        <v>4700</v>
      </c>
      <c r="BF485" s="71"/>
      <c r="BG485" s="72"/>
      <c r="BH485" s="71">
        <v>0</v>
      </c>
      <c r="BI485" s="71">
        <v>0</v>
      </c>
      <c r="BJ485" s="71">
        <v>4.4409999999999998</v>
      </c>
      <c r="BK485" s="71">
        <v>0</v>
      </c>
      <c r="BL485" s="71">
        <v>0</v>
      </c>
      <c r="BM485" s="71">
        <v>0</v>
      </c>
      <c r="BN485" s="72"/>
      <c r="BO485" s="71">
        <v>0</v>
      </c>
      <c r="BP485" s="71">
        <v>0</v>
      </c>
      <c r="BQ485" s="71">
        <v>1</v>
      </c>
      <c r="BR485" s="71">
        <v>0</v>
      </c>
      <c r="BS485" s="71">
        <v>0</v>
      </c>
      <c r="BT485" s="71">
        <v>0</v>
      </c>
      <c r="BU485"/>
      <c r="BV485" s="70">
        <v>4.4409999999999998</v>
      </c>
      <c r="BW485" s="70">
        <v>0</v>
      </c>
      <c r="BX485" s="70">
        <v>0</v>
      </c>
      <c r="BY485" s="70">
        <v>0</v>
      </c>
      <c r="BZ485" s="70">
        <v>0</v>
      </c>
      <c r="CA485" s="70">
        <v>0</v>
      </c>
      <c r="CB485" s="70">
        <v>0</v>
      </c>
      <c r="CC485" s="70">
        <v>0</v>
      </c>
      <c r="CD485" s="70">
        <v>0</v>
      </c>
    </row>
    <row r="486" spans="1:82">
      <c r="A486" s="70" t="s">
        <v>2246</v>
      </c>
      <c r="B486" s="70">
        <v>220</v>
      </c>
      <c r="C486" s="70">
        <v>16</v>
      </c>
      <c r="D486" s="70">
        <v>13</v>
      </c>
      <c r="E486" s="70">
        <v>2019</v>
      </c>
      <c r="F486" s="70" t="s">
        <v>158</v>
      </c>
      <c r="G486" s="70" t="s">
        <v>1662</v>
      </c>
      <c r="H486" s="70" t="s">
        <v>1663</v>
      </c>
      <c r="I486" s="148"/>
      <c r="J486" s="71">
        <v>59.359097462636051</v>
      </c>
      <c r="K486" s="71">
        <v>0.45498400630012387</v>
      </c>
      <c r="L486" s="71">
        <v>11.570502195798534</v>
      </c>
      <c r="M486" s="71">
        <v>6.5840809480945541</v>
      </c>
      <c r="N486" s="71">
        <v>11.203823407706768</v>
      </c>
      <c r="O486" s="71">
        <v>4.7710547452390779</v>
      </c>
      <c r="P486" s="71">
        <v>6.8241767246719709</v>
      </c>
      <c r="Q486" s="71">
        <v>0.28368187924365001</v>
      </c>
      <c r="R486" s="71">
        <v>0</v>
      </c>
      <c r="S486" s="71">
        <v>0</v>
      </c>
      <c r="T486" s="72"/>
      <c r="U486" s="71">
        <v>2438715</v>
      </c>
      <c r="V486" s="71">
        <v>169</v>
      </c>
      <c r="W486" s="71">
        <v>268</v>
      </c>
      <c r="X486" s="71">
        <v>1403</v>
      </c>
      <c r="Y486" s="71">
        <v>2310</v>
      </c>
      <c r="Z486" s="71">
        <v>2987</v>
      </c>
      <c r="AA486" s="71">
        <v>1417</v>
      </c>
      <c r="AB486" s="71">
        <v>4597</v>
      </c>
      <c r="AC486" s="71">
        <v>0</v>
      </c>
      <c r="AD486" s="71">
        <v>0</v>
      </c>
      <c r="AE486" s="72"/>
      <c r="AF486" s="71">
        <v>19472724.95283588</v>
      </c>
      <c r="AG486" s="71">
        <v>314848.15100524871</v>
      </c>
      <c r="AH486" s="71">
        <v>1762195.774957713</v>
      </c>
      <c r="AI486" s="71">
        <v>8701311.7586846165</v>
      </c>
      <c r="AJ486" s="71">
        <v>9029957.6862551998</v>
      </c>
      <c r="AK486" s="71">
        <v>0</v>
      </c>
      <c r="AL486" s="71">
        <v>0</v>
      </c>
      <c r="AM486" s="71">
        <v>626076.79380252806</v>
      </c>
      <c r="AN486" s="71">
        <v>0</v>
      </c>
      <c r="AO486" s="71">
        <v>0</v>
      </c>
      <c r="AP486" s="71">
        <v>39907115.117541187</v>
      </c>
      <c r="AQ486" s="72"/>
      <c r="AR486" s="71">
        <v>59</v>
      </c>
      <c r="AS486" s="71">
        <v>21</v>
      </c>
      <c r="AT486" s="71">
        <v>0</v>
      </c>
      <c r="AU486" s="71">
        <v>0</v>
      </c>
      <c r="AV486" s="71">
        <v>0</v>
      </c>
      <c r="AW486" s="71">
        <v>1</v>
      </c>
      <c r="AX486" s="71"/>
      <c r="AY486" s="72"/>
      <c r="AZ486" s="71">
        <v>444.85799999999989</v>
      </c>
      <c r="BA486" s="71">
        <v>3738.2</v>
      </c>
      <c r="BB486" s="71">
        <v>0</v>
      </c>
      <c r="BC486" s="71">
        <v>0</v>
      </c>
      <c r="BD486" s="71">
        <v>0</v>
      </c>
      <c r="BE486" s="71">
        <v>4700</v>
      </c>
      <c r="BF486" s="71"/>
      <c r="BG486" s="72"/>
      <c r="BH486" s="71">
        <v>0</v>
      </c>
      <c r="BI486" s="71">
        <v>0</v>
      </c>
      <c r="BJ486" s="71">
        <v>4.1070000000000002</v>
      </c>
      <c r="BK486" s="71">
        <v>0</v>
      </c>
      <c r="BL486" s="71">
        <v>0</v>
      </c>
      <c r="BM486" s="71">
        <v>0</v>
      </c>
      <c r="BN486" s="72"/>
      <c r="BO486" s="71">
        <v>0</v>
      </c>
      <c r="BP486" s="71">
        <v>0</v>
      </c>
      <c r="BQ486" s="71">
        <v>1</v>
      </c>
      <c r="BR486" s="71">
        <v>0</v>
      </c>
      <c r="BS486" s="71">
        <v>0</v>
      </c>
      <c r="BT486" s="71">
        <v>0</v>
      </c>
      <c r="BU486"/>
      <c r="BV486" s="70">
        <v>4.1070000000000002</v>
      </c>
      <c r="BW486" s="70">
        <v>0</v>
      </c>
      <c r="BX486" s="70">
        <v>0</v>
      </c>
      <c r="BY486" s="70">
        <v>0</v>
      </c>
      <c r="BZ486" s="70">
        <v>0</v>
      </c>
      <c r="CA486" s="70">
        <v>0</v>
      </c>
      <c r="CB486" s="70">
        <v>0</v>
      </c>
      <c r="CC486" s="70">
        <v>0</v>
      </c>
      <c r="CD486" s="70">
        <v>0</v>
      </c>
    </row>
    <row r="487" spans="1:82">
      <c r="A487" s="70" t="s">
        <v>2247</v>
      </c>
      <c r="B487" s="70">
        <v>221</v>
      </c>
      <c r="C487" s="70">
        <v>17</v>
      </c>
      <c r="D487" s="70">
        <v>13</v>
      </c>
      <c r="E487" s="70">
        <v>2020</v>
      </c>
      <c r="F487" s="70" t="s">
        <v>159</v>
      </c>
      <c r="G487" s="70" t="s">
        <v>1662</v>
      </c>
      <c r="H487" s="70" t="s">
        <v>1663</v>
      </c>
      <c r="I487" s="148"/>
      <c r="J487" s="71">
        <v>50.074135764208023</v>
      </c>
      <c r="K487" s="71">
        <v>0.43357634390981509</v>
      </c>
      <c r="L487" s="71">
        <v>13.11870905834674</v>
      </c>
      <c r="M487" s="71">
        <v>5.0607180762988992</v>
      </c>
      <c r="N487" s="71">
        <v>10.14001930292838</v>
      </c>
      <c r="O487" s="71">
        <v>4.1101466497202619</v>
      </c>
      <c r="P487" s="71">
        <v>6.4838031309796671</v>
      </c>
      <c r="Q487" s="71">
        <v>0.26437988372075599</v>
      </c>
      <c r="R487" s="71">
        <v>0</v>
      </c>
      <c r="S487" s="71">
        <v>0</v>
      </c>
      <c r="T487" s="72"/>
      <c r="U487" s="71">
        <v>2332075</v>
      </c>
      <c r="V487" s="71">
        <v>149</v>
      </c>
      <c r="W487" s="71">
        <v>270</v>
      </c>
      <c r="X487" s="71">
        <v>1134</v>
      </c>
      <c r="Y487" s="71">
        <v>2281</v>
      </c>
      <c r="Z487" s="71">
        <v>2937</v>
      </c>
      <c r="AA487" s="71">
        <v>1431</v>
      </c>
      <c r="AB487" s="71">
        <v>4484</v>
      </c>
      <c r="AC487" s="71">
        <v>0</v>
      </c>
      <c r="AD487" s="71">
        <v>0</v>
      </c>
      <c r="AE487" s="72"/>
      <c r="AF487" s="71">
        <v>18208625.729606081</v>
      </c>
      <c r="AG487" s="71">
        <v>277792.62192791642</v>
      </c>
      <c r="AH487" s="71">
        <v>1923836.2252296621</v>
      </c>
      <c r="AI487" s="71">
        <v>6511067.0002449509</v>
      </c>
      <c r="AJ487" s="71">
        <v>9366898.7186874133</v>
      </c>
      <c r="AK487" s="71"/>
      <c r="AL487" s="71"/>
      <c r="AM487" s="71">
        <v>585211.81827906205</v>
      </c>
      <c r="AN487" s="71"/>
      <c r="AO487" s="71"/>
      <c r="AP487" s="71">
        <v>36873432.113975093</v>
      </c>
      <c r="AQ487" s="72"/>
      <c r="AR487" s="71">
        <v>60</v>
      </c>
      <c r="AS487" s="71">
        <v>28</v>
      </c>
      <c r="AT487" s="71">
        <v>0</v>
      </c>
      <c r="AU487" s="71">
        <v>2</v>
      </c>
      <c r="AV487" s="71">
        <v>0</v>
      </c>
      <c r="AW487" s="71">
        <v>1</v>
      </c>
      <c r="AX487" s="71"/>
      <c r="AY487" s="72"/>
      <c r="AZ487" s="71">
        <v>454.25799999999992</v>
      </c>
      <c r="BA487" s="71">
        <v>4041.1</v>
      </c>
      <c r="BB487" s="71">
        <v>0</v>
      </c>
      <c r="BC487" s="71">
        <v>1010</v>
      </c>
      <c r="BD487" s="71">
        <v>0</v>
      </c>
      <c r="BE487" s="71">
        <v>4700</v>
      </c>
      <c r="BF487" s="71"/>
      <c r="BG487" s="72"/>
      <c r="BH487" s="71">
        <v>0</v>
      </c>
      <c r="BI487" s="71">
        <v>0</v>
      </c>
      <c r="BJ487" s="71">
        <v>4.3879999999999999</v>
      </c>
      <c r="BK487" s="71">
        <v>0</v>
      </c>
      <c r="BL487" s="71">
        <v>0</v>
      </c>
      <c r="BM487" s="71">
        <v>0</v>
      </c>
      <c r="BN487" s="72"/>
      <c r="BO487" s="71">
        <v>0</v>
      </c>
      <c r="BP487" s="71">
        <v>0</v>
      </c>
      <c r="BQ487" s="71">
        <v>1</v>
      </c>
      <c r="BR487" s="71">
        <v>0</v>
      </c>
      <c r="BS487" s="71">
        <v>0</v>
      </c>
      <c r="BT487" s="71">
        <v>0</v>
      </c>
      <c r="BU487"/>
      <c r="BV487" s="70">
        <v>4.3879999999999999</v>
      </c>
      <c r="BW487" s="70">
        <v>0</v>
      </c>
      <c r="BX487" s="70">
        <v>0</v>
      </c>
      <c r="BY487" s="70">
        <v>0</v>
      </c>
      <c r="BZ487" s="70">
        <v>0</v>
      </c>
      <c r="CA487" s="70">
        <v>0</v>
      </c>
      <c r="CB487" s="70">
        <v>0</v>
      </c>
      <c r="CC487" s="70">
        <v>0</v>
      </c>
      <c r="CD487" s="70">
        <v>0</v>
      </c>
    </row>
    <row r="488" spans="1:82">
      <c r="A488" s="70" t="s">
        <v>2248</v>
      </c>
      <c r="B488" s="70">
        <v>221</v>
      </c>
      <c r="C488" s="70">
        <v>18</v>
      </c>
      <c r="D488" s="70">
        <v>13</v>
      </c>
      <c r="E488" s="70">
        <v>2021</v>
      </c>
      <c r="F488" s="70" t="s">
        <v>160</v>
      </c>
      <c r="G488" s="70" t="s">
        <v>1662</v>
      </c>
      <c r="H488" s="70" t="s">
        <v>1663</v>
      </c>
      <c r="I488" s="148"/>
      <c r="J488" s="71">
        <v>46.769077893742626</v>
      </c>
      <c r="K488" s="71">
        <v>0.41765437257855265</v>
      </c>
      <c r="L488" s="71">
        <v>11.97198884296963</v>
      </c>
      <c r="M488" s="71">
        <v>5.1397487486718836</v>
      </c>
      <c r="N488" s="71">
        <v>9.7807513669900796</v>
      </c>
      <c r="O488" s="71">
        <v>3.9442117063526738</v>
      </c>
      <c r="P488" s="71">
        <v>6.5563665711970316</v>
      </c>
      <c r="Q488" s="71">
        <v>0.25287456213829501</v>
      </c>
      <c r="R488" s="71">
        <v>0</v>
      </c>
      <c r="S488" s="71">
        <v>0</v>
      </c>
      <c r="T488" s="72"/>
      <c r="U488" s="71">
        <v>2236811</v>
      </c>
      <c r="V488" s="71">
        <v>149</v>
      </c>
      <c r="W488" s="71">
        <v>270</v>
      </c>
      <c r="X488" s="71">
        <v>1134</v>
      </c>
      <c r="Y488" s="71">
        <v>2227</v>
      </c>
      <c r="Z488" s="71">
        <v>2902</v>
      </c>
      <c r="AA488" s="71">
        <v>1411</v>
      </c>
      <c r="AB488" s="71">
        <v>4331</v>
      </c>
      <c r="AC488" s="71">
        <v>0</v>
      </c>
      <c r="AD488" s="71">
        <v>0</v>
      </c>
      <c r="AE488" s="72"/>
      <c r="AF488" s="71">
        <v>17133009.457003254</v>
      </c>
      <c r="AG488" s="71">
        <v>282589.66446740786</v>
      </c>
      <c r="AH488" s="71">
        <v>1724831.1362241516</v>
      </c>
      <c r="AI488" s="71">
        <v>7144570.5810013255</v>
      </c>
      <c r="AJ488" s="71">
        <v>8908453.9915957674</v>
      </c>
      <c r="AK488" s="71">
        <v>0</v>
      </c>
      <c r="AL488" s="71">
        <v>0</v>
      </c>
      <c r="AM488" s="71">
        <v>568503.89809559449</v>
      </c>
      <c r="AN488" s="71">
        <v>0</v>
      </c>
      <c r="AO488" s="71">
        <v>0</v>
      </c>
      <c r="AP488" s="71">
        <v>35761958.728387505</v>
      </c>
      <c r="AQ488" s="72"/>
      <c r="AR488" s="71">
        <v>64</v>
      </c>
      <c r="AS488" s="71">
        <v>31</v>
      </c>
      <c r="AT488" s="71">
        <v>0</v>
      </c>
      <c r="AU488" s="71">
        <v>2</v>
      </c>
      <c r="AV488" s="71">
        <v>0</v>
      </c>
      <c r="AW488" s="71">
        <v>1</v>
      </c>
      <c r="AX488" s="71"/>
      <c r="AY488" s="72"/>
      <c r="AZ488" s="71">
        <v>484.95799999999991</v>
      </c>
      <c r="BA488" s="71">
        <v>4157</v>
      </c>
      <c r="BB488" s="71">
        <v>0</v>
      </c>
      <c r="BC488" s="71">
        <v>1010</v>
      </c>
      <c r="BD488" s="71">
        <v>0</v>
      </c>
      <c r="BE488" s="71">
        <v>4700</v>
      </c>
      <c r="BF488" s="71"/>
      <c r="BG488" s="72"/>
      <c r="BH488" s="71">
        <v>0</v>
      </c>
      <c r="BI488" s="71">
        <v>0</v>
      </c>
      <c r="BJ488" s="71">
        <v>3.47</v>
      </c>
      <c r="BK488" s="71">
        <v>0</v>
      </c>
      <c r="BL488" s="71">
        <v>0</v>
      </c>
      <c r="BM488" s="71">
        <v>0</v>
      </c>
      <c r="BN488" s="72"/>
      <c r="BO488" s="71">
        <v>0</v>
      </c>
      <c r="BP488" s="71">
        <v>0</v>
      </c>
      <c r="BQ488" s="71">
        <v>1</v>
      </c>
      <c r="BR488" s="71">
        <v>0</v>
      </c>
      <c r="BS488" s="71">
        <v>0</v>
      </c>
      <c r="BT488" s="71">
        <v>0</v>
      </c>
      <c r="BU488"/>
      <c r="BV488" s="70">
        <v>3.47</v>
      </c>
      <c r="BW488" s="70">
        <v>0</v>
      </c>
      <c r="BX488" s="70">
        <v>0</v>
      </c>
      <c r="BY488" s="70">
        <v>0</v>
      </c>
      <c r="BZ488" s="70">
        <v>0</v>
      </c>
      <c r="CA488" s="70">
        <v>0</v>
      </c>
      <c r="CB488" s="70">
        <v>0</v>
      </c>
      <c r="CC488" s="70">
        <v>0</v>
      </c>
      <c r="CD488" s="70">
        <v>0</v>
      </c>
    </row>
    <row r="489" spans="1:82">
      <c r="A489" s="70" t="s">
        <v>1670</v>
      </c>
      <c r="B489" s="70">
        <v>221</v>
      </c>
      <c r="C489" s="70">
        <v>19</v>
      </c>
      <c r="D489" s="70">
        <v>13</v>
      </c>
      <c r="E489" s="70">
        <v>2022</v>
      </c>
      <c r="F489" s="70" t="s">
        <v>161</v>
      </c>
      <c r="G489" s="70" t="s">
        <v>1662</v>
      </c>
      <c r="H489" s="70" t="s">
        <v>1663</v>
      </c>
      <c r="I489" s="148"/>
      <c r="J489" s="71">
        <v>48.934915073597011</v>
      </c>
      <c r="K489" s="71">
        <v>0.39950899293119085</v>
      </c>
      <c r="L489" s="71">
        <v>10.734468678978747</v>
      </c>
      <c r="M489" s="71">
        <v>5.2402433349019439</v>
      </c>
      <c r="N489" s="71">
        <v>9.4680833967253193</v>
      </c>
      <c r="O489" s="71">
        <v>4.1055542454563225</v>
      </c>
      <c r="P489" s="71">
        <v>6.4945340378040983</v>
      </c>
      <c r="Q489" s="71">
        <v>0.24790090679733184</v>
      </c>
      <c r="R489" s="71">
        <v>0</v>
      </c>
      <c r="S489" s="71">
        <v>0</v>
      </c>
      <c r="T489" s="72"/>
      <c r="U489" s="71">
        <v>2878488</v>
      </c>
      <c r="V489" s="71">
        <v>149</v>
      </c>
      <c r="W489" s="71">
        <v>270</v>
      </c>
      <c r="X489" s="71">
        <v>1134</v>
      </c>
      <c r="Y489" s="71">
        <v>2189</v>
      </c>
      <c r="Z489" s="71">
        <v>2870</v>
      </c>
      <c r="AA489" s="71">
        <v>1419</v>
      </c>
      <c r="AB489" s="71">
        <v>4211</v>
      </c>
      <c r="AC489" s="71">
        <v>0</v>
      </c>
      <c r="AD489" s="71">
        <v>0</v>
      </c>
      <c r="AE489" s="72"/>
      <c r="AF489" s="71">
        <v>19655829.549220111</v>
      </c>
      <c r="AG489" s="71">
        <v>285072.09364853241</v>
      </c>
      <c r="AH489" s="71">
        <v>1914578.4178923862</v>
      </c>
      <c r="AI489" s="71">
        <v>7095447.19604553</v>
      </c>
      <c r="AJ489" s="71">
        <v>8913311.7928468361</v>
      </c>
      <c r="AK489" s="71">
        <v>0</v>
      </c>
      <c r="AL489" s="71">
        <v>0</v>
      </c>
      <c r="AM489" s="71">
        <v>543755.03674836364</v>
      </c>
      <c r="AN489" s="71">
        <v>0</v>
      </c>
      <c r="AO489" s="71">
        <v>0</v>
      </c>
      <c r="AP489" s="71">
        <v>38407994.086401761</v>
      </c>
      <c r="AQ489" s="72"/>
      <c r="AR489" s="71">
        <v>72</v>
      </c>
      <c r="AS489" s="71">
        <v>40</v>
      </c>
      <c r="AT489" s="71">
        <v>0</v>
      </c>
      <c r="AU489" s="71">
        <v>3</v>
      </c>
      <c r="AV489" s="71">
        <v>0</v>
      </c>
      <c r="AW489" s="71">
        <v>1</v>
      </c>
      <c r="AX489" s="71"/>
      <c r="AY489" s="72"/>
      <c r="AZ489" s="71">
        <v>558.95799999999974</v>
      </c>
      <c r="BA489" s="71">
        <v>4602.8999999999987</v>
      </c>
      <c r="BB489" s="71">
        <v>0</v>
      </c>
      <c r="BC489" s="71">
        <v>1019.8</v>
      </c>
      <c r="BD489" s="71">
        <v>0</v>
      </c>
      <c r="BE489" s="71">
        <v>4700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2249</v>
      </c>
      <c r="B490" s="70">
        <v>221</v>
      </c>
      <c r="C490" s="70">
        <v>20</v>
      </c>
      <c r="D490" s="70">
        <v>13</v>
      </c>
      <c r="E490" s="70">
        <v>2023</v>
      </c>
      <c r="F490" s="70" t="s">
        <v>1539</v>
      </c>
      <c r="G490" s="70" t="s">
        <v>1662</v>
      </c>
      <c r="H490" s="70" t="s">
        <v>1663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73</v>
      </c>
      <c r="AS490" s="71">
        <v>44</v>
      </c>
      <c r="AT490" s="71">
        <v>0</v>
      </c>
      <c r="AU490" s="71">
        <v>3</v>
      </c>
      <c r="AV490" s="71">
        <v>0</v>
      </c>
      <c r="AW490" s="71">
        <v>1</v>
      </c>
      <c r="AX490" s="71"/>
      <c r="AY490" s="72"/>
      <c r="AZ490" s="71">
        <v>568.85799999999972</v>
      </c>
      <c r="BA490" s="71">
        <v>4802.4999999999982</v>
      </c>
      <c r="BB490" s="71">
        <v>0</v>
      </c>
      <c r="BC490" s="71">
        <v>1019.8</v>
      </c>
      <c r="BD490" s="71">
        <v>0</v>
      </c>
      <c r="BE490" s="71">
        <v>4700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1661</v>
      </c>
      <c r="B491" s="70">
        <v>221</v>
      </c>
      <c r="C491" s="70">
        <v>21</v>
      </c>
      <c r="D491" s="70">
        <v>13</v>
      </c>
      <c r="E491" s="70">
        <v>2024</v>
      </c>
      <c r="F491" s="70" t="s">
        <v>1554</v>
      </c>
      <c r="G491" s="70" t="s">
        <v>1662</v>
      </c>
      <c r="H491" s="70" t="s">
        <v>1663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2250</v>
      </c>
      <c r="B492" s="70">
        <v>477</v>
      </c>
      <c r="C492" s="70">
        <v>1</v>
      </c>
      <c r="D492" s="70">
        <v>29</v>
      </c>
      <c r="E492" s="70">
        <v>1990</v>
      </c>
      <c r="F492" s="70" t="s">
        <v>787</v>
      </c>
      <c r="G492" s="70" t="s">
        <v>1656</v>
      </c>
      <c r="H492" s="70" t="s">
        <v>1657</v>
      </c>
      <c r="I492" s="148"/>
      <c r="J492" s="71">
        <v>47.561529884539858</v>
      </c>
      <c r="K492" s="71">
        <v>2.9731633707311471</v>
      </c>
      <c r="L492" s="71">
        <v>32.146322938262081</v>
      </c>
      <c r="M492" s="71">
        <v>4.2466165473113877</v>
      </c>
      <c r="N492" s="71">
        <v>10.143682905579061</v>
      </c>
      <c r="O492" s="71">
        <v>5.1250670284191902</v>
      </c>
      <c r="P492" s="71">
        <v>7.6891050311326126</v>
      </c>
      <c r="Q492" s="71">
        <v>0.39152266239477201</v>
      </c>
      <c r="R492" s="71">
        <v>0</v>
      </c>
      <c r="S492" s="71">
        <v>0.31882177846346521</v>
      </c>
      <c r="T492" s="72"/>
      <c r="U492" s="71">
        <v>1335359</v>
      </c>
      <c r="V492" s="71">
        <v>544</v>
      </c>
      <c r="W492" s="71">
        <v>376</v>
      </c>
      <c r="X492" s="71">
        <v>1424</v>
      </c>
      <c r="Y492" s="71">
        <v>2170</v>
      </c>
      <c r="Z492" s="71">
        <v>2108</v>
      </c>
      <c r="AA492" s="71">
        <v>1867</v>
      </c>
      <c r="AB492" s="71">
        <v>6357</v>
      </c>
      <c r="AC492" s="71">
        <v>0</v>
      </c>
      <c r="AD492" s="71">
        <v>0.31882177846346521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2251</v>
      </c>
      <c r="B493" s="70">
        <v>478</v>
      </c>
      <c r="C493" s="70">
        <v>2</v>
      </c>
      <c r="D493" s="70">
        <v>29</v>
      </c>
      <c r="E493" s="70">
        <v>2005</v>
      </c>
      <c r="F493" s="70" t="s">
        <v>789</v>
      </c>
      <c r="G493" s="70" t="s">
        <v>1656</v>
      </c>
      <c r="H493" s="70" t="s">
        <v>1657</v>
      </c>
      <c r="I493" s="148"/>
      <c r="J493" s="71">
        <v>52.923784984051473</v>
      </c>
      <c r="K493" s="71">
        <v>0.91136535999394641</v>
      </c>
      <c r="L493" s="71">
        <v>10.022651735364869</v>
      </c>
      <c r="M493" s="71">
        <v>6.0284321394293006</v>
      </c>
      <c r="N493" s="71">
        <v>10.91827491547209</v>
      </c>
      <c r="O493" s="71">
        <v>6.187416039208534</v>
      </c>
      <c r="P493" s="71">
        <v>8.1162629019672323</v>
      </c>
      <c r="Q493" s="71">
        <v>0.31860862601409901</v>
      </c>
      <c r="R493" s="71">
        <v>0</v>
      </c>
      <c r="S493" s="71">
        <v>0</v>
      </c>
      <c r="T493" s="72"/>
      <c r="U493" s="71">
        <v>1634571</v>
      </c>
      <c r="V493" s="71">
        <v>278</v>
      </c>
      <c r="W493" s="71">
        <v>89</v>
      </c>
      <c r="X493" s="71">
        <v>979</v>
      </c>
      <c r="Y493" s="71">
        <v>2226</v>
      </c>
      <c r="Z493" s="71">
        <v>2945</v>
      </c>
      <c r="AA493" s="71">
        <v>1614</v>
      </c>
      <c r="AB493" s="71">
        <v>5408</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2252</v>
      </c>
      <c r="B494" s="70">
        <v>479</v>
      </c>
      <c r="C494" s="70">
        <v>3</v>
      </c>
      <c r="D494" s="70">
        <v>29</v>
      </c>
      <c r="E494" s="70">
        <v>2006</v>
      </c>
      <c r="F494" s="70" t="s">
        <v>790</v>
      </c>
      <c r="G494" s="70" t="s">
        <v>1656</v>
      </c>
      <c r="H494" s="70" t="s">
        <v>1657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2253</v>
      </c>
      <c r="B495" s="70">
        <v>480</v>
      </c>
      <c r="C495" s="70">
        <v>4</v>
      </c>
      <c r="D495" s="70">
        <v>29</v>
      </c>
      <c r="E495" s="70">
        <v>2007</v>
      </c>
      <c r="F495" s="70" t="s">
        <v>791</v>
      </c>
      <c r="G495" s="70" t="s">
        <v>1656</v>
      </c>
      <c r="H495" s="70" t="s">
        <v>1657</v>
      </c>
      <c r="I495" s="148"/>
      <c r="J495" s="71">
        <v>46.328199439464107</v>
      </c>
      <c r="K495" s="71">
        <v>0.66423030842682385</v>
      </c>
      <c r="L495" s="71">
        <v>7.7965375746327803</v>
      </c>
      <c r="M495" s="71">
        <v>6.2582793469767797</v>
      </c>
      <c r="N495" s="71">
        <v>10.649909980543869</v>
      </c>
      <c r="O495" s="71">
        <v>5.8650993211612317</v>
      </c>
      <c r="P495" s="71">
        <v>7.9865682058464964</v>
      </c>
      <c r="Q495" s="71">
        <v>0.32271240980251398</v>
      </c>
      <c r="R495" s="71">
        <v>0</v>
      </c>
      <c r="S495" s="71">
        <v>0</v>
      </c>
      <c r="T495" s="72"/>
      <c r="U495" s="71">
        <v>1521428</v>
      </c>
      <c r="V495" s="71">
        <v>221</v>
      </c>
      <c r="W495" s="71">
        <v>95</v>
      </c>
      <c r="X495" s="71">
        <v>1273</v>
      </c>
      <c r="Y495" s="71">
        <v>2177</v>
      </c>
      <c r="Z495" s="71">
        <v>2902</v>
      </c>
      <c r="AA495" s="71">
        <v>1564</v>
      </c>
      <c r="AB495" s="71">
        <v>5188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2254</v>
      </c>
      <c r="B496" s="70">
        <v>481</v>
      </c>
      <c r="C496" s="70">
        <v>5</v>
      </c>
      <c r="D496" s="70">
        <v>29</v>
      </c>
      <c r="E496" s="70">
        <v>2008</v>
      </c>
      <c r="F496" s="70" t="s">
        <v>792</v>
      </c>
      <c r="G496" s="70" t="s">
        <v>1656</v>
      </c>
      <c r="H496" s="70" t="s">
        <v>1657</v>
      </c>
      <c r="I496" s="148"/>
      <c r="J496" s="71">
        <v>43.689360937582748</v>
      </c>
      <c r="K496" s="71">
        <v>0.5829666949336203</v>
      </c>
      <c r="L496" s="71">
        <v>6.7320159393234391</v>
      </c>
      <c r="M496" s="71">
        <v>7.3227928594171434</v>
      </c>
      <c r="N496" s="71">
        <v>10.654437238994969</v>
      </c>
      <c r="O496" s="71">
        <v>5.621316709072337</v>
      </c>
      <c r="P496" s="71">
        <v>7.7071301940001691</v>
      </c>
      <c r="Q496" s="71">
        <v>0.30727046051496898</v>
      </c>
      <c r="R496" s="71">
        <v>0</v>
      </c>
      <c r="S496" s="71">
        <v>0</v>
      </c>
      <c r="T496" s="72"/>
      <c r="U496" s="71">
        <v>1507496</v>
      </c>
      <c r="V496" s="71">
        <v>221</v>
      </c>
      <c r="W496" s="71">
        <v>95</v>
      </c>
      <c r="X496" s="71">
        <v>1273</v>
      </c>
      <c r="Y496" s="71">
        <v>2149</v>
      </c>
      <c r="Z496" s="71">
        <v>2879</v>
      </c>
      <c r="AA496" s="71">
        <v>1511</v>
      </c>
      <c r="AB496" s="71">
        <v>5021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2255</v>
      </c>
      <c r="B497" s="70">
        <v>482</v>
      </c>
      <c r="C497" s="70">
        <v>6</v>
      </c>
      <c r="D497" s="70">
        <v>29</v>
      </c>
      <c r="E497" s="70">
        <v>2009</v>
      </c>
      <c r="F497" s="70" t="s">
        <v>176</v>
      </c>
      <c r="G497" s="70" t="s">
        <v>1656</v>
      </c>
      <c r="H497" s="70" t="s">
        <v>1657</v>
      </c>
      <c r="I497" s="148"/>
      <c r="J497" s="71">
        <v>36.919269974206479</v>
      </c>
      <c r="K497" s="71">
        <v>0.54490460886557102</v>
      </c>
      <c r="L497" s="71">
        <v>6.9878630435713358</v>
      </c>
      <c r="M497" s="71">
        <v>5.7619297576435011</v>
      </c>
      <c r="N497" s="71">
        <v>9.1684412314351533</v>
      </c>
      <c r="O497" s="71">
        <v>5.6654038134108209</v>
      </c>
      <c r="P497" s="71">
        <v>7.4377799469333219</v>
      </c>
      <c r="Q497" s="71">
        <v>0.28664811103937499</v>
      </c>
      <c r="R497" s="71">
        <v>0</v>
      </c>
      <c r="S497" s="71">
        <v>0</v>
      </c>
      <c r="T497" s="72"/>
      <c r="U497" s="71">
        <v>1286455</v>
      </c>
      <c r="V497" s="71">
        <v>253</v>
      </c>
      <c r="W497" s="71">
        <v>113</v>
      </c>
      <c r="X497" s="71">
        <v>1265</v>
      </c>
      <c r="Y497" s="71">
        <v>2153</v>
      </c>
      <c r="Z497" s="71">
        <v>2864</v>
      </c>
      <c r="AA497" s="71">
        <v>1497</v>
      </c>
      <c r="AB497" s="71">
        <v>4917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2256</v>
      </c>
      <c r="B498" s="70">
        <v>483</v>
      </c>
      <c r="C498" s="70">
        <v>7</v>
      </c>
      <c r="D498" s="70">
        <v>29</v>
      </c>
      <c r="E498" s="70">
        <v>2010</v>
      </c>
      <c r="F498" s="70" t="s">
        <v>177</v>
      </c>
      <c r="G498" s="70" t="s">
        <v>1656</v>
      </c>
      <c r="H498" s="70" t="s">
        <v>1657</v>
      </c>
      <c r="I498" s="148"/>
      <c r="J498" s="71">
        <v>32.753790823456498</v>
      </c>
      <c r="K498" s="71">
        <v>0.56828440840691463</v>
      </c>
      <c r="L498" s="71">
        <v>6.3617662593203814</v>
      </c>
      <c r="M498" s="71">
        <v>5.1577307369966796</v>
      </c>
      <c r="N498" s="71">
        <v>8.9855924050035938</v>
      </c>
      <c r="O498" s="71">
        <v>5.6293546120805784</v>
      </c>
      <c r="P498" s="71">
        <v>7.5926163931231647</v>
      </c>
      <c r="Q498" s="71">
        <v>0.29360885088621302</v>
      </c>
      <c r="R498" s="71">
        <v>0</v>
      </c>
      <c r="S498" s="71">
        <v>0</v>
      </c>
      <c r="T498" s="72"/>
      <c r="U498" s="71">
        <v>1277600</v>
      </c>
      <c r="V498" s="71">
        <v>253</v>
      </c>
      <c r="W498" s="71">
        <v>113</v>
      </c>
      <c r="X498" s="71">
        <v>1265</v>
      </c>
      <c r="Y498" s="71">
        <v>2146</v>
      </c>
      <c r="Z498" s="71">
        <v>2859</v>
      </c>
      <c r="AA498" s="71">
        <v>1490</v>
      </c>
      <c r="AB498" s="71">
        <v>4826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2257</v>
      </c>
      <c r="B499" s="70">
        <v>484</v>
      </c>
      <c r="C499" s="70">
        <v>8</v>
      </c>
      <c r="D499" s="70">
        <v>29</v>
      </c>
      <c r="E499" s="70">
        <v>2011</v>
      </c>
      <c r="F499" s="70" t="s">
        <v>178</v>
      </c>
      <c r="G499" s="70" t="s">
        <v>1656</v>
      </c>
      <c r="H499" s="70" t="s">
        <v>1657</v>
      </c>
      <c r="I499" s="148"/>
      <c r="J499" s="71">
        <v>36.843853149717688</v>
      </c>
      <c r="K499" s="71">
        <v>0.79627216081274332</v>
      </c>
      <c r="L499" s="71">
        <v>5.9359914690335698</v>
      </c>
      <c r="M499" s="71">
        <v>6.5156639882747767</v>
      </c>
      <c r="N499" s="71">
        <v>10.760327206269849</v>
      </c>
      <c r="O499" s="71">
        <v>5.3901754148660252</v>
      </c>
      <c r="P499" s="71">
        <v>7.1455729739509648</v>
      </c>
      <c r="Q499" s="71">
        <v>0.33221811589845701</v>
      </c>
      <c r="R499" s="71">
        <v>0</v>
      </c>
      <c r="S499" s="71">
        <v>0</v>
      </c>
      <c r="T499" s="72"/>
      <c r="U499" s="71">
        <v>1353491</v>
      </c>
      <c r="V499" s="71">
        <v>253</v>
      </c>
      <c r="W499" s="71">
        <v>113</v>
      </c>
      <c r="X499" s="71">
        <v>1265</v>
      </c>
      <c r="Y499" s="71">
        <v>2135</v>
      </c>
      <c r="Z499" s="71">
        <v>2797</v>
      </c>
      <c r="AA499" s="71">
        <v>1444</v>
      </c>
      <c r="AB499" s="71">
        <v>4734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2258</v>
      </c>
      <c r="B500" s="70">
        <v>485</v>
      </c>
      <c r="C500" s="70">
        <v>9</v>
      </c>
      <c r="D500" s="70">
        <v>29</v>
      </c>
      <c r="E500" s="70">
        <v>2012</v>
      </c>
      <c r="F500" s="70" t="s">
        <v>179</v>
      </c>
      <c r="G500" s="70" t="s">
        <v>1656</v>
      </c>
      <c r="H500" s="70" t="s">
        <v>1657</v>
      </c>
      <c r="I500" s="148"/>
      <c r="J500" s="71">
        <v>32.770517231056402</v>
      </c>
      <c r="K500" s="71">
        <v>0.89703138579760822</v>
      </c>
      <c r="L500" s="71">
        <v>5.9892388808362984</v>
      </c>
      <c r="M500" s="71">
        <v>8.0924339709774795</v>
      </c>
      <c r="N500" s="71">
        <v>12.63418255168996</v>
      </c>
      <c r="O500" s="71">
        <v>5.3955583629504646</v>
      </c>
      <c r="P500" s="71">
        <v>7.2011575780999664</v>
      </c>
      <c r="Q500" s="71">
        <v>0.36956408016153702</v>
      </c>
      <c r="R500" s="71">
        <v>0</v>
      </c>
      <c r="S500" s="71">
        <v>0</v>
      </c>
      <c r="T500" s="72"/>
      <c r="U500" s="71">
        <v>1153456</v>
      </c>
      <c r="V500" s="71">
        <v>253</v>
      </c>
      <c r="W500" s="71">
        <v>113</v>
      </c>
      <c r="X500" s="71">
        <v>1265</v>
      </c>
      <c r="Y500" s="71">
        <v>2282</v>
      </c>
      <c r="Z500" s="71">
        <v>2822</v>
      </c>
      <c r="AA500" s="71">
        <v>1447</v>
      </c>
      <c r="AB500" s="71">
        <v>4847</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2259</v>
      </c>
      <c r="B501" s="70">
        <v>486</v>
      </c>
      <c r="C501" s="70">
        <v>10</v>
      </c>
      <c r="D501" s="70">
        <v>29</v>
      </c>
      <c r="E501" s="70">
        <v>2013</v>
      </c>
      <c r="F501" s="70" t="s">
        <v>180</v>
      </c>
      <c r="G501" s="1064" t="s">
        <v>1656</v>
      </c>
      <c r="H501" s="70" t="s">
        <v>1657</v>
      </c>
      <c r="I501" s="148"/>
      <c r="J501" s="71">
        <v>39.186635639498192</v>
      </c>
      <c r="K501" s="71">
        <v>0.7413995001058129</v>
      </c>
      <c r="L501" s="71">
        <v>5.2889701929776214</v>
      </c>
      <c r="M501" s="71">
        <v>7.5261570685482333</v>
      </c>
      <c r="N501" s="71">
        <v>12.158354433720421</v>
      </c>
      <c r="O501" s="71">
        <v>5.2290113339309405</v>
      </c>
      <c r="P501" s="71">
        <v>7.408124693192911</v>
      </c>
      <c r="Q501" s="71">
        <v>0.370065811929639</v>
      </c>
      <c r="R501" s="71">
        <v>0</v>
      </c>
      <c r="S501" s="71">
        <v>0</v>
      </c>
      <c r="T501" s="72"/>
      <c r="U501" s="71">
        <v>1404401</v>
      </c>
      <c r="V501" s="71">
        <v>253</v>
      </c>
      <c r="W501" s="71">
        <v>113</v>
      </c>
      <c r="X501" s="71">
        <v>1265</v>
      </c>
      <c r="Y501" s="71">
        <v>2266</v>
      </c>
      <c r="Z501" s="71">
        <v>2857</v>
      </c>
      <c r="AA501" s="71">
        <v>1483</v>
      </c>
      <c r="AB501" s="71">
        <v>4784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2260</v>
      </c>
      <c r="B502" s="70">
        <v>487</v>
      </c>
      <c r="C502" s="70">
        <v>11</v>
      </c>
      <c r="D502" s="70">
        <v>29</v>
      </c>
      <c r="E502" s="70">
        <v>2014</v>
      </c>
      <c r="F502" s="70" t="s">
        <v>181</v>
      </c>
      <c r="G502" s="1064" t="s">
        <v>1656</v>
      </c>
      <c r="H502" s="70" t="s">
        <v>1657</v>
      </c>
      <c r="I502" s="148"/>
      <c r="J502" s="71">
        <v>37.387568602321188</v>
      </c>
      <c r="K502" s="71">
        <v>0.67453434537040502</v>
      </c>
      <c r="L502" s="71">
        <v>5.2272490603167938</v>
      </c>
      <c r="M502" s="71">
        <v>6.3769473741322056</v>
      </c>
      <c r="N502" s="71">
        <v>12.743454907321629</v>
      </c>
      <c r="O502" s="71">
        <v>4.9995285949381332</v>
      </c>
      <c r="P502" s="71">
        <v>7.3210977674471271</v>
      </c>
      <c r="Q502" s="71">
        <v>0.34882184150461498</v>
      </c>
      <c r="R502" s="71">
        <v>0</v>
      </c>
      <c r="S502" s="71">
        <v>0</v>
      </c>
      <c r="T502" s="72"/>
      <c r="U502" s="71">
        <v>1488142</v>
      </c>
      <c r="V502" s="71">
        <v>200</v>
      </c>
      <c r="W502" s="71">
        <v>114</v>
      </c>
      <c r="X502" s="71">
        <v>1019</v>
      </c>
      <c r="Y502" s="71">
        <v>2243</v>
      </c>
      <c r="Z502" s="71">
        <v>2877</v>
      </c>
      <c r="AA502" s="71">
        <v>1458</v>
      </c>
      <c r="AB502" s="71">
        <v>4700</v>
      </c>
      <c r="AC502" s="71">
        <v>0</v>
      </c>
      <c r="AD502" s="71">
        <v>0</v>
      </c>
      <c r="AE502" s="72"/>
      <c r="AF502" s="71"/>
      <c r="AG502" s="71"/>
      <c r="AH502" s="71"/>
      <c r="AI502" s="71"/>
      <c r="AJ502" s="71"/>
      <c r="AK502" s="71"/>
      <c r="AL502" s="71"/>
      <c r="AM502" s="71"/>
      <c r="AN502" s="71"/>
      <c r="AO502" s="71"/>
      <c r="AP502" s="71"/>
      <c r="AQ502" s="72"/>
      <c r="AR502" s="71">
        <v>12</v>
      </c>
      <c r="AS502" s="71">
        <v>8</v>
      </c>
      <c r="AT502" s="71">
        <v>0</v>
      </c>
      <c r="AU502" s="71">
        <v>0</v>
      </c>
      <c r="AV502" s="71">
        <v>0</v>
      </c>
      <c r="AW502" s="71">
        <v>0</v>
      </c>
      <c r="AX502" s="71"/>
      <c r="AY502" s="72"/>
      <c r="AZ502" s="71">
        <v>63.078000000000003</v>
      </c>
      <c r="BA502" s="71">
        <v>858.69999999999993</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2261</v>
      </c>
      <c r="B503" s="70">
        <v>488</v>
      </c>
      <c r="C503" s="70">
        <v>12</v>
      </c>
      <c r="D503" s="70">
        <v>29</v>
      </c>
      <c r="E503" s="70">
        <v>2015</v>
      </c>
      <c r="F503" s="70" t="s">
        <v>182</v>
      </c>
      <c r="G503" s="70" t="s">
        <v>1656</v>
      </c>
      <c r="H503" s="70" t="s">
        <v>1657</v>
      </c>
      <c r="I503" s="148"/>
      <c r="J503" s="71">
        <v>29.121559466274739</v>
      </c>
      <c r="K503" s="71">
        <v>0.64680831748442402</v>
      </c>
      <c r="L503" s="71">
        <v>5.5022249621191266</v>
      </c>
      <c r="M503" s="71">
        <v>6.1701610914552241</v>
      </c>
      <c r="N503" s="71">
        <v>11.54604503315907</v>
      </c>
      <c r="O503" s="71">
        <v>4.8899092435786891</v>
      </c>
      <c r="P503" s="71">
        <v>7.156021791632754</v>
      </c>
      <c r="Q503" s="71">
        <v>0.335371160283434</v>
      </c>
      <c r="R503" s="71">
        <v>0</v>
      </c>
      <c r="S503" s="71">
        <v>0</v>
      </c>
      <c r="T503" s="72"/>
      <c r="U503" s="71">
        <v>1162155</v>
      </c>
      <c r="V503" s="71">
        <v>200</v>
      </c>
      <c r="W503" s="71">
        <v>114</v>
      </c>
      <c r="X503" s="71">
        <v>1019</v>
      </c>
      <c r="Y503" s="71">
        <v>2208</v>
      </c>
      <c r="Z503" s="71">
        <v>2841</v>
      </c>
      <c r="AA503" s="71">
        <v>1424</v>
      </c>
      <c r="AB503" s="71">
        <v>4616</v>
      </c>
      <c r="AC503" s="71">
        <v>0</v>
      </c>
      <c r="AD503" s="71">
        <v>0</v>
      </c>
      <c r="AE503" s="72"/>
      <c r="AF503" s="71">
        <v>8968699.4418317005</v>
      </c>
      <c r="AG503" s="71">
        <v>430916.55176298891</v>
      </c>
      <c r="AH503" s="71">
        <v>711447.94587004173</v>
      </c>
      <c r="AI503" s="71">
        <v>6480922.7063415963</v>
      </c>
      <c r="AJ503" s="71">
        <v>9779337.1495992616</v>
      </c>
      <c r="AK503" s="71">
        <v>0</v>
      </c>
      <c r="AL503" s="71">
        <v>0</v>
      </c>
      <c r="AM503" s="71">
        <v>632603.43660827109</v>
      </c>
      <c r="AN503" s="71">
        <v>0</v>
      </c>
      <c r="AO503" s="71">
        <v>0</v>
      </c>
      <c r="AP503" s="71">
        <v>27003927.232013859</v>
      </c>
      <c r="AQ503" s="72"/>
      <c r="AR503" s="71">
        <v>15</v>
      </c>
      <c r="AS503" s="71">
        <v>9</v>
      </c>
      <c r="AT503" s="71">
        <v>0</v>
      </c>
      <c r="AU503" s="71">
        <v>0</v>
      </c>
      <c r="AV503" s="71">
        <v>0</v>
      </c>
      <c r="AW503" s="71">
        <v>0</v>
      </c>
      <c r="AX503" s="71"/>
      <c r="AY503" s="72"/>
      <c r="AZ503" s="71">
        <v>81.078000000000003</v>
      </c>
      <c r="BA503" s="71">
        <v>907.4</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2262</v>
      </c>
      <c r="B504" s="70">
        <v>489</v>
      </c>
      <c r="C504" s="70">
        <v>13</v>
      </c>
      <c r="D504" s="70">
        <v>29</v>
      </c>
      <c r="E504" s="70">
        <v>2016</v>
      </c>
      <c r="F504" s="70" t="s">
        <v>155</v>
      </c>
      <c r="G504" s="70" t="s">
        <v>1656</v>
      </c>
      <c r="H504" s="70" t="s">
        <v>1657</v>
      </c>
      <c r="I504" s="148"/>
      <c r="J504" s="71">
        <v>26.801827062135214</v>
      </c>
      <c r="K504" s="71">
        <v>0.61012009366845732</v>
      </c>
      <c r="L504" s="71">
        <v>5.9168075656106875</v>
      </c>
      <c r="M504" s="71">
        <v>5.2901975594791049</v>
      </c>
      <c r="N504" s="71">
        <v>11.81069556305953</v>
      </c>
      <c r="O504" s="71">
        <v>4.8220272643708944</v>
      </c>
      <c r="P504" s="71">
        <v>7.6379108803434477</v>
      </c>
      <c r="Q504" s="71">
        <v>0.32088130252848351</v>
      </c>
      <c r="R504" s="71">
        <v>0</v>
      </c>
      <c r="S504" s="71">
        <v>0</v>
      </c>
      <c r="T504" s="72"/>
      <c r="U504" s="71">
        <v>1018097</v>
      </c>
      <c r="V504" s="71">
        <v>200</v>
      </c>
      <c r="W504" s="71">
        <v>114</v>
      </c>
      <c r="X504" s="71">
        <v>1019</v>
      </c>
      <c r="Y504" s="71">
        <v>2221</v>
      </c>
      <c r="Z504" s="71">
        <v>2836</v>
      </c>
      <c r="AA504" s="71">
        <v>1572</v>
      </c>
      <c r="AB504" s="71">
        <v>4543</v>
      </c>
      <c r="AC504" s="71">
        <v>0</v>
      </c>
      <c r="AD504" s="71">
        <v>0</v>
      </c>
      <c r="AE504" s="72"/>
      <c r="AF504" s="71">
        <v>8398787.0220156014</v>
      </c>
      <c r="AG504" s="71">
        <v>410751.60089491331</v>
      </c>
      <c r="AH504" s="71">
        <v>602987.1911513391</v>
      </c>
      <c r="AI504" s="71">
        <v>6469253.0113472799</v>
      </c>
      <c r="AJ504" s="71">
        <v>9770912.5822374169</v>
      </c>
      <c r="AK504" s="71">
        <v>0</v>
      </c>
      <c r="AL504" s="71">
        <v>0</v>
      </c>
      <c r="AM504" s="71">
        <v>623082.79123800865</v>
      </c>
      <c r="AN504" s="71">
        <v>0</v>
      </c>
      <c r="AO504" s="71">
        <v>0</v>
      </c>
      <c r="AP504" s="71">
        <v>26275774.198884562</v>
      </c>
      <c r="AQ504" s="72"/>
      <c r="AR504" s="71">
        <v>22</v>
      </c>
      <c r="AS504" s="71">
        <v>10</v>
      </c>
      <c r="AT504" s="71">
        <v>0</v>
      </c>
      <c r="AU504" s="71">
        <v>0</v>
      </c>
      <c r="AV504" s="71">
        <v>0</v>
      </c>
      <c r="AW504" s="71">
        <v>0</v>
      </c>
      <c r="AX504" s="71"/>
      <c r="AY504" s="72"/>
      <c r="AZ504" s="71">
        <v>145.97800000000001</v>
      </c>
      <c r="BA504" s="71">
        <v>2167.4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2263</v>
      </c>
      <c r="B505" s="70">
        <v>490</v>
      </c>
      <c r="C505" s="70">
        <v>14</v>
      </c>
      <c r="D505" s="70">
        <v>29</v>
      </c>
      <c r="E505" s="70">
        <v>2017</v>
      </c>
      <c r="F505" s="70" t="s">
        <v>156</v>
      </c>
      <c r="G505" s="70" t="s">
        <v>1656</v>
      </c>
      <c r="H505" s="70" t="s">
        <v>1657</v>
      </c>
      <c r="I505" s="148"/>
      <c r="J505" s="71">
        <v>35.741391075221763</v>
      </c>
      <c r="K505" s="71">
        <v>0.62345138365803066</v>
      </c>
      <c r="L505" s="71">
        <v>5.3411616833005136</v>
      </c>
      <c r="M505" s="71">
        <v>5.3044280347800195</v>
      </c>
      <c r="N505" s="71">
        <v>11.515817700330039</v>
      </c>
      <c r="O505" s="71">
        <v>4.7784667559022624</v>
      </c>
      <c r="P505" s="71">
        <v>7.604011273312671</v>
      </c>
      <c r="Q505" s="71">
        <v>0.307908766031049</v>
      </c>
      <c r="R505" s="71">
        <v>0</v>
      </c>
      <c r="S505" s="71">
        <v>0</v>
      </c>
      <c r="T505" s="72"/>
      <c r="U505" s="71">
        <v>1335928</v>
      </c>
      <c r="V505" s="71">
        <v>200</v>
      </c>
      <c r="W505" s="71">
        <v>114</v>
      </c>
      <c r="X505" s="71">
        <v>1019</v>
      </c>
      <c r="Y505" s="71">
        <v>2213</v>
      </c>
      <c r="Z505" s="71">
        <v>2857</v>
      </c>
      <c r="AA505" s="71">
        <v>1575</v>
      </c>
      <c r="AB505" s="71">
        <v>4508</v>
      </c>
      <c r="AC505" s="71">
        <v>0</v>
      </c>
      <c r="AD505" s="71">
        <v>0</v>
      </c>
      <c r="AE505" s="72"/>
      <c r="AF505" s="71">
        <v>10829397.5940338</v>
      </c>
      <c r="AG505" s="71">
        <v>411945.05945578002</v>
      </c>
      <c r="AH505" s="71">
        <v>736612.65195016447</v>
      </c>
      <c r="AI505" s="71">
        <v>6309199.6196861109</v>
      </c>
      <c r="AJ505" s="71">
        <v>8828350.9087392557</v>
      </c>
      <c r="AK505" s="71">
        <v>0</v>
      </c>
      <c r="AL505" s="71">
        <v>0</v>
      </c>
      <c r="AM505" s="71">
        <v>619249.90484683437</v>
      </c>
      <c r="AN505" s="71">
        <v>0</v>
      </c>
      <c r="AO505" s="71">
        <v>0</v>
      </c>
      <c r="AP505" s="71">
        <v>27734755.738711949</v>
      </c>
      <c r="AQ505" s="72"/>
      <c r="AR505" s="71">
        <v>27</v>
      </c>
      <c r="AS505" s="71">
        <v>11</v>
      </c>
      <c r="AT505" s="71">
        <v>0</v>
      </c>
      <c r="AU505" s="71">
        <v>0</v>
      </c>
      <c r="AV505" s="71">
        <v>0</v>
      </c>
      <c r="AW505" s="71">
        <v>0</v>
      </c>
      <c r="AX505" s="71"/>
      <c r="AY505" s="72"/>
      <c r="AZ505" s="71">
        <v>195.178</v>
      </c>
      <c r="BA505" s="71">
        <v>2649.7</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2264</v>
      </c>
      <c r="B506" s="70">
        <v>491</v>
      </c>
      <c r="C506" s="70">
        <v>15</v>
      </c>
      <c r="D506" s="70">
        <v>29</v>
      </c>
      <c r="E506" s="70">
        <v>2018</v>
      </c>
      <c r="F506" s="70" t="s">
        <v>183</v>
      </c>
      <c r="G506" s="70" t="s">
        <v>1656</v>
      </c>
      <c r="H506" s="70" t="s">
        <v>1657</v>
      </c>
      <c r="I506" s="148"/>
      <c r="J506" s="71">
        <v>32.329813429224686</v>
      </c>
      <c r="K506" s="71">
        <v>0.58026437381297635</v>
      </c>
      <c r="L506" s="71">
        <v>4.8998278839842859</v>
      </c>
      <c r="M506" s="71">
        <v>5.3305898790003132</v>
      </c>
      <c r="N506" s="71">
        <v>10.626373692093992</v>
      </c>
      <c r="O506" s="71">
        <v>4.6378149662829316</v>
      </c>
      <c r="P506" s="71">
        <v>7.5474386809072032</v>
      </c>
      <c r="Q506" s="71">
        <v>0.28027004520724103</v>
      </c>
      <c r="R506" s="71">
        <v>0</v>
      </c>
      <c r="S506" s="71">
        <v>0</v>
      </c>
      <c r="T506" s="72"/>
      <c r="U506" s="71">
        <v>1262647</v>
      </c>
      <c r="V506" s="71">
        <v>200</v>
      </c>
      <c r="W506" s="71">
        <v>114</v>
      </c>
      <c r="X506" s="71">
        <v>1019</v>
      </c>
      <c r="Y506" s="71">
        <v>2218</v>
      </c>
      <c r="Z506" s="71">
        <v>2826</v>
      </c>
      <c r="AA506" s="71">
        <v>1579</v>
      </c>
      <c r="AB506" s="71">
        <v>4422</v>
      </c>
      <c r="AC506" s="71">
        <v>0</v>
      </c>
      <c r="AD506" s="71">
        <v>0</v>
      </c>
      <c r="AE506" s="72"/>
      <c r="AF506" s="71">
        <v>10274504.17140403</v>
      </c>
      <c r="AG506" s="71">
        <v>372711.7325404649</v>
      </c>
      <c r="AH506" s="71">
        <v>694257.5150991882</v>
      </c>
      <c r="AI506" s="71">
        <v>6449290.756956215</v>
      </c>
      <c r="AJ506" s="71">
        <v>8219522.1418725364</v>
      </c>
      <c r="AK506" s="71">
        <v>0</v>
      </c>
      <c r="AL506" s="71">
        <v>0</v>
      </c>
      <c r="AM506" s="71">
        <v>608693.2115669112</v>
      </c>
      <c r="AN506" s="71">
        <v>0</v>
      </c>
      <c r="AO506" s="71">
        <v>0</v>
      </c>
      <c r="AP506" s="71">
        <v>26618979.529439345</v>
      </c>
      <c r="AQ506" s="72"/>
      <c r="AR506" s="71">
        <v>31</v>
      </c>
      <c r="AS506" s="71">
        <v>11</v>
      </c>
      <c r="AT506" s="71">
        <v>1</v>
      </c>
      <c r="AU506" s="71">
        <v>0</v>
      </c>
      <c r="AV506" s="71">
        <v>0</v>
      </c>
      <c r="AW506" s="71">
        <v>0</v>
      </c>
      <c r="AX506" s="71"/>
      <c r="AY506" s="72"/>
      <c r="AZ506" s="71">
        <v>208.37799999999999</v>
      </c>
      <c r="BA506" s="71">
        <v>2649.9</v>
      </c>
      <c r="BB506" s="71">
        <v>10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2265</v>
      </c>
      <c r="B507" s="70">
        <v>492</v>
      </c>
      <c r="C507" s="70">
        <v>16</v>
      </c>
      <c r="D507" s="70">
        <v>29</v>
      </c>
      <c r="E507" s="70">
        <v>2019</v>
      </c>
      <c r="F507" s="70" t="s">
        <v>158</v>
      </c>
      <c r="G507" s="70" t="s">
        <v>1656</v>
      </c>
      <c r="H507" s="70" t="s">
        <v>1657</v>
      </c>
      <c r="I507" s="148"/>
      <c r="J507" s="71">
        <v>37.151454215246609</v>
      </c>
      <c r="K507" s="71">
        <v>0.53844261100606372</v>
      </c>
      <c r="L507" s="71">
        <v>4.9217807847799726</v>
      </c>
      <c r="M507" s="71">
        <v>4.7820231547457954</v>
      </c>
      <c r="N507" s="71">
        <v>10.869163747476566</v>
      </c>
      <c r="O507" s="71">
        <v>4.4995183184929637</v>
      </c>
      <c r="P507" s="71">
        <v>6.9012316488743366</v>
      </c>
      <c r="Q507" s="71">
        <v>0.270846153578503</v>
      </c>
      <c r="R507" s="71">
        <v>0</v>
      </c>
      <c r="S507" s="71">
        <v>0</v>
      </c>
      <c r="T507" s="72"/>
      <c r="U507" s="71">
        <v>1526334</v>
      </c>
      <c r="V507" s="71">
        <v>200</v>
      </c>
      <c r="W507" s="71">
        <v>114</v>
      </c>
      <c r="X507" s="71">
        <v>1019</v>
      </c>
      <c r="Y507" s="71">
        <v>2241</v>
      </c>
      <c r="Z507" s="71">
        <v>2817</v>
      </c>
      <c r="AA507" s="71">
        <v>1433</v>
      </c>
      <c r="AB507" s="71">
        <v>4389</v>
      </c>
      <c r="AC507" s="71">
        <v>0</v>
      </c>
      <c r="AD507" s="71">
        <v>0</v>
      </c>
      <c r="AE507" s="72"/>
      <c r="AF507" s="71">
        <v>12187517.675563481</v>
      </c>
      <c r="AG507" s="71">
        <v>372601.36213638901</v>
      </c>
      <c r="AH507" s="71">
        <v>749590.74009395239</v>
      </c>
      <c r="AI507" s="71">
        <v>6319769.5524587482</v>
      </c>
      <c r="AJ507" s="71">
        <v>8760231.6774449795</v>
      </c>
      <c r="AK507" s="71">
        <v>0</v>
      </c>
      <c r="AL507" s="71">
        <v>0</v>
      </c>
      <c r="AM507" s="71">
        <v>597748.75962568971</v>
      </c>
      <c r="AN507" s="71">
        <v>0</v>
      </c>
      <c r="AO507" s="71">
        <v>0</v>
      </c>
      <c r="AP507" s="71">
        <v>28987459.767323241</v>
      </c>
      <c r="AQ507" s="72"/>
      <c r="AR507" s="71">
        <v>37</v>
      </c>
      <c r="AS507" s="71">
        <v>11</v>
      </c>
      <c r="AT507" s="71">
        <v>1</v>
      </c>
      <c r="AU507" s="71">
        <v>0</v>
      </c>
      <c r="AV507" s="71">
        <v>0</v>
      </c>
      <c r="AW507" s="71">
        <v>1</v>
      </c>
      <c r="AX507" s="71"/>
      <c r="AY507" s="72"/>
      <c r="AZ507" s="71">
        <v>233.00000000000011</v>
      </c>
      <c r="BA507" s="71">
        <v>2649.7</v>
      </c>
      <c r="BB507" s="71">
        <v>9.5</v>
      </c>
      <c r="BC507" s="71">
        <v>0</v>
      </c>
      <c r="BD507" s="71">
        <v>0</v>
      </c>
      <c r="BE507" s="71">
        <v>150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2266</v>
      </c>
      <c r="B508" s="70">
        <v>493</v>
      </c>
      <c r="C508" s="70">
        <v>17</v>
      </c>
      <c r="D508" s="70">
        <v>29</v>
      </c>
      <c r="E508" s="70">
        <v>2020</v>
      </c>
      <c r="F508" s="70" t="s">
        <v>159</v>
      </c>
      <c r="G508" s="70" t="s">
        <v>1656</v>
      </c>
      <c r="H508" s="70" t="s">
        <v>1657</v>
      </c>
      <c r="I508" s="148"/>
      <c r="J508" s="71">
        <v>25.56288307829702</v>
      </c>
      <c r="K508" s="71">
        <v>0.49177451087757545</v>
      </c>
      <c r="L508" s="71">
        <v>8.0169888689896727</v>
      </c>
      <c r="M508" s="71">
        <v>4.6724619275881363</v>
      </c>
      <c r="N508" s="71">
        <v>10.028883624465772</v>
      </c>
      <c r="O508" s="71">
        <v>3.926820394659535</v>
      </c>
      <c r="P508" s="71">
        <v>6.4566173736170693</v>
      </c>
      <c r="Q508" s="71">
        <v>0.25583057882791299</v>
      </c>
      <c r="R508" s="71">
        <v>0</v>
      </c>
      <c r="S508" s="71">
        <v>0</v>
      </c>
      <c r="T508" s="72"/>
      <c r="U508" s="71">
        <v>1190526</v>
      </c>
      <c r="V508" s="71">
        <v>169</v>
      </c>
      <c r="W508" s="71">
        <v>165</v>
      </c>
      <c r="X508" s="71">
        <v>1047</v>
      </c>
      <c r="Y508" s="71">
        <v>2256</v>
      </c>
      <c r="Z508" s="71">
        <v>2806</v>
      </c>
      <c r="AA508" s="71">
        <v>1425</v>
      </c>
      <c r="AB508" s="71">
        <v>4339</v>
      </c>
      <c r="AC508" s="71">
        <v>0</v>
      </c>
      <c r="AD508" s="71">
        <v>0</v>
      </c>
      <c r="AE508" s="72"/>
      <c r="AF508" s="71">
        <v>9295516.8060053848</v>
      </c>
      <c r="AG508" s="71">
        <v>315080.22218669712</v>
      </c>
      <c r="AH508" s="71">
        <v>1175677.6931959046</v>
      </c>
      <c r="AI508" s="71">
        <v>6011540.6959933536</v>
      </c>
      <c r="AJ508" s="71">
        <v>9264236.5231735222</v>
      </c>
      <c r="AK508" s="71"/>
      <c r="AL508" s="71"/>
      <c r="AM508" s="71">
        <v>566287.70729546179</v>
      </c>
      <c r="AN508" s="71"/>
      <c r="AO508" s="71"/>
      <c r="AP508" s="71">
        <v>26628339.647850323</v>
      </c>
      <c r="AQ508" s="72"/>
      <c r="AR508" s="71">
        <v>41</v>
      </c>
      <c r="AS508" s="71">
        <v>12</v>
      </c>
      <c r="AT508" s="71">
        <v>1</v>
      </c>
      <c r="AU508" s="71">
        <v>0</v>
      </c>
      <c r="AV508" s="71">
        <v>0</v>
      </c>
      <c r="AW508" s="71">
        <v>1</v>
      </c>
      <c r="AX508" s="71"/>
      <c r="AY508" s="72"/>
      <c r="AZ508" s="71">
        <v>262.00000000000011</v>
      </c>
      <c r="BA508" s="71">
        <v>3130.7</v>
      </c>
      <c r="BB508" s="71">
        <v>9.5</v>
      </c>
      <c r="BC508" s="71">
        <v>0</v>
      </c>
      <c r="BD508" s="71">
        <v>0</v>
      </c>
      <c r="BE508" s="71">
        <v>150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2267</v>
      </c>
      <c r="B509" s="70">
        <v>493</v>
      </c>
      <c r="C509" s="70">
        <v>18</v>
      </c>
      <c r="D509" s="70">
        <v>29</v>
      </c>
      <c r="E509" s="70">
        <v>2021</v>
      </c>
      <c r="F509" s="70" t="s">
        <v>160</v>
      </c>
      <c r="G509" s="70" t="s">
        <v>1656</v>
      </c>
      <c r="H509" s="70" t="s">
        <v>1657</v>
      </c>
      <c r="I509" s="148"/>
      <c r="J509" s="71">
        <v>36.710952905287535</v>
      </c>
      <c r="K509" s="71">
        <v>0.47371536218641208</v>
      </c>
      <c r="L509" s="71">
        <v>7.3162154040369956</v>
      </c>
      <c r="M509" s="71">
        <v>4.7454294002288018</v>
      </c>
      <c r="N509" s="71">
        <v>9.5743322766225294</v>
      </c>
      <c r="O509" s="71">
        <v>3.8069390039606614</v>
      </c>
      <c r="P509" s="71">
        <v>6.7282911375572656</v>
      </c>
      <c r="Q509" s="71">
        <v>0.24656875453937199</v>
      </c>
      <c r="R509" s="71">
        <v>0</v>
      </c>
      <c r="S509" s="71">
        <v>7.2388052275743093E-3</v>
      </c>
      <c r="T509" s="72"/>
      <c r="U509" s="71">
        <v>1755764</v>
      </c>
      <c r="V509" s="71">
        <v>169</v>
      </c>
      <c r="W509" s="71">
        <v>165</v>
      </c>
      <c r="X509" s="71">
        <v>1047</v>
      </c>
      <c r="Y509" s="71">
        <v>2180</v>
      </c>
      <c r="Z509" s="71">
        <v>2801</v>
      </c>
      <c r="AA509" s="71">
        <v>1448</v>
      </c>
      <c r="AB509" s="71">
        <v>4223</v>
      </c>
      <c r="AC509" s="71">
        <v>0</v>
      </c>
      <c r="AD509" s="71">
        <v>7.2388052275743093E-3</v>
      </c>
      <c r="AE509" s="72"/>
      <c r="AF509" s="71">
        <v>13448396.496738374</v>
      </c>
      <c r="AG509" s="71">
        <v>320521.16305363714</v>
      </c>
      <c r="AH509" s="71">
        <v>1054063.4721369816</v>
      </c>
      <c r="AI509" s="71">
        <v>6596442.1501837634</v>
      </c>
      <c r="AJ509" s="71">
        <v>8720444.4102733601</v>
      </c>
      <c r="AK509" s="71">
        <v>0</v>
      </c>
      <c r="AL509" s="71">
        <v>0</v>
      </c>
      <c r="AM509" s="71">
        <v>554327.39821235172</v>
      </c>
      <c r="AN509" s="71">
        <v>0</v>
      </c>
      <c r="AO509" s="71">
        <v>0</v>
      </c>
      <c r="AP509" s="71">
        <v>30694195.090598464</v>
      </c>
      <c r="AQ509" s="72"/>
      <c r="AR509" s="71">
        <v>44</v>
      </c>
      <c r="AS509" s="71">
        <v>18</v>
      </c>
      <c r="AT509" s="71">
        <v>1</v>
      </c>
      <c r="AU509" s="71">
        <v>0</v>
      </c>
      <c r="AV509" s="71">
        <v>0</v>
      </c>
      <c r="AW509" s="71">
        <v>1</v>
      </c>
      <c r="AX509" s="71"/>
      <c r="AY509" s="72"/>
      <c r="AZ509" s="71">
        <v>290.30000000000013</v>
      </c>
      <c r="BA509" s="71">
        <v>3427.7</v>
      </c>
      <c r="BB509" s="71">
        <v>9.5</v>
      </c>
      <c r="BC509" s="71">
        <v>0</v>
      </c>
      <c r="BD509" s="71">
        <v>0</v>
      </c>
      <c r="BE509" s="71">
        <v>150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1668</v>
      </c>
      <c r="B510" s="70">
        <v>493</v>
      </c>
      <c r="C510" s="70">
        <v>19</v>
      </c>
      <c r="D510" s="70">
        <v>29</v>
      </c>
      <c r="E510" s="70">
        <v>2022</v>
      </c>
      <c r="F510" s="70" t="s">
        <v>161</v>
      </c>
      <c r="G510" s="70" t="s">
        <v>1656</v>
      </c>
      <c r="H510" s="70" t="s">
        <v>1657</v>
      </c>
      <c r="I510" s="148"/>
      <c r="J510" s="71">
        <v>36.327895582712195</v>
      </c>
      <c r="K510" s="71">
        <v>0.45313436110987415</v>
      </c>
      <c r="L510" s="71">
        <v>6.5599530815981222</v>
      </c>
      <c r="M510" s="71">
        <v>4.8382140843406836</v>
      </c>
      <c r="N510" s="71">
        <v>9.3945532835483743</v>
      </c>
      <c r="O510" s="71">
        <v>4.0097102961721509</v>
      </c>
      <c r="P510" s="71">
        <v>6.7371064860096075</v>
      </c>
      <c r="Q510" s="71">
        <v>0.24313244955425803</v>
      </c>
      <c r="R510" s="71">
        <v>0</v>
      </c>
      <c r="S510" s="71">
        <v>7.5604407323449974E-2</v>
      </c>
      <c r="T510" s="72"/>
      <c r="U510" s="71">
        <v>2136908</v>
      </c>
      <c r="V510" s="71">
        <v>169</v>
      </c>
      <c r="W510" s="71">
        <v>165</v>
      </c>
      <c r="X510" s="71">
        <v>1047</v>
      </c>
      <c r="Y510" s="71">
        <v>2172</v>
      </c>
      <c r="Z510" s="71">
        <v>2803</v>
      </c>
      <c r="AA510" s="71">
        <v>1472</v>
      </c>
      <c r="AB510" s="71">
        <v>4130</v>
      </c>
      <c r="AC510" s="71">
        <v>0</v>
      </c>
      <c r="AD510" s="71">
        <v>7.5604407323449974E-2</v>
      </c>
      <c r="AE510" s="72"/>
      <c r="AF510" s="71">
        <v>14591931.392580012</v>
      </c>
      <c r="AG510" s="71">
        <v>323336.80420538242</v>
      </c>
      <c r="AH510" s="71">
        <v>1170020.1442675693</v>
      </c>
      <c r="AI510" s="71">
        <v>6551087.4905288098</v>
      </c>
      <c r="AJ510" s="71">
        <v>8844090.0932221673</v>
      </c>
      <c r="AK510" s="71">
        <v>0</v>
      </c>
      <c r="AL510" s="71">
        <v>0</v>
      </c>
      <c r="AM510" s="71">
        <v>533295.72590138728</v>
      </c>
      <c r="AN510" s="71">
        <v>0</v>
      </c>
      <c r="AO510" s="71">
        <v>0</v>
      </c>
      <c r="AP510" s="71">
        <v>32013761.65070533</v>
      </c>
      <c r="AQ510" s="72"/>
      <c r="AR510" s="71">
        <v>47</v>
      </c>
      <c r="AS510" s="71">
        <v>19</v>
      </c>
      <c r="AT510" s="71">
        <v>1</v>
      </c>
      <c r="AU510" s="71">
        <v>0</v>
      </c>
      <c r="AV510" s="71">
        <v>0</v>
      </c>
      <c r="AW510" s="71">
        <v>1</v>
      </c>
      <c r="AX510" s="71"/>
      <c r="AY510" s="72"/>
      <c r="AZ510" s="71">
        <v>313.80000000000007</v>
      </c>
      <c r="BA510" s="71">
        <v>3476.3</v>
      </c>
      <c r="BB510" s="71">
        <v>9.5</v>
      </c>
      <c r="BC510" s="71">
        <v>0</v>
      </c>
      <c r="BD510" s="71">
        <v>0</v>
      </c>
      <c r="BE510" s="71">
        <v>150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2268</v>
      </c>
      <c r="B511" s="70">
        <v>493</v>
      </c>
      <c r="C511" s="70">
        <v>20</v>
      </c>
      <c r="D511" s="70">
        <v>29</v>
      </c>
      <c r="E511" s="70">
        <v>2023</v>
      </c>
      <c r="F511" s="70" t="s">
        <v>1539</v>
      </c>
      <c r="G511" s="70" t="s">
        <v>1656</v>
      </c>
      <c r="H511" s="70" t="s">
        <v>1657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v>
      </c>
      <c r="AS511" s="71">
        <v>19</v>
      </c>
      <c r="AT511" s="71">
        <v>1</v>
      </c>
      <c r="AU511" s="71">
        <v>0</v>
      </c>
      <c r="AV511" s="71">
        <v>0</v>
      </c>
      <c r="AW511" s="71">
        <v>1</v>
      </c>
      <c r="AX511" s="71"/>
      <c r="AY511" s="72"/>
      <c r="AZ511" s="71">
        <v>324.10000000000002</v>
      </c>
      <c r="BA511" s="71">
        <v>3476.3</v>
      </c>
      <c r="BB511" s="71">
        <v>9.5</v>
      </c>
      <c r="BC511" s="71">
        <v>0</v>
      </c>
      <c r="BD511" s="71">
        <v>0</v>
      </c>
      <c r="BE511" s="71">
        <v>150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1655</v>
      </c>
      <c r="B512" s="70">
        <v>493</v>
      </c>
      <c r="C512" s="70">
        <v>21</v>
      </c>
      <c r="D512" s="70">
        <v>29</v>
      </c>
      <c r="E512" s="70">
        <v>2024</v>
      </c>
      <c r="F512" s="70" t="s">
        <v>1554</v>
      </c>
      <c r="G512" s="70" t="s">
        <v>1656</v>
      </c>
      <c r="H512" s="70" t="s">
        <v>1657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2269</v>
      </c>
      <c r="B513" s="70">
        <v>256</v>
      </c>
      <c r="C513" s="70">
        <v>1</v>
      </c>
      <c r="D513" s="70">
        <v>16</v>
      </c>
      <c r="E513" s="70">
        <v>1990</v>
      </c>
      <c r="F513" s="70" t="s">
        <v>787</v>
      </c>
      <c r="G513" s="70" t="s">
        <v>2270</v>
      </c>
      <c r="H513" s="70" t="s">
        <v>2271</v>
      </c>
      <c r="I513" s="148"/>
      <c r="J513" s="71">
        <v>6.048463134653189</v>
      </c>
      <c r="K513" s="71">
        <v>1.5877514346656909</v>
      </c>
      <c r="L513" s="71">
        <v>2.2480937641363989</v>
      </c>
      <c r="M513" s="71">
        <v>4.3499704453315253</v>
      </c>
      <c r="N513" s="71">
        <v>7.9142602900339396</v>
      </c>
      <c r="O513" s="71">
        <v>4.0650436771901726</v>
      </c>
      <c r="P513" s="71">
        <v>9.1223179667695433</v>
      </c>
      <c r="Q513" s="71">
        <v>0.42194773636409999</v>
      </c>
      <c r="R513" s="71">
        <v>0</v>
      </c>
      <c r="S513" s="71">
        <v>0.38038050419941838</v>
      </c>
      <c r="T513" s="72"/>
      <c r="U513" s="71">
        <v>900478</v>
      </c>
      <c r="V513" s="71">
        <v>463</v>
      </c>
      <c r="W513" s="71">
        <v>32</v>
      </c>
      <c r="X513" s="71">
        <v>1497</v>
      </c>
      <c r="Y513" s="71">
        <v>1967</v>
      </c>
      <c r="Z513" s="71">
        <v>1672</v>
      </c>
      <c r="AA513" s="71">
        <v>2215</v>
      </c>
      <c r="AB513" s="71">
        <v>6851</v>
      </c>
      <c r="AC513" s="71">
        <v>0</v>
      </c>
      <c r="AD513" s="71">
        <v>0.38038050419941838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2272</v>
      </c>
      <c r="B514" s="70">
        <v>257</v>
      </c>
      <c r="C514" s="70">
        <v>2</v>
      </c>
      <c r="D514" s="70">
        <v>16</v>
      </c>
      <c r="E514" s="70">
        <v>2005</v>
      </c>
      <c r="F514" s="70" t="s">
        <v>789</v>
      </c>
      <c r="G514" s="70" t="s">
        <v>2270</v>
      </c>
      <c r="H514" s="70" t="s">
        <v>2271</v>
      </c>
      <c r="I514" s="148"/>
      <c r="J514" s="71">
        <v>3.477342206037545</v>
      </c>
      <c r="K514" s="71">
        <v>0.91633034094200361</v>
      </c>
      <c r="L514" s="71">
        <v>0.1495678439259191</v>
      </c>
      <c r="M514" s="71">
        <v>4.4516847870064922</v>
      </c>
      <c r="N514" s="71">
        <v>11.843108102374339</v>
      </c>
      <c r="O514" s="71">
        <v>5.994124943925959</v>
      </c>
      <c r="P514" s="71">
        <v>9.3130848168793765</v>
      </c>
      <c r="Q514" s="71">
        <v>0.343647210713801</v>
      </c>
      <c r="R514" s="71">
        <v>0</v>
      </c>
      <c r="S514" s="71">
        <v>9.2606974259092339E-2</v>
      </c>
      <c r="T514" s="72"/>
      <c r="U514" s="71">
        <v>626571</v>
      </c>
      <c r="V514" s="71">
        <v>352</v>
      </c>
      <c r="W514" s="71">
        <v>2</v>
      </c>
      <c r="X514" s="71">
        <v>817</v>
      </c>
      <c r="Y514" s="71">
        <v>2213</v>
      </c>
      <c r="Z514" s="71">
        <v>2853</v>
      </c>
      <c r="AA514" s="71">
        <v>1852</v>
      </c>
      <c r="AB514" s="71">
        <v>5833</v>
      </c>
      <c r="AC514" s="71">
        <v>0</v>
      </c>
      <c r="AD514" s="71">
        <v>9.2606974259092339E-2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2273</v>
      </c>
      <c r="B515" s="70">
        <v>258</v>
      </c>
      <c r="C515" s="70">
        <v>3</v>
      </c>
      <c r="D515" s="70">
        <v>16</v>
      </c>
      <c r="E515" s="70">
        <v>2006</v>
      </c>
      <c r="F515" s="70" t="s">
        <v>790</v>
      </c>
      <c r="G515" s="70" t="s">
        <v>2270</v>
      </c>
      <c r="H515" s="70" t="s">
        <v>2271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2274</v>
      </c>
      <c r="B516" s="70">
        <v>259</v>
      </c>
      <c r="C516" s="70">
        <v>4</v>
      </c>
      <c r="D516" s="70">
        <v>16</v>
      </c>
      <c r="E516" s="70">
        <v>2007</v>
      </c>
      <c r="F516" s="70" t="s">
        <v>791</v>
      </c>
      <c r="G516" s="70" t="s">
        <v>2270</v>
      </c>
      <c r="H516" s="70" t="s">
        <v>2271</v>
      </c>
      <c r="I516" s="148"/>
      <c r="J516" s="71">
        <v>3.2441372860233022</v>
      </c>
      <c r="K516" s="71">
        <v>0.87501384596692333</v>
      </c>
      <c r="L516" s="71">
        <v>0.49125318675133678</v>
      </c>
      <c r="M516" s="71">
        <v>6.9114029879277492</v>
      </c>
      <c r="N516" s="71">
        <v>10.241347667381939</v>
      </c>
      <c r="O516" s="71">
        <v>5.7216044721596999</v>
      </c>
      <c r="P516" s="71">
        <v>9.2427675528018902</v>
      </c>
      <c r="Q516" s="71">
        <v>0.35057963408769699</v>
      </c>
      <c r="R516" s="71">
        <v>0</v>
      </c>
      <c r="S516" s="71">
        <v>9.9263331299594221E-2</v>
      </c>
      <c r="T516" s="72"/>
      <c r="U516" s="71">
        <v>598011</v>
      </c>
      <c r="V516" s="71">
        <v>327</v>
      </c>
      <c r="W516" s="71">
        <v>8</v>
      </c>
      <c r="X516" s="71">
        <v>1480</v>
      </c>
      <c r="Y516" s="71">
        <v>2180</v>
      </c>
      <c r="Z516" s="71">
        <v>2831</v>
      </c>
      <c r="AA516" s="71">
        <v>1810</v>
      </c>
      <c r="AB516" s="71">
        <v>5636</v>
      </c>
      <c r="AC516" s="71">
        <v>0</v>
      </c>
      <c r="AD516" s="71">
        <v>9.9263331299594221E-2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2275</v>
      </c>
      <c r="B517" s="70">
        <v>260</v>
      </c>
      <c r="C517" s="70">
        <v>5</v>
      </c>
      <c r="D517" s="70">
        <v>16</v>
      </c>
      <c r="E517" s="70">
        <v>2008</v>
      </c>
      <c r="F517" s="70" t="s">
        <v>792</v>
      </c>
      <c r="G517" s="70" t="s">
        <v>2270</v>
      </c>
      <c r="H517" s="70" t="s">
        <v>2271</v>
      </c>
      <c r="I517" s="148"/>
      <c r="J517" s="71">
        <v>2.8861959403841451</v>
      </c>
      <c r="K517" s="71">
        <v>0.64863520676173181</v>
      </c>
      <c r="L517" s="71">
        <v>0.44631491565419529</v>
      </c>
      <c r="M517" s="71">
        <v>7.4767828235270439</v>
      </c>
      <c r="N517" s="71">
        <v>9.2266917906544048</v>
      </c>
      <c r="O517" s="71">
        <v>5.4592572138125233</v>
      </c>
      <c r="P517" s="71">
        <v>8.9414951886712757</v>
      </c>
      <c r="Q517" s="71">
        <v>0.33805258392445497</v>
      </c>
      <c r="R517" s="71">
        <v>0</v>
      </c>
      <c r="S517" s="71">
        <v>9.2071459203290948E-2</v>
      </c>
      <c r="T517" s="72"/>
      <c r="U517" s="71">
        <v>617376</v>
      </c>
      <c r="V517" s="71">
        <v>327</v>
      </c>
      <c r="W517" s="71">
        <v>8</v>
      </c>
      <c r="X517" s="71">
        <v>1480</v>
      </c>
      <c r="Y517" s="71">
        <v>2161</v>
      </c>
      <c r="Z517" s="71">
        <v>2796</v>
      </c>
      <c r="AA517" s="71">
        <v>1753</v>
      </c>
      <c r="AB517" s="71">
        <v>5524</v>
      </c>
      <c r="AC517" s="71">
        <v>0</v>
      </c>
      <c r="AD517" s="71">
        <v>9.2071459203290948E-2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2276</v>
      </c>
      <c r="B518" s="70">
        <v>261</v>
      </c>
      <c r="C518" s="70">
        <v>6</v>
      </c>
      <c r="D518" s="70">
        <v>16</v>
      </c>
      <c r="E518" s="70">
        <v>2009</v>
      </c>
      <c r="F518" s="70" t="s">
        <v>176</v>
      </c>
      <c r="G518" s="70" t="s">
        <v>2270</v>
      </c>
      <c r="H518" s="70" t="s">
        <v>2271</v>
      </c>
      <c r="I518" s="148"/>
      <c r="J518" s="71">
        <v>1.92379349035366</v>
      </c>
      <c r="K518" s="71">
        <v>0.59413993210918592</v>
      </c>
      <c r="L518" s="71">
        <v>2.282763661481809</v>
      </c>
      <c r="M518" s="71">
        <v>7.3823906204385006</v>
      </c>
      <c r="N518" s="71">
        <v>9.1992924512769374</v>
      </c>
      <c r="O518" s="71">
        <v>5.5407807546661001</v>
      </c>
      <c r="P518" s="71">
        <v>8.5308404601766945</v>
      </c>
      <c r="Q518" s="71">
        <v>0.31719592681823</v>
      </c>
      <c r="R518" s="71">
        <v>0</v>
      </c>
      <c r="S518" s="71">
        <v>9.8686242057444043E-2</v>
      </c>
      <c r="T518" s="72"/>
      <c r="U518" s="71">
        <v>305695</v>
      </c>
      <c r="V518" s="71">
        <v>287</v>
      </c>
      <c r="W518" s="71">
        <v>57</v>
      </c>
      <c r="X518" s="71">
        <v>1490</v>
      </c>
      <c r="Y518" s="71">
        <v>2138</v>
      </c>
      <c r="Z518" s="71">
        <v>2801</v>
      </c>
      <c r="AA518" s="71">
        <v>1717</v>
      </c>
      <c r="AB518" s="71">
        <v>5441</v>
      </c>
      <c r="AC518" s="71">
        <v>0</v>
      </c>
      <c r="AD518" s="71">
        <v>9.8686242057444043E-2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2277</v>
      </c>
      <c r="B519" s="70">
        <v>262</v>
      </c>
      <c r="C519" s="70">
        <v>7</v>
      </c>
      <c r="D519" s="70">
        <v>16</v>
      </c>
      <c r="E519" s="70">
        <v>2010</v>
      </c>
      <c r="F519" s="70" t="s">
        <v>177</v>
      </c>
      <c r="G519" s="70" t="s">
        <v>2270</v>
      </c>
      <c r="H519" s="70" t="s">
        <v>2271</v>
      </c>
      <c r="I519" s="148"/>
      <c r="J519" s="71">
        <v>2.2731176731382048</v>
      </c>
      <c r="K519" s="71">
        <v>0.63649540682309247</v>
      </c>
      <c r="L519" s="71">
        <v>2.3246391922015159</v>
      </c>
      <c r="M519" s="71">
        <v>7.6274661254998843</v>
      </c>
      <c r="N519" s="71">
        <v>9.7034830831604211</v>
      </c>
      <c r="O519" s="71">
        <v>5.4836490362519799</v>
      </c>
      <c r="P519" s="71">
        <v>8.4537923464371332</v>
      </c>
      <c r="Q519" s="71">
        <v>0.32354162225712402</v>
      </c>
      <c r="R519" s="71">
        <v>0</v>
      </c>
      <c r="S519" s="71">
        <v>8.9398787044999081E-2</v>
      </c>
      <c r="T519" s="72"/>
      <c r="U519" s="71">
        <v>421795</v>
      </c>
      <c r="V519" s="71">
        <v>287</v>
      </c>
      <c r="W519" s="71">
        <v>57</v>
      </c>
      <c r="X519" s="71">
        <v>1490</v>
      </c>
      <c r="Y519" s="71">
        <v>2119</v>
      </c>
      <c r="Z519" s="71">
        <v>2785</v>
      </c>
      <c r="AA519" s="71">
        <v>1659</v>
      </c>
      <c r="AB519" s="71">
        <v>5318</v>
      </c>
      <c r="AC519" s="71">
        <v>0</v>
      </c>
      <c r="AD519" s="71">
        <v>8.9398787044999081E-2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2278</v>
      </c>
      <c r="B520" s="70">
        <v>263</v>
      </c>
      <c r="C520" s="70">
        <v>8</v>
      </c>
      <c r="D520" s="70">
        <v>16</v>
      </c>
      <c r="E520" s="70">
        <v>2011</v>
      </c>
      <c r="F520" s="70" t="s">
        <v>178</v>
      </c>
      <c r="G520" s="1064" t="s">
        <v>2270</v>
      </c>
      <c r="H520" s="70" t="s">
        <v>2271</v>
      </c>
      <c r="I520" s="148"/>
      <c r="J520" s="71">
        <v>1.9115829940992899</v>
      </c>
      <c r="K520" s="71">
        <v>0.79888451404551009</v>
      </c>
      <c r="L520" s="71">
        <v>2.074185815621314</v>
      </c>
      <c r="M520" s="71">
        <v>8.3941183262611467</v>
      </c>
      <c r="N520" s="71">
        <v>9.0907002175950193</v>
      </c>
      <c r="O520" s="71">
        <v>5.367049885735387</v>
      </c>
      <c r="P520" s="71">
        <v>8.13031606385141</v>
      </c>
      <c r="Q520" s="71">
        <v>0.36681539750765402</v>
      </c>
      <c r="R520" s="71">
        <v>0</v>
      </c>
      <c r="S520" s="71">
        <v>8.9392157962691815E-2</v>
      </c>
      <c r="T520" s="72"/>
      <c r="U520" s="71">
        <v>336354</v>
      </c>
      <c r="V520" s="71">
        <v>287</v>
      </c>
      <c r="W520" s="71">
        <v>57</v>
      </c>
      <c r="X520" s="71">
        <v>1490</v>
      </c>
      <c r="Y520" s="71">
        <v>2114</v>
      </c>
      <c r="Z520" s="71">
        <v>2785</v>
      </c>
      <c r="AA520" s="71">
        <v>1643</v>
      </c>
      <c r="AB520" s="71">
        <v>5227</v>
      </c>
      <c r="AC520" s="71">
        <v>0</v>
      </c>
      <c r="AD520" s="71">
        <v>8.9392157962691815E-2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2279</v>
      </c>
      <c r="B521" s="70">
        <v>264</v>
      </c>
      <c r="C521" s="70">
        <v>9</v>
      </c>
      <c r="D521" s="70">
        <v>16</v>
      </c>
      <c r="E521" s="70">
        <v>2012</v>
      </c>
      <c r="F521" s="70" t="s">
        <v>179</v>
      </c>
      <c r="G521" s="1064" t="s">
        <v>2270</v>
      </c>
      <c r="H521" s="70" t="s">
        <v>2271</v>
      </c>
      <c r="I521" s="148"/>
      <c r="J521" s="71">
        <v>2.1201527599303378</v>
      </c>
      <c r="K521" s="71">
        <v>0.72109434697423846</v>
      </c>
      <c r="L521" s="71">
        <v>2.1089548932546038</v>
      </c>
      <c r="M521" s="71">
        <v>7.5572990668569364</v>
      </c>
      <c r="N521" s="71">
        <v>8.9218685966256572</v>
      </c>
      <c r="O521" s="71">
        <v>5.3458473362188164</v>
      </c>
      <c r="P521" s="71">
        <v>7.9974154996590503</v>
      </c>
      <c r="Q521" s="71">
        <v>0.39457274908932399</v>
      </c>
      <c r="R521" s="71">
        <v>0</v>
      </c>
      <c r="S521" s="71">
        <v>0.1130870745989208</v>
      </c>
      <c r="T521" s="72"/>
      <c r="U521" s="71">
        <v>382783</v>
      </c>
      <c r="V521" s="71">
        <v>287</v>
      </c>
      <c r="W521" s="71">
        <v>57</v>
      </c>
      <c r="X521" s="71">
        <v>1490</v>
      </c>
      <c r="Y521" s="71">
        <v>2142</v>
      </c>
      <c r="Z521" s="71">
        <v>2796</v>
      </c>
      <c r="AA521" s="71">
        <v>1607</v>
      </c>
      <c r="AB521" s="71">
        <v>5175</v>
      </c>
      <c r="AC521" s="71">
        <v>0</v>
      </c>
      <c r="AD521" s="71">
        <v>0.1130870745989208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2280</v>
      </c>
      <c r="B522" s="70">
        <v>265</v>
      </c>
      <c r="C522" s="70">
        <v>10</v>
      </c>
      <c r="D522" s="70">
        <v>16</v>
      </c>
      <c r="E522" s="70">
        <v>2013</v>
      </c>
      <c r="F522" s="70" t="s">
        <v>180</v>
      </c>
      <c r="G522" s="70" t="s">
        <v>2270</v>
      </c>
      <c r="H522" s="70" t="s">
        <v>2271</v>
      </c>
      <c r="I522" s="148"/>
      <c r="J522" s="71">
        <v>1.8957230170829511</v>
      </c>
      <c r="K522" s="71">
        <v>0.59316149599308265</v>
      </c>
      <c r="L522" s="71">
        <v>2.143829246183079</v>
      </c>
      <c r="M522" s="71">
        <v>7.2853774508611737</v>
      </c>
      <c r="N522" s="71">
        <v>9.5977855003632442</v>
      </c>
      <c r="O522" s="71">
        <v>5.121026850661103</v>
      </c>
      <c r="P522" s="71">
        <v>7.9925822718197281</v>
      </c>
      <c r="Q522" s="71">
        <v>0.39775886390932302</v>
      </c>
      <c r="R522" s="71">
        <v>0</v>
      </c>
      <c r="S522" s="71">
        <v>0.1049980256713445</v>
      </c>
      <c r="T522" s="72"/>
      <c r="U522" s="71">
        <v>339881</v>
      </c>
      <c r="V522" s="71">
        <v>287</v>
      </c>
      <c r="W522" s="71">
        <v>57</v>
      </c>
      <c r="X522" s="71">
        <v>1490</v>
      </c>
      <c r="Y522" s="71">
        <v>2153</v>
      </c>
      <c r="Z522" s="71">
        <v>2798</v>
      </c>
      <c r="AA522" s="71">
        <v>1600</v>
      </c>
      <c r="AB522" s="71">
        <v>5142</v>
      </c>
      <c r="AC522" s="71">
        <v>0</v>
      </c>
      <c r="AD522" s="71">
        <v>0.1049980256713445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2281</v>
      </c>
      <c r="B523" s="70">
        <v>266</v>
      </c>
      <c r="C523" s="70">
        <v>11</v>
      </c>
      <c r="D523" s="70">
        <v>16</v>
      </c>
      <c r="E523" s="70">
        <v>2014</v>
      </c>
      <c r="F523" s="70" t="s">
        <v>181</v>
      </c>
      <c r="G523" s="70" t="s">
        <v>2270</v>
      </c>
      <c r="H523" s="70" t="s">
        <v>2271</v>
      </c>
      <c r="I523" s="148"/>
      <c r="J523" s="71">
        <v>1.831667863911407</v>
      </c>
      <c r="K523" s="71">
        <v>0.54850632708500946</v>
      </c>
      <c r="L523" s="71">
        <v>1.3542948021273391</v>
      </c>
      <c r="M523" s="71">
        <v>6.766029588216008</v>
      </c>
      <c r="N523" s="71">
        <v>9.4267359826080046</v>
      </c>
      <c r="O523" s="71">
        <v>4.8309661084212756</v>
      </c>
      <c r="P523" s="71">
        <v>7.8282520023663036</v>
      </c>
      <c r="Q523" s="71">
        <v>0.37464950125857399</v>
      </c>
      <c r="R523" s="71">
        <v>0</v>
      </c>
      <c r="S523" s="71">
        <v>0.1067283023187558</v>
      </c>
      <c r="T523" s="72"/>
      <c r="U523" s="71">
        <v>359483</v>
      </c>
      <c r="V523" s="71">
        <v>226</v>
      </c>
      <c r="W523" s="71">
        <v>50</v>
      </c>
      <c r="X523" s="71">
        <v>1390</v>
      </c>
      <c r="Y523" s="71">
        <v>2133</v>
      </c>
      <c r="Z523" s="71">
        <v>2780</v>
      </c>
      <c r="AA523" s="71">
        <v>1559</v>
      </c>
      <c r="AB523" s="71">
        <v>5048</v>
      </c>
      <c r="AC523" s="71">
        <v>0</v>
      </c>
      <c r="AD523" s="71">
        <v>0.1067283023187558</v>
      </c>
      <c r="AE523" s="72"/>
      <c r="AF523" s="71"/>
      <c r="AG523" s="71"/>
      <c r="AH523" s="71"/>
      <c r="AI523" s="71"/>
      <c r="AJ523" s="71"/>
      <c r="AK523" s="71"/>
      <c r="AL523" s="71"/>
      <c r="AM523" s="71"/>
      <c r="AN523" s="71"/>
      <c r="AO523" s="71"/>
      <c r="AP523" s="71"/>
      <c r="AQ523" s="72"/>
      <c r="AR523" s="71">
        <v>190</v>
      </c>
      <c r="AS523" s="71">
        <v>17</v>
      </c>
      <c r="AT523" s="71">
        <v>0</v>
      </c>
      <c r="AU523" s="71">
        <v>0</v>
      </c>
      <c r="AV523" s="71">
        <v>0</v>
      </c>
      <c r="AW523" s="71">
        <v>0</v>
      </c>
      <c r="AX523" s="71"/>
      <c r="AY523" s="72"/>
      <c r="AZ523" s="71">
        <v>821.2</v>
      </c>
      <c r="BA523" s="71">
        <v>399.9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2282</v>
      </c>
      <c r="B524" s="70">
        <v>267</v>
      </c>
      <c r="C524" s="70">
        <v>12</v>
      </c>
      <c r="D524" s="70">
        <v>16</v>
      </c>
      <c r="E524" s="70">
        <v>2015</v>
      </c>
      <c r="F524" s="70" t="s">
        <v>182</v>
      </c>
      <c r="G524" s="70" t="s">
        <v>2270</v>
      </c>
      <c r="H524" s="70" t="s">
        <v>2271</v>
      </c>
      <c r="I524" s="148"/>
      <c r="J524" s="71">
        <v>1.882988545589106</v>
      </c>
      <c r="K524" s="71">
        <v>0.51043922025962418</v>
      </c>
      <c r="L524" s="71">
        <v>1.4610789993873341</v>
      </c>
      <c r="M524" s="71">
        <v>7.2129193370553066</v>
      </c>
      <c r="N524" s="71">
        <v>8.1326048489207103</v>
      </c>
      <c r="O524" s="71">
        <v>4.7900800509959494</v>
      </c>
      <c r="P524" s="71">
        <v>7.718854966255555</v>
      </c>
      <c r="Q524" s="71">
        <v>0.36254378028906697</v>
      </c>
      <c r="R524" s="71">
        <v>0</v>
      </c>
      <c r="S524" s="71">
        <v>0.1207740023409386</v>
      </c>
      <c r="T524" s="72"/>
      <c r="U524" s="71">
        <v>398913</v>
      </c>
      <c r="V524" s="71">
        <v>226</v>
      </c>
      <c r="W524" s="71">
        <v>50</v>
      </c>
      <c r="X524" s="71">
        <v>1390</v>
      </c>
      <c r="Y524" s="71">
        <v>2147</v>
      </c>
      <c r="Z524" s="71">
        <v>2783</v>
      </c>
      <c r="AA524" s="71">
        <v>1536</v>
      </c>
      <c r="AB524" s="71">
        <v>4990</v>
      </c>
      <c r="AC524" s="71">
        <v>0</v>
      </c>
      <c r="AD524" s="71">
        <v>0.1207740023409386</v>
      </c>
      <c r="AE524" s="72"/>
      <c r="AF524" s="71">
        <v>2709372.2048083972</v>
      </c>
      <c r="AG524" s="71">
        <v>392435.55591937847</v>
      </c>
      <c r="AH524" s="71">
        <v>307255.70376532263</v>
      </c>
      <c r="AI524" s="71">
        <v>9026697.6925457213</v>
      </c>
      <c r="AJ524" s="71">
        <v>10554583.329831971</v>
      </c>
      <c r="AK524" s="71">
        <v>0</v>
      </c>
      <c r="AL524" s="71">
        <v>0</v>
      </c>
      <c r="AM524" s="71">
        <v>683858.56773727748</v>
      </c>
      <c r="AN524" s="71">
        <v>0</v>
      </c>
      <c r="AO524" s="71">
        <v>0</v>
      </c>
      <c r="AP524" s="71">
        <v>23674203.054608066</v>
      </c>
      <c r="AQ524" s="72"/>
      <c r="AR524" s="71">
        <v>199</v>
      </c>
      <c r="AS524" s="71">
        <v>28</v>
      </c>
      <c r="AT524" s="71">
        <v>0</v>
      </c>
      <c r="AU524" s="71">
        <v>0</v>
      </c>
      <c r="AV524" s="71">
        <v>0</v>
      </c>
      <c r="AW524" s="71">
        <v>0</v>
      </c>
      <c r="AX524" s="71"/>
      <c r="AY524" s="72"/>
      <c r="AZ524" s="71">
        <v>874.2</v>
      </c>
      <c r="BA524" s="71">
        <v>759.5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2283</v>
      </c>
      <c r="B525" s="70">
        <v>268</v>
      </c>
      <c r="C525" s="70">
        <v>13</v>
      </c>
      <c r="D525" s="70">
        <v>16</v>
      </c>
      <c r="E525" s="70">
        <v>2016</v>
      </c>
      <c r="F525" s="70" t="s">
        <v>155</v>
      </c>
      <c r="G525" s="70" t="s">
        <v>2270</v>
      </c>
      <c r="H525" s="70" t="s">
        <v>2271</v>
      </c>
      <c r="I525" s="148"/>
      <c r="J525" s="71">
        <v>1.8954262334378684</v>
      </c>
      <c r="K525" s="71">
        <v>0.51350654102511828</v>
      </c>
      <c r="L525" s="71">
        <v>1.4041372166636228</v>
      </c>
      <c r="M525" s="71">
        <v>5.8308256161884522</v>
      </c>
      <c r="N525" s="71">
        <v>8.4607297872139551</v>
      </c>
      <c r="O525" s="71">
        <v>4.703006845292629</v>
      </c>
      <c r="P525" s="71">
        <v>7.4532794468491419</v>
      </c>
      <c r="Q525" s="71">
        <v>0.3412233265496597</v>
      </c>
      <c r="R525" s="71">
        <v>0</v>
      </c>
      <c r="S525" s="71">
        <v>0.1321157297598739</v>
      </c>
      <c r="T525" s="72"/>
      <c r="U525" s="71">
        <v>398493</v>
      </c>
      <c r="V525" s="71">
        <v>226</v>
      </c>
      <c r="W525" s="71">
        <v>50</v>
      </c>
      <c r="X525" s="71">
        <v>1390</v>
      </c>
      <c r="Y525" s="71">
        <v>2098</v>
      </c>
      <c r="Z525" s="71">
        <v>2766</v>
      </c>
      <c r="AA525" s="71">
        <v>1534</v>
      </c>
      <c r="AB525" s="71">
        <v>4831</v>
      </c>
      <c r="AC525" s="71">
        <v>0</v>
      </c>
      <c r="AD525" s="71">
        <v>0.1321157297598739</v>
      </c>
      <c r="AE525" s="72"/>
      <c r="AF525" s="71">
        <v>2784217.01207445</v>
      </c>
      <c r="AG525" s="71">
        <v>379466.76788356388</v>
      </c>
      <c r="AH525" s="71">
        <v>229313.70552977949</v>
      </c>
      <c r="AI525" s="71">
        <v>8781489.1767172161</v>
      </c>
      <c r="AJ525" s="71">
        <v>10300812.204560479</v>
      </c>
      <c r="AK525" s="71">
        <v>0</v>
      </c>
      <c r="AL525" s="71">
        <v>0</v>
      </c>
      <c r="AM525" s="71">
        <v>662582.64681285934</v>
      </c>
      <c r="AN525" s="71">
        <v>0</v>
      </c>
      <c r="AO525" s="71">
        <v>0</v>
      </c>
      <c r="AP525" s="71">
        <v>23137881.513578352</v>
      </c>
      <c r="AQ525" s="72"/>
      <c r="AR525" s="71">
        <v>197</v>
      </c>
      <c r="AS525" s="71">
        <v>40</v>
      </c>
      <c r="AT525" s="71">
        <v>0</v>
      </c>
      <c r="AU525" s="71">
        <v>0</v>
      </c>
      <c r="AV525" s="71">
        <v>0</v>
      </c>
      <c r="AW525" s="71">
        <v>0</v>
      </c>
      <c r="AX525" s="71"/>
      <c r="AY525" s="72"/>
      <c r="AZ525" s="71">
        <v>868.9</v>
      </c>
      <c r="BA525" s="71">
        <v>1058.7</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2284</v>
      </c>
      <c r="B526" s="70">
        <v>269</v>
      </c>
      <c r="C526" s="70">
        <v>14</v>
      </c>
      <c r="D526" s="70">
        <v>16</v>
      </c>
      <c r="E526" s="70">
        <v>2017</v>
      </c>
      <c r="F526" s="70" t="s">
        <v>156</v>
      </c>
      <c r="G526" s="70" t="s">
        <v>2270</v>
      </c>
      <c r="H526" s="70" t="s">
        <v>2271</v>
      </c>
      <c r="I526" s="148"/>
      <c r="J526" s="71">
        <v>1.8089460837412406</v>
      </c>
      <c r="K526" s="71">
        <v>0.50640885277817049</v>
      </c>
      <c r="L526" s="71">
        <v>1.3808072436481509</v>
      </c>
      <c r="M526" s="71">
        <v>5.5392707704511324</v>
      </c>
      <c r="N526" s="71">
        <v>8.6171305814255454</v>
      </c>
      <c r="O526" s="71">
        <v>4.6061944157349775</v>
      </c>
      <c r="P526" s="71">
        <v>7.3529582027017124</v>
      </c>
      <c r="Q526" s="71">
        <v>0.322662158547177</v>
      </c>
      <c r="R526" s="71">
        <v>0</v>
      </c>
      <c r="S526" s="71">
        <v>0.2855499720127036</v>
      </c>
      <c r="T526" s="72"/>
      <c r="U526" s="71">
        <v>403748</v>
      </c>
      <c r="V526" s="71">
        <v>226</v>
      </c>
      <c r="W526" s="71">
        <v>50</v>
      </c>
      <c r="X526" s="71">
        <v>1390</v>
      </c>
      <c r="Y526" s="71">
        <v>2074</v>
      </c>
      <c r="Z526" s="71">
        <v>2754</v>
      </c>
      <c r="AA526" s="71">
        <v>1523</v>
      </c>
      <c r="AB526" s="71">
        <v>4724</v>
      </c>
      <c r="AC526" s="71">
        <v>0</v>
      </c>
      <c r="AD526" s="71">
        <v>0.2855499720127036</v>
      </c>
      <c r="AE526" s="72"/>
      <c r="AF526" s="71">
        <v>2693402.4545618342</v>
      </c>
      <c r="AG526" s="71">
        <v>378449.42093384638</v>
      </c>
      <c r="AH526" s="71">
        <v>295744.22063789482</v>
      </c>
      <c r="AI526" s="71">
        <v>8697939.5248314105</v>
      </c>
      <c r="AJ526" s="71">
        <v>10153715.26158102</v>
      </c>
      <c r="AK526" s="71">
        <v>0</v>
      </c>
      <c r="AL526" s="71">
        <v>0</v>
      </c>
      <c r="AM526" s="71">
        <v>648921.15139672696</v>
      </c>
      <c r="AN526" s="71">
        <v>0</v>
      </c>
      <c r="AO526" s="71">
        <v>0</v>
      </c>
      <c r="AP526" s="71">
        <v>22868172.033942733</v>
      </c>
      <c r="AQ526" s="72"/>
      <c r="AR526" s="71">
        <v>203</v>
      </c>
      <c r="AS526" s="71">
        <v>53</v>
      </c>
      <c r="AT526" s="71">
        <v>0</v>
      </c>
      <c r="AU526" s="71">
        <v>0</v>
      </c>
      <c r="AV526" s="71">
        <v>0</v>
      </c>
      <c r="AW526" s="71">
        <v>0</v>
      </c>
      <c r="AX526" s="71"/>
      <c r="AY526" s="72"/>
      <c r="AZ526" s="71">
        <v>907.7</v>
      </c>
      <c r="BA526" s="71">
        <v>1738.8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2285</v>
      </c>
      <c r="B527" s="70">
        <v>270</v>
      </c>
      <c r="C527" s="70">
        <v>15</v>
      </c>
      <c r="D527" s="70">
        <v>16</v>
      </c>
      <c r="E527" s="70">
        <v>2018</v>
      </c>
      <c r="F527" s="70" t="s">
        <v>183</v>
      </c>
      <c r="G527" s="70" t="s">
        <v>2270</v>
      </c>
      <c r="H527" s="70" t="s">
        <v>2271</v>
      </c>
      <c r="I527" s="148"/>
      <c r="J527" s="71">
        <v>1.5715654425629932</v>
      </c>
      <c r="K527" s="71">
        <v>0.47519207750596215</v>
      </c>
      <c r="L527" s="71">
        <v>1.2378929070963485</v>
      </c>
      <c r="M527" s="71">
        <v>5.3909159549959771</v>
      </c>
      <c r="N527" s="71">
        <v>8.295489483183216</v>
      </c>
      <c r="O527" s="71">
        <v>4.4950372231595699</v>
      </c>
      <c r="P527" s="71">
        <v>7.1554880970982158</v>
      </c>
      <c r="Q527" s="71">
        <v>0.29396030521736399</v>
      </c>
      <c r="R527" s="71">
        <v>0</v>
      </c>
      <c r="S527" s="71">
        <v>0.42690948629188791</v>
      </c>
      <c r="T527" s="72"/>
      <c r="U527" s="71">
        <v>377104</v>
      </c>
      <c r="V527" s="71">
        <v>226</v>
      </c>
      <c r="W527" s="71">
        <v>50</v>
      </c>
      <c r="X527" s="71">
        <v>1390</v>
      </c>
      <c r="Y527" s="71">
        <v>2060</v>
      </c>
      <c r="Z527" s="71">
        <v>2739</v>
      </c>
      <c r="AA527" s="71">
        <v>1497</v>
      </c>
      <c r="AB527" s="71">
        <v>4638</v>
      </c>
      <c r="AC527" s="71">
        <v>0</v>
      </c>
      <c r="AD527" s="71">
        <v>0.42690948629188791</v>
      </c>
      <c r="AE527" s="72"/>
      <c r="AF527" s="71">
        <v>2405407.591189702</v>
      </c>
      <c r="AG527" s="71">
        <v>336174.34215028019</v>
      </c>
      <c r="AH527" s="71">
        <v>279456.68317348592</v>
      </c>
      <c r="AI527" s="71">
        <v>8308099.1893110797</v>
      </c>
      <c r="AJ527" s="71">
        <v>9678880.120678708</v>
      </c>
      <c r="AK527" s="71">
        <v>0</v>
      </c>
      <c r="AL527" s="71">
        <v>0</v>
      </c>
      <c r="AM527" s="71">
        <v>638425.85148062743</v>
      </c>
      <c r="AN527" s="71">
        <v>0</v>
      </c>
      <c r="AO527" s="71">
        <v>0</v>
      </c>
      <c r="AP527" s="71">
        <v>21646443.777983882</v>
      </c>
      <c r="AQ527" s="72"/>
      <c r="AR527" s="71">
        <v>212</v>
      </c>
      <c r="AS527" s="71">
        <v>64</v>
      </c>
      <c r="AT527" s="71">
        <v>0</v>
      </c>
      <c r="AU527" s="71">
        <v>0</v>
      </c>
      <c r="AV527" s="71">
        <v>0</v>
      </c>
      <c r="AW527" s="71">
        <v>0</v>
      </c>
      <c r="AX527" s="71"/>
      <c r="AY527" s="72"/>
      <c r="AZ527" s="71">
        <v>955.19999999999993</v>
      </c>
      <c r="BA527" s="71">
        <v>2196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2286</v>
      </c>
      <c r="B528" s="70">
        <v>271</v>
      </c>
      <c r="C528" s="70">
        <v>16</v>
      </c>
      <c r="D528" s="70">
        <v>16</v>
      </c>
      <c r="E528" s="70">
        <v>2019</v>
      </c>
      <c r="F528" s="70" t="s">
        <v>158</v>
      </c>
      <c r="G528" s="70" t="s">
        <v>2270</v>
      </c>
      <c r="H528" s="70" t="s">
        <v>2271</v>
      </c>
      <c r="I528" s="148"/>
      <c r="J528" s="71">
        <v>1.4364211466092924</v>
      </c>
      <c r="K528" s="71">
        <v>0.43134075469815308</v>
      </c>
      <c r="L528" s="71">
        <v>1.2446310477621358</v>
      </c>
      <c r="M528" s="71">
        <v>5.1623751604946513</v>
      </c>
      <c r="N528" s="71">
        <v>7.2592662891311255</v>
      </c>
      <c r="O528" s="71">
        <v>4.2743028116035395</v>
      </c>
      <c r="P528" s="71">
        <v>7.0649733628043627</v>
      </c>
      <c r="Q528" s="71">
        <v>0.27880677189967601</v>
      </c>
      <c r="R528" s="71">
        <v>0</v>
      </c>
      <c r="S528" s="71">
        <v>0.32867184060379923</v>
      </c>
      <c r="T528" s="72"/>
      <c r="U528" s="71">
        <v>349385</v>
      </c>
      <c r="V528" s="71">
        <v>226</v>
      </c>
      <c r="W528" s="71">
        <v>50</v>
      </c>
      <c r="X528" s="71">
        <v>1390</v>
      </c>
      <c r="Y528" s="71">
        <v>2031</v>
      </c>
      <c r="Z528" s="71">
        <v>2676</v>
      </c>
      <c r="AA528" s="71">
        <v>1467</v>
      </c>
      <c r="AB528" s="71">
        <v>4518</v>
      </c>
      <c r="AC528" s="71">
        <v>0</v>
      </c>
      <c r="AD528" s="71">
        <v>0.32867184060379923</v>
      </c>
      <c r="AE528" s="72"/>
      <c r="AF528" s="71">
        <v>2333219.1303375061</v>
      </c>
      <c r="AG528" s="71">
        <v>325505.81357667258</v>
      </c>
      <c r="AH528" s="71">
        <v>295176.77043744468</v>
      </c>
      <c r="AI528" s="71">
        <v>8513721.4997641984</v>
      </c>
      <c r="AJ528" s="71">
        <v>9270928.5523737948</v>
      </c>
      <c r="AK528" s="71">
        <v>0</v>
      </c>
      <c r="AL528" s="71">
        <v>0</v>
      </c>
      <c r="AM528" s="71">
        <v>615317.58851420961</v>
      </c>
      <c r="AN528" s="71">
        <v>0</v>
      </c>
      <c r="AO528" s="71">
        <v>0</v>
      </c>
      <c r="AP528" s="71">
        <v>21353869.355003826</v>
      </c>
      <c r="AQ528" s="72"/>
      <c r="AR528" s="71">
        <v>220</v>
      </c>
      <c r="AS528" s="71">
        <v>71</v>
      </c>
      <c r="AT528" s="71">
        <v>0</v>
      </c>
      <c r="AU528" s="71">
        <v>0</v>
      </c>
      <c r="AV528" s="71">
        <v>0</v>
      </c>
      <c r="AW528" s="71">
        <v>0</v>
      </c>
      <c r="AX528" s="71"/>
      <c r="AY528" s="72"/>
      <c r="AZ528" s="71">
        <v>1013.1</v>
      </c>
      <c r="BA528" s="71">
        <v>3708.7</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2287</v>
      </c>
      <c r="B529" s="70">
        <v>272</v>
      </c>
      <c r="C529" s="70">
        <v>17</v>
      </c>
      <c r="D529" s="70">
        <v>16</v>
      </c>
      <c r="E529" s="70">
        <v>2020</v>
      </c>
      <c r="F529" s="70" t="s">
        <v>159</v>
      </c>
      <c r="G529" s="70" t="s">
        <v>2270</v>
      </c>
      <c r="H529" s="70" t="s">
        <v>2271</v>
      </c>
      <c r="I529" s="148"/>
      <c r="J529" s="71">
        <v>2.031138429790841</v>
      </c>
      <c r="K529" s="71">
        <v>0.40356526639403723</v>
      </c>
      <c r="L529" s="71">
        <v>1.0675287834128604</v>
      </c>
      <c r="M529" s="71">
        <v>4.3319641119416223</v>
      </c>
      <c r="N529" s="71">
        <v>7.0290430307118115</v>
      </c>
      <c r="O529" s="71">
        <v>3.6777205977067919</v>
      </c>
      <c r="P529" s="71">
        <v>6.5517675243861619</v>
      </c>
      <c r="Q529" s="71">
        <v>0.25930926150844902</v>
      </c>
      <c r="R529" s="71">
        <v>0</v>
      </c>
      <c r="S529" s="71">
        <v>0.27324117917645352</v>
      </c>
      <c r="T529" s="72"/>
      <c r="U529" s="71">
        <v>502640</v>
      </c>
      <c r="V529" s="71">
        <v>185</v>
      </c>
      <c r="W529" s="71">
        <v>48</v>
      </c>
      <c r="X529" s="71">
        <v>1296</v>
      </c>
      <c r="Y529" s="71">
        <v>2006</v>
      </c>
      <c r="Z529" s="71">
        <v>2628</v>
      </c>
      <c r="AA529" s="71">
        <v>1446</v>
      </c>
      <c r="AB529" s="71">
        <v>4398</v>
      </c>
      <c r="AC529" s="71">
        <v>0</v>
      </c>
      <c r="AD529" s="71">
        <v>0.27324117917645352</v>
      </c>
      <c r="AE529" s="72"/>
      <c r="AF529" s="71">
        <v>3388590.6925267922</v>
      </c>
      <c r="AG529" s="71">
        <v>291002.61638256913</v>
      </c>
      <c r="AH529" s="71">
        <v>274688.07415408402</v>
      </c>
      <c r="AI529" s="71">
        <v>7488637.0434302129</v>
      </c>
      <c r="AJ529" s="71">
        <v>9162947.5274415966</v>
      </c>
      <c r="AK529" s="71"/>
      <c r="AL529" s="71"/>
      <c r="AM529" s="71">
        <v>573987.86279913364</v>
      </c>
      <c r="AN529" s="71"/>
      <c r="AO529" s="71"/>
      <c r="AP529" s="71">
        <v>21179853.816734388</v>
      </c>
      <c r="AQ529" s="72"/>
      <c r="AR529" s="71">
        <v>228</v>
      </c>
      <c r="AS529" s="71">
        <v>73</v>
      </c>
      <c r="AT529" s="71">
        <v>0</v>
      </c>
      <c r="AU529" s="71">
        <v>1</v>
      </c>
      <c r="AV529" s="71">
        <v>0</v>
      </c>
      <c r="AW529" s="71">
        <v>0</v>
      </c>
      <c r="AX529" s="71"/>
      <c r="AY529" s="72"/>
      <c r="AZ529" s="71">
        <v>1052.4000000000001</v>
      </c>
      <c r="BA529" s="71">
        <v>3779.1</v>
      </c>
      <c r="BB529" s="71">
        <v>0</v>
      </c>
      <c r="BC529" s="71">
        <v>3186.2</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2288</v>
      </c>
      <c r="B530" s="70">
        <v>272</v>
      </c>
      <c r="C530" s="70">
        <v>18</v>
      </c>
      <c r="D530" s="70">
        <v>16</v>
      </c>
      <c r="E530" s="70">
        <v>2021</v>
      </c>
      <c r="F530" s="70" t="s">
        <v>160</v>
      </c>
      <c r="G530" s="70" t="s">
        <v>2270</v>
      </c>
      <c r="H530" s="70" t="s">
        <v>2271</v>
      </c>
      <c r="I530" s="148"/>
      <c r="J530" s="71">
        <v>2.2634258412920505</v>
      </c>
      <c r="K530" s="71">
        <v>0.43274859289651874</v>
      </c>
      <c r="L530" s="71">
        <v>1.4005134418453062</v>
      </c>
      <c r="M530" s="71">
        <v>4.9001026728417578</v>
      </c>
      <c r="N530" s="71">
        <v>7.6317091798871113</v>
      </c>
      <c r="O530" s="71">
        <v>3.5201613781714078</v>
      </c>
      <c r="P530" s="71">
        <v>6.7468775771637777</v>
      </c>
      <c r="Q530" s="71">
        <v>0.252290691064321</v>
      </c>
      <c r="R530" s="71">
        <v>0</v>
      </c>
      <c r="S530" s="71">
        <v>0.34736696977279768</v>
      </c>
      <c r="T530" s="72"/>
      <c r="U530" s="71">
        <v>592444</v>
      </c>
      <c r="V530" s="71">
        <v>185</v>
      </c>
      <c r="W530" s="71">
        <v>48</v>
      </c>
      <c r="X530" s="71">
        <v>1296</v>
      </c>
      <c r="Y530" s="71">
        <v>1995</v>
      </c>
      <c r="Z530" s="71">
        <v>2590</v>
      </c>
      <c r="AA530" s="71">
        <v>1452</v>
      </c>
      <c r="AB530" s="71">
        <v>4321</v>
      </c>
      <c r="AC530" s="71">
        <v>0</v>
      </c>
      <c r="AD530" s="71">
        <v>0.34736696977279768</v>
      </c>
      <c r="AE530" s="72"/>
      <c r="AF530" s="71">
        <v>3574956.488778851</v>
      </c>
      <c r="AG530" s="71">
        <v>299672.48582267767</v>
      </c>
      <c r="AH530" s="71">
        <v>329038.37703801779</v>
      </c>
      <c r="AI530" s="71">
        <v>8014315.8462667791</v>
      </c>
      <c r="AJ530" s="71">
        <v>9665439.1350390986</v>
      </c>
      <c r="AK530" s="71">
        <v>0</v>
      </c>
      <c r="AL530" s="71">
        <v>0</v>
      </c>
      <c r="AM530" s="71">
        <v>567191.2592175164</v>
      </c>
      <c r="AN530" s="71">
        <v>0</v>
      </c>
      <c r="AO530" s="71">
        <v>0</v>
      </c>
      <c r="AP530" s="71">
        <v>22450613.592162941</v>
      </c>
      <c r="AQ530" s="72"/>
      <c r="AR530" s="71">
        <v>235</v>
      </c>
      <c r="AS530" s="71">
        <v>76</v>
      </c>
      <c r="AT530" s="71">
        <v>0</v>
      </c>
      <c r="AU530" s="71">
        <v>1</v>
      </c>
      <c r="AV530" s="71">
        <v>0</v>
      </c>
      <c r="AW530" s="71">
        <v>0</v>
      </c>
      <c r="AX530" s="71"/>
      <c r="AY530" s="72"/>
      <c r="AZ530" s="71">
        <v>1096.5</v>
      </c>
      <c r="BA530" s="71">
        <v>3967.1</v>
      </c>
      <c r="BB530" s="71">
        <v>0</v>
      </c>
      <c r="BC530" s="71">
        <v>3186.2</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2289</v>
      </c>
      <c r="B531" s="70">
        <v>272</v>
      </c>
      <c r="C531" s="70">
        <v>19</v>
      </c>
      <c r="D531" s="70">
        <v>16</v>
      </c>
      <c r="E531" s="70">
        <v>2022</v>
      </c>
      <c r="F531" s="70" t="s">
        <v>161</v>
      </c>
      <c r="G531" s="70" t="s">
        <v>2270</v>
      </c>
      <c r="H531" s="70" t="s">
        <v>2271</v>
      </c>
      <c r="I531" s="148"/>
      <c r="J531" s="71">
        <v>1.6659610908361897</v>
      </c>
      <c r="K531" s="71">
        <v>0.3898754755139951</v>
      </c>
      <c r="L531" s="71">
        <v>0.89740441159810147</v>
      </c>
      <c r="M531" s="71">
        <v>4.8391229218771095</v>
      </c>
      <c r="N531" s="71">
        <v>7.3583112657842236</v>
      </c>
      <c r="O531" s="71">
        <v>3.6921378074992228</v>
      </c>
      <c r="P531" s="71">
        <v>6.544879262903355</v>
      </c>
      <c r="Q531" s="71">
        <v>0.24784203695482476</v>
      </c>
      <c r="R531" s="71">
        <v>0</v>
      </c>
      <c r="S531" s="71">
        <v>0.38901542011307111</v>
      </c>
      <c r="T531" s="72"/>
      <c r="U531" s="71">
        <v>483885</v>
      </c>
      <c r="V531" s="71">
        <v>185</v>
      </c>
      <c r="W531" s="71">
        <v>48</v>
      </c>
      <c r="X531" s="71">
        <v>1296</v>
      </c>
      <c r="Y531" s="71">
        <v>1967</v>
      </c>
      <c r="Z531" s="71">
        <v>2581</v>
      </c>
      <c r="AA531" s="71">
        <v>1430</v>
      </c>
      <c r="AB531" s="71">
        <v>4210</v>
      </c>
      <c r="AC531" s="71">
        <v>0</v>
      </c>
      <c r="AD531" s="71">
        <v>0.38901542011307111</v>
      </c>
      <c r="AE531" s="72"/>
      <c r="AF531" s="71">
        <v>2593400.3938342007</v>
      </c>
      <c r="AG531" s="71">
        <v>291038.54653014557</v>
      </c>
      <c r="AH531" s="71">
        <v>256883.1187077623</v>
      </c>
      <c r="AI531" s="71">
        <v>7959093.9630275033</v>
      </c>
      <c r="AJ531" s="71">
        <v>9448763.47990546</v>
      </c>
      <c r="AK531" s="71">
        <v>0</v>
      </c>
      <c r="AL531" s="71">
        <v>0</v>
      </c>
      <c r="AM531" s="71">
        <v>543625.90945395653</v>
      </c>
      <c r="AN531" s="71">
        <v>0</v>
      </c>
      <c r="AO531" s="71">
        <v>0</v>
      </c>
      <c r="AP531" s="71">
        <v>21092805.411459029</v>
      </c>
      <c r="AQ531" s="72"/>
      <c r="AR531" s="71">
        <v>241</v>
      </c>
      <c r="AS531" s="71">
        <v>76</v>
      </c>
      <c r="AT531" s="71">
        <v>0</v>
      </c>
      <c r="AU531" s="71">
        <v>1</v>
      </c>
      <c r="AV531" s="71">
        <v>0</v>
      </c>
      <c r="AW531" s="71">
        <v>0</v>
      </c>
      <c r="AX531" s="71"/>
      <c r="AY531" s="72"/>
      <c r="AZ531" s="71">
        <v>1133.8999999999999</v>
      </c>
      <c r="BA531" s="71">
        <v>3964.8</v>
      </c>
      <c r="BB531" s="71">
        <v>0</v>
      </c>
      <c r="BC531" s="71">
        <v>3186.2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2290</v>
      </c>
      <c r="B532" s="70">
        <v>272</v>
      </c>
      <c r="C532" s="70">
        <v>20</v>
      </c>
      <c r="D532" s="70">
        <v>16</v>
      </c>
      <c r="E532" s="70">
        <v>2023</v>
      </c>
      <c r="F532" s="70" t="s">
        <v>1539</v>
      </c>
      <c r="G532" s="70" t="s">
        <v>2270</v>
      </c>
      <c r="H532" s="70" t="s">
        <v>2271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244</v>
      </c>
      <c r="AS532" s="71">
        <v>76</v>
      </c>
      <c r="AT532" s="71">
        <v>0</v>
      </c>
      <c r="AU532" s="71">
        <v>1</v>
      </c>
      <c r="AV532" s="71">
        <v>0</v>
      </c>
      <c r="AW532" s="71">
        <v>0</v>
      </c>
      <c r="AX532" s="71"/>
      <c r="AY532" s="72"/>
      <c r="AZ532" s="71">
        <v>1147.5</v>
      </c>
      <c r="BA532" s="71">
        <v>3964.8</v>
      </c>
      <c r="BB532" s="71">
        <v>0</v>
      </c>
      <c r="BC532" s="71">
        <v>3186.2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2291</v>
      </c>
      <c r="B533" s="70">
        <v>272</v>
      </c>
      <c r="C533" s="70">
        <v>21</v>
      </c>
      <c r="D533" s="70">
        <v>16</v>
      </c>
      <c r="E533" s="70">
        <v>2024</v>
      </c>
      <c r="F533" s="70" t="s">
        <v>1554</v>
      </c>
      <c r="G533" s="70" t="s">
        <v>2270</v>
      </c>
      <c r="H533" s="70" t="s">
        <v>2271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2292</v>
      </c>
      <c r="B534" s="70">
        <v>392</v>
      </c>
      <c r="C534" s="70">
        <v>1</v>
      </c>
      <c r="D534" s="70">
        <v>24</v>
      </c>
      <c r="E534" s="70">
        <v>1990</v>
      </c>
      <c r="F534" s="70" t="s">
        <v>787</v>
      </c>
      <c r="G534" s="70" t="s">
        <v>2293</v>
      </c>
      <c r="H534" s="70" t="s">
        <v>2294</v>
      </c>
      <c r="I534" s="148"/>
      <c r="J534" s="71">
        <v>3.926592964242948</v>
      </c>
      <c r="K534" s="71">
        <v>1.196814796324678</v>
      </c>
      <c r="L534" s="71">
        <v>0</v>
      </c>
      <c r="M534" s="71">
        <v>1.9991848138864989</v>
      </c>
      <c r="N534" s="71">
        <v>8.2884474821911098</v>
      </c>
      <c r="O534" s="71">
        <v>5.3438791880765546</v>
      </c>
      <c r="P534" s="71">
        <v>8.2080269561046038</v>
      </c>
      <c r="Q534" s="71">
        <v>0.43796093319006202</v>
      </c>
      <c r="R534" s="71">
        <v>0</v>
      </c>
      <c r="S534" s="71">
        <v>0.39481619695840958</v>
      </c>
      <c r="T534" s="72"/>
      <c r="U534" s="71">
        <v>584580</v>
      </c>
      <c r="V534" s="71">
        <v>349</v>
      </c>
      <c r="W534" s="71">
        <v>0</v>
      </c>
      <c r="X534" s="71">
        <v>688</v>
      </c>
      <c r="Y534" s="71">
        <v>2060</v>
      </c>
      <c r="Z534" s="71">
        <v>2198</v>
      </c>
      <c r="AA534" s="71">
        <v>1993</v>
      </c>
      <c r="AB534" s="71">
        <v>7111</v>
      </c>
      <c r="AC534" s="71">
        <v>0</v>
      </c>
      <c r="AD534" s="71">
        <v>0.39481619695840958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2295</v>
      </c>
      <c r="B535" s="70">
        <v>393</v>
      </c>
      <c r="C535" s="70">
        <v>2</v>
      </c>
      <c r="D535" s="70">
        <v>24</v>
      </c>
      <c r="E535" s="70">
        <v>2005</v>
      </c>
      <c r="F535" s="70" t="s">
        <v>789</v>
      </c>
      <c r="G535" s="70" t="s">
        <v>2293</v>
      </c>
      <c r="H535" s="70" t="s">
        <v>2294</v>
      </c>
      <c r="I535" s="148"/>
      <c r="J535" s="71">
        <v>2.5090634762055291</v>
      </c>
      <c r="K535" s="71">
        <v>0.55969040710946238</v>
      </c>
      <c r="L535" s="71">
        <v>2.7670051126295041</v>
      </c>
      <c r="M535" s="71">
        <v>2.926015582157266</v>
      </c>
      <c r="N535" s="71">
        <v>10.596183480660279</v>
      </c>
      <c r="O535" s="71">
        <v>7.0530239876478946</v>
      </c>
      <c r="P535" s="71">
        <v>8.7096451959152699</v>
      </c>
      <c r="Q535" s="71">
        <v>0.34735881268105101</v>
      </c>
      <c r="R535" s="71">
        <v>0</v>
      </c>
      <c r="S535" s="71">
        <v>0</v>
      </c>
      <c r="T535" s="72"/>
      <c r="U535" s="71">
        <v>452100</v>
      </c>
      <c r="V535" s="71">
        <v>215</v>
      </c>
      <c r="W535" s="71">
        <v>37</v>
      </c>
      <c r="X535" s="71">
        <v>537</v>
      </c>
      <c r="Y535" s="71">
        <v>1980</v>
      </c>
      <c r="Z535" s="71">
        <v>3357</v>
      </c>
      <c r="AA535" s="71">
        <v>1732</v>
      </c>
      <c r="AB535" s="71">
        <v>5896</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2296</v>
      </c>
      <c r="B536" s="70">
        <v>394</v>
      </c>
      <c r="C536" s="70">
        <v>3</v>
      </c>
      <c r="D536" s="70">
        <v>24</v>
      </c>
      <c r="E536" s="70">
        <v>2006</v>
      </c>
      <c r="F536" s="70" t="s">
        <v>790</v>
      </c>
      <c r="G536" s="70" t="s">
        <v>2293</v>
      </c>
      <c r="H536" s="70" t="s">
        <v>2294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2297</v>
      </c>
      <c r="B537" s="70">
        <v>395</v>
      </c>
      <c r="C537" s="70">
        <v>4</v>
      </c>
      <c r="D537" s="70">
        <v>24</v>
      </c>
      <c r="E537" s="70">
        <v>2007</v>
      </c>
      <c r="F537" s="70" t="s">
        <v>791</v>
      </c>
      <c r="G537" s="70" t="s">
        <v>2293</v>
      </c>
      <c r="H537" s="70" t="s">
        <v>2294</v>
      </c>
      <c r="I537" s="148"/>
      <c r="J537" s="71">
        <v>2.2161227249175428</v>
      </c>
      <c r="K537" s="71">
        <v>0.54588019748395222</v>
      </c>
      <c r="L537" s="71">
        <v>3.0089257688519382</v>
      </c>
      <c r="M537" s="71">
        <v>3.6845249712668879</v>
      </c>
      <c r="N537" s="71">
        <v>9.2407022301560904</v>
      </c>
      <c r="O537" s="71">
        <v>6.6128893793382328</v>
      </c>
      <c r="P537" s="71">
        <v>8.6708393948384579</v>
      </c>
      <c r="Q537" s="71">
        <v>0.35250794648243</v>
      </c>
      <c r="R537" s="71">
        <v>0</v>
      </c>
      <c r="S537" s="71">
        <v>0.6828545524629196</v>
      </c>
      <c r="T537" s="72"/>
      <c r="U537" s="71">
        <v>408511</v>
      </c>
      <c r="V537" s="71">
        <v>204</v>
      </c>
      <c r="W537" s="71">
        <v>49</v>
      </c>
      <c r="X537" s="71">
        <v>789</v>
      </c>
      <c r="Y537" s="71">
        <v>1967</v>
      </c>
      <c r="Z537" s="71">
        <v>3272</v>
      </c>
      <c r="AA537" s="71">
        <v>1698</v>
      </c>
      <c r="AB537" s="71">
        <v>5667</v>
      </c>
      <c r="AC537" s="71">
        <v>0</v>
      </c>
      <c r="AD537" s="71">
        <v>0.6828545524629196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2298</v>
      </c>
      <c r="B538" s="70">
        <v>396</v>
      </c>
      <c r="C538" s="70">
        <v>5</v>
      </c>
      <c r="D538" s="70">
        <v>24</v>
      </c>
      <c r="E538" s="70">
        <v>2008</v>
      </c>
      <c r="F538" s="70" t="s">
        <v>792</v>
      </c>
      <c r="G538" s="70" t="s">
        <v>2293</v>
      </c>
      <c r="H538" s="70" t="s">
        <v>2294</v>
      </c>
      <c r="I538" s="148"/>
      <c r="J538" s="71">
        <v>2.1120398521335599</v>
      </c>
      <c r="K538" s="71">
        <v>0.40465315651190598</v>
      </c>
      <c r="L538" s="71">
        <v>2.7336788583819458</v>
      </c>
      <c r="M538" s="71">
        <v>3.9859335457857008</v>
      </c>
      <c r="N538" s="71">
        <v>8.3001799356928103</v>
      </c>
      <c r="O538" s="71">
        <v>6.4550444738427046</v>
      </c>
      <c r="P538" s="71">
        <v>8.3957222364819852</v>
      </c>
      <c r="Q538" s="71">
        <v>0.33866455456877897</v>
      </c>
      <c r="R538" s="71">
        <v>0</v>
      </c>
      <c r="S538" s="71">
        <v>0.93820179551852378</v>
      </c>
      <c r="T538" s="72"/>
      <c r="U538" s="71">
        <v>451779</v>
      </c>
      <c r="V538" s="71">
        <v>204</v>
      </c>
      <c r="W538" s="71">
        <v>49</v>
      </c>
      <c r="X538" s="71">
        <v>789</v>
      </c>
      <c r="Y538" s="71">
        <v>1944</v>
      </c>
      <c r="Z538" s="71">
        <v>3306</v>
      </c>
      <c r="AA538" s="71">
        <v>1646</v>
      </c>
      <c r="AB538" s="71">
        <v>5534</v>
      </c>
      <c r="AC538" s="71">
        <v>0</v>
      </c>
      <c r="AD538" s="71">
        <v>0.93820179551852378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2299</v>
      </c>
      <c r="B539" s="70">
        <v>397</v>
      </c>
      <c r="C539" s="70">
        <v>6</v>
      </c>
      <c r="D539" s="70">
        <v>24</v>
      </c>
      <c r="E539" s="70">
        <v>2009</v>
      </c>
      <c r="F539" s="70" t="s">
        <v>176</v>
      </c>
      <c r="G539" s="1064" t="s">
        <v>2293</v>
      </c>
      <c r="H539" s="70" t="s">
        <v>2294</v>
      </c>
      <c r="I539" s="148"/>
      <c r="J539" s="71">
        <v>1.1803172707544469</v>
      </c>
      <c r="K539" s="71">
        <v>0.35814009844909112</v>
      </c>
      <c r="L539" s="71">
        <v>1.601939411566182</v>
      </c>
      <c r="M539" s="71">
        <v>4.384842751065821</v>
      </c>
      <c r="N539" s="71">
        <v>8.3344384836872898</v>
      </c>
      <c r="O539" s="71">
        <v>6.4151203096687466</v>
      </c>
      <c r="P539" s="71">
        <v>8.1283954530280003</v>
      </c>
      <c r="Q539" s="71">
        <v>0.31812868455193599</v>
      </c>
      <c r="R539" s="71">
        <v>0</v>
      </c>
      <c r="S539" s="71">
        <v>0.65438095810750418</v>
      </c>
      <c r="T539" s="72"/>
      <c r="U539" s="71">
        <v>187555</v>
      </c>
      <c r="V539" s="71">
        <v>173</v>
      </c>
      <c r="W539" s="71">
        <v>40</v>
      </c>
      <c r="X539" s="71">
        <v>885</v>
      </c>
      <c r="Y539" s="71">
        <v>1937</v>
      </c>
      <c r="Z539" s="71">
        <v>3243</v>
      </c>
      <c r="AA539" s="71">
        <v>1636</v>
      </c>
      <c r="AB539" s="71">
        <v>5457</v>
      </c>
      <c r="AC539" s="71">
        <v>0</v>
      </c>
      <c r="AD539" s="71">
        <v>0.65438095810750418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2.81</v>
      </c>
      <c r="BK539" s="71">
        <v>0</v>
      </c>
      <c r="BL539" s="71">
        <v>0</v>
      </c>
      <c r="BM539" s="71">
        <v>0</v>
      </c>
      <c r="BN539" s="72"/>
      <c r="BO539" s="71">
        <v>0</v>
      </c>
      <c r="BP539" s="71">
        <v>0</v>
      </c>
      <c r="BQ539" s="71">
        <v>1</v>
      </c>
      <c r="BR539" s="71">
        <v>0</v>
      </c>
      <c r="BS539" s="71">
        <v>0</v>
      </c>
      <c r="BT539" s="71">
        <v>0</v>
      </c>
      <c r="BU539"/>
      <c r="BV539" s="70">
        <v>2.81</v>
      </c>
      <c r="BW539" s="70">
        <v>0</v>
      </c>
      <c r="BX539" s="70">
        <v>0</v>
      </c>
      <c r="BY539" s="70">
        <v>0</v>
      </c>
      <c r="BZ539" s="70">
        <v>0</v>
      </c>
      <c r="CA539" s="70">
        <v>0</v>
      </c>
      <c r="CB539" s="70">
        <v>0</v>
      </c>
      <c r="CC539" s="70">
        <v>0</v>
      </c>
      <c r="CD539" s="70">
        <v>0</v>
      </c>
    </row>
    <row r="540" spans="1:82">
      <c r="A540" s="70" t="s">
        <v>2300</v>
      </c>
      <c r="B540" s="70">
        <v>398</v>
      </c>
      <c r="C540" s="70">
        <v>7</v>
      </c>
      <c r="D540" s="70">
        <v>24</v>
      </c>
      <c r="E540" s="70">
        <v>2010</v>
      </c>
      <c r="F540" s="70" t="s">
        <v>177</v>
      </c>
      <c r="G540" s="1064" t="s">
        <v>2293</v>
      </c>
      <c r="H540" s="70" t="s">
        <v>2294</v>
      </c>
      <c r="I540" s="148"/>
      <c r="J540" s="71">
        <v>2.346614937985485</v>
      </c>
      <c r="K540" s="71">
        <v>0.38367144731844949</v>
      </c>
      <c r="L540" s="71">
        <v>1.631325748913345</v>
      </c>
      <c r="M540" s="71">
        <v>4.5304077322599987</v>
      </c>
      <c r="N540" s="71">
        <v>8.8151037919225157</v>
      </c>
      <c r="O540" s="71">
        <v>6.4130143307262832</v>
      </c>
      <c r="P540" s="71">
        <v>8.2907294440344881</v>
      </c>
      <c r="Q540" s="71">
        <v>0.32573182504036202</v>
      </c>
      <c r="R540" s="71">
        <v>0</v>
      </c>
      <c r="S540" s="71">
        <v>0.58494012439681264</v>
      </c>
      <c r="T540" s="72"/>
      <c r="U540" s="71">
        <v>435433</v>
      </c>
      <c r="V540" s="71">
        <v>173</v>
      </c>
      <c r="W540" s="71">
        <v>40</v>
      </c>
      <c r="X540" s="71">
        <v>885</v>
      </c>
      <c r="Y540" s="71">
        <v>1925</v>
      </c>
      <c r="Z540" s="71">
        <v>3257</v>
      </c>
      <c r="AA540" s="71">
        <v>1627</v>
      </c>
      <c r="AB540" s="71">
        <v>5354</v>
      </c>
      <c r="AC540" s="71">
        <v>0</v>
      </c>
      <c r="AD540" s="71">
        <v>0.58494012439681264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5.0620000000000003</v>
      </c>
      <c r="BK540" s="71">
        <v>0</v>
      </c>
      <c r="BL540" s="71">
        <v>0</v>
      </c>
      <c r="BM540" s="71">
        <v>0</v>
      </c>
      <c r="BN540" s="72"/>
      <c r="BO540" s="71">
        <v>0</v>
      </c>
      <c r="BP540" s="71">
        <v>0</v>
      </c>
      <c r="BQ540" s="71">
        <v>1</v>
      </c>
      <c r="BR540" s="71">
        <v>0</v>
      </c>
      <c r="BS540" s="71">
        <v>0</v>
      </c>
      <c r="BT540" s="71">
        <v>0</v>
      </c>
      <c r="BU540"/>
      <c r="BV540" s="70">
        <v>5.0620000000000003</v>
      </c>
      <c r="BW540" s="70">
        <v>0</v>
      </c>
      <c r="BX540" s="70">
        <v>0</v>
      </c>
      <c r="BY540" s="70">
        <v>0</v>
      </c>
      <c r="BZ540" s="70">
        <v>0</v>
      </c>
      <c r="CA540" s="70">
        <v>0</v>
      </c>
      <c r="CB540" s="70">
        <v>0</v>
      </c>
      <c r="CC540" s="70">
        <v>0</v>
      </c>
      <c r="CD540" s="70">
        <v>0</v>
      </c>
    </row>
    <row r="541" spans="1:82">
      <c r="A541" s="70" t="s">
        <v>2301</v>
      </c>
      <c r="B541" s="70">
        <v>399</v>
      </c>
      <c r="C541" s="70">
        <v>8</v>
      </c>
      <c r="D541" s="70">
        <v>24</v>
      </c>
      <c r="E541" s="70">
        <v>2011</v>
      </c>
      <c r="F541" s="70" t="s">
        <v>178</v>
      </c>
      <c r="G541" s="70" t="s">
        <v>2293</v>
      </c>
      <c r="H541" s="70" t="s">
        <v>2294</v>
      </c>
      <c r="I541" s="148"/>
      <c r="J541" s="71">
        <v>2.7341534889765771</v>
      </c>
      <c r="K541" s="71">
        <v>0.48155756421558632</v>
      </c>
      <c r="L541" s="71">
        <v>1.4555689934184659</v>
      </c>
      <c r="M541" s="71">
        <v>4.9857682676114869</v>
      </c>
      <c r="N541" s="71">
        <v>8.1489483975130366</v>
      </c>
      <c r="O541" s="71">
        <v>6.2805082863955581</v>
      </c>
      <c r="P541" s="71">
        <v>7.8581508882507833</v>
      </c>
      <c r="Q541" s="71">
        <v>0.36611362708961698</v>
      </c>
      <c r="R541" s="71">
        <v>0</v>
      </c>
      <c r="S541" s="71">
        <v>0.64588264097071524</v>
      </c>
      <c r="T541" s="72"/>
      <c r="U541" s="71">
        <v>481090</v>
      </c>
      <c r="V541" s="71">
        <v>173</v>
      </c>
      <c r="W541" s="71">
        <v>40</v>
      </c>
      <c r="X541" s="71">
        <v>885</v>
      </c>
      <c r="Y541" s="71">
        <v>1895</v>
      </c>
      <c r="Z541" s="71">
        <v>3259</v>
      </c>
      <c r="AA541" s="71">
        <v>1588</v>
      </c>
      <c r="AB541" s="71">
        <v>5217</v>
      </c>
      <c r="AC541" s="71">
        <v>0</v>
      </c>
      <c r="AD541" s="71">
        <v>0.64588264097071524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5.274</v>
      </c>
      <c r="BK541" s="71">
        <v>0</v>
      </c>
      <c r="BL541" s="71">
        <v>0</v>
      </c>
      <c r="BM541" s="71">
        <v>0</v>
      </c>
      <c r="BN541" s="72"/>
      <c r="BO541" s="71">
        <v>0</v>
      </c>
      <c r="BP541" s="71">
        <v>0</v>
      </c>
      <c r="BQ541" s="71">
        <v>1</v>
      </c>
      <c r="BR541" s="71">
        <v>0</v>
      </c>
      <c r="BS541" s="71">
        <v>0</v>
      </c>
      <c r="BT541" s="71">
        <v>0</v>
      </c>
      <c r="BU541"/>
      <c r="BV541" s="70">
        <v>5.274</v>
      </c>
      <c r="BW541" s="70">
        <v>0</v>
      </c>
      <c r="BX541" s="70">
        <v>0</v>
      </c>
      <c r="BY541" s="70">
        <v>0</v>
      </c>
      <c r="BZ541" s="70">
        <v>0</v>
      </c>
      <c r="CA541" s="70">
        <v>0</v>
      </c>
      <c r="CB541" s="70">
        <v>0</v>
      </c>
      <c r="CC541" s="70">
        <v>0</v>
      </c>
      <c r="CD541" s="70">
        <v>0</v>
      </c>
    </row>
    <row r="542" spans="1:82">
      <c r="A542" s="70" t="s">
        <v>2302</v>
      </c>
      <c r="B542" s="70">
        <v>400</v>
      </c>
      <c r="C542" s="70">
        <v>9</v>
      </c>
      <c r="D542" s="70">
        <v>24</v>
      </c>
      <c r="E542" s="70">
        <v>2012</v>
      </c>
      <c r="F542" s="70" t="s">
        <v>179</v>
      </c>
      <c r="G542" s="70" t="s">
        <v>2293</v>
      </c>
      <c r="H542" s="70" t="s">
        <v>2294</v>
      </c>
      <c r="I542" s="148"/>
      <c r="J542" s="71">
        <v>2.1899857619110992</v>
      </c>
      <c r="K542" s="71">
        <v>0.43466662727018551</v>
      </c>
      <c r="L542" s="71">
        <v>1.479968346143582</v>
      </c>
      <c r="M542" s="71">
        <v>4.4887313249452268</v>
      </c>
      <c r="N542" s="71">
        <v>7.9680367065102153</v>
      </c>
      <c r="O542" s="71">
        <v>6.1813749778238316</v>
      </c>
      <c r="P542" s="71">
        <v>7.8829534234349312</v>
      </c>
      <c r="Q542" s="71">
        <v>0.39548770039156</v>
      </c>
      <c r="R542" s="71">
        <v>0</v>
      </c>
      <c r="S542" s="71">
        <v>0.5431408040163257</v>
      </c>
      <c r="T542" s="72"/>
      <c r="U542" s="71">
        <v>395391</v>
      </c>
      <c r="V542" s="71">
        <v>173</v>
      </c>
      <c r="W542" s="71">
        <v>40</v>
      </c>
      <c r="X542" s="71">
        <v>885</v>
      </c>
      <c r="Y542" s="71">
        <v>1913</v>
      </c>
      <c r="Z542" s="71">
        <v>3233</v>
      </c>
      <c r="AA542" s="71">
        <v>1584</v>
      </c>
      <c r="AB542" s="71">
        <v>5187</v>
      </c>
      <c r="AC542" s="71">
        <v>0</v>
      </c>
      <c r="AD542" s="71">
        <v>0.5431408040163257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4.6020000000000003</v>
      </c>
      <c r="BK542" s="71">
        <v>0</v>
      </c>
      <c r="BL542" s="71">
        <v>0</v>
      </c>
      <c r="BM542" s="71">
        <v>0</v>
      </c>
      <c r="BN542" s="72"/>
      <c r="BO542" s="71">
        <v>0</v>
      </c>
      <c r="BP542" s="71">
        <v>0</v>
      </c>
      <c r="BQ542" s="71">
        <v>1</v>
      </c>
      <c r="BR542" s="71">
        <v>0</v>
      </c>
      <c r="BS542" s="71">
        <v>0</v>
      </c>
      <c r="BT542" s="71">
        <v>0</v>
      </c>
      <c r="BU542"/>
      <c r="BV542" s="70">
        <v>4.6020000000000003</v>
      </c>
      <c r="BW542" s="70">
        <v>0</v>
      </c>
      <c r="BX542" s="70">
        <v>0</v>
      </c>
      <c r="BY542" s="70">
        <v>0</v>
      </c>
      <c r="BZ542" s="70">
        <v>0</v>
      </c>
      <c r="CA542" s="70">
        <v>0</v>
      </c>
      <c r="CB542" s="70">
        <v>0</v>
      </c>
      <c r="CC542" s="70">
        <v>0</v>
      </c>
      <c r="CD542" s="70">
        <v>0</v>
      </c>
    </row>
    <row r="543" spans="1:82">
      <c r="A543" s="70" t="s">
        <v>2303</v>
      </c>
      <c r="B543" s="70">
        <v>401</v>
      </c>
      <c r="C543" s="70">
        <v>10</v>
      </c>
      <c r="D543" s="70">
        <v>24</v>
      </c>
      <c r="E543" s="70">
        <v>2013</v>
      </c>
      <c r="F543" s="70" t="s">
        <v>180</v>
      </c>
      <c r="G543" s="70" t="s">
        <v>2293</v>
      </c>
      <c r="H543" s="70" t="s">
        <v>2294</v>
      </c>
      <c r="I543" s="148"/>
      <c r="J543" s="71">
        <v>2.222866464704226</v>
      </c>
      <c r="K543" s="71">
        <v>0.35755030943137028</v>
      </c>
      <c r="L543" s="71">
        <v>1.504441576268827</v>
      </c>
      <c r="M543" s="71">
        <v>4.3272208349074761</v>
      </c>
      <c r="N543" s="71">
        <v>8.4922347320910276</v>
      </c>
      <c r="O543" s="71">
        <v>5.9116928976538112</v>
      </c>
      <c r="P543" s="71">
        <v>7.8726935377424345</v>
      </c>
      <c r="Q543" s="71">
        <v>0.393968474113221</v>
      </c>
      <c r="R543" s="71">
        <v>0</v>
      </c>
      <c r="S543" s="71">
        <v>0.50224897119774492</v>
      </c>
      <c r="T543" s="72"/>
      <c r="U543" s="71">
        <v>398534</v>
      </c>
      <c r="V543" s="71">
        <v>173</v>
      </c>
      <c r="W543" s="71">
        <v>40</v>
      </c>
      <c r="X543" s="71">
        <v>885</v>
      </c>
      <c r="Y543" s="71">
        <v>1905</v>
      </c>
      <c r="Z543" s="71">
        <v>3230</v>
      </c>
      <c r="AA543" s="71">
        <v>1576</v>
      </c>
      <c r="AB543" s="71">
        <v>5093</v>
      </c>
      <c r="AC543" s="71">
        <v>0</v>
      </c>
      <c r="AD543" s="71">
        <v>0.50224897119774492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4.3659999999999997</v>
      </c>
      <c r="BK543" s="71">
        <v>0</v>
      </c>
      <c r="BL543" s="71">
        <v>0</v>
      </c>
      <c r="BM543" s="71">
        <v>0</v>
      </c>
      <c r="BN543" s="72"/>
      <c r="BO543" s="71">
        <v>0</v>
      </c>
      <c r="BP543" s="71">
        <v>0</v>
      </c>
      <c r="BQ543" s="71">
        <v>1</v>
      </c>
      <c r="BR543" s="71">
        <v>0</v>
      </c>
      <c r="BS543" s="71">
        <v>0</v>
      </c>
      <c r="BT543" s="71">
        <v>0</v>
      </c>
      <c r="BU543"/>
      <c r="BV543" s="70">
        <v>4.3659999999999997</v>
      </c>
      <c r="BW543" s="70">
        <v>0</v>
      </c>
      <c r="BX543" s="70">
        <v>0</v>
      </c>
      <c r="BY543" s="70">
        <v>0</v>
      </c>
      <c r="BZ543" s="70">
        <v>0</v>
      </c>
      <c r="CA543" s="70">
        <v>0</v>
      </c>
      <c r="CB543" s="70">
        <v>0</v>
      </c>
      <c r="CC543" s="70">
        <v>0</v>
      </c>
      <c r="CD543" s="70">
        <v>0</v>
      </c>
    </row>
    <row r="544" spans="1:82">
      <c r="A544" s="70" t="s">
        <v>2304</v>
      </c>
      <c r="B544" s="70">
        <v>402</v>
      </c>
      <c r="C544" s="70">
        <v>11</v>
      </c>
      <c r="D544" s="70">
        <v>24</v>
      </c>
      <c r="E544" s="70">
        <v>2014</v>
      </c>
      <c r="F544" s="70" t="s">
        <v>181</v>
      </c>
      <c r="G544" s="70" t="s">
        <v>2293</v>
      </c>
      <c r="H544" s="70" t="s">
        <v>2294</v>
      </c>
      <c r="I544" s="148"/>
      <c r="J544" s="71">
        <v>0.81759941020563476</v>
      </c>
      <c r="K544" s="71">
        <v>0.33978268049513849</v>
      </c>
      <c r="L544" s="71">
        <v>1.381380698169886</v>
      </c>
      <c r="M544" s="71">
        <v>4.0547501057438371</v>
      </c>
      <c r="N544" s="71">
        <v>8.3572235082567925</v>
      </c>
      <c r="O544" s="71">
        <v>5.6581387226689488</v>
      </c>
      <c r="P544" s="71">
        <v>7.848337318600727</v>
      </c>
      <c r="Q544" s="71">
        <v>0.371235500256614</v>
      </c>
      <c r="R544" s="71">
        <v>0</v>
      </c>
      <c r="S544" s="71">
        <v>0.520065915347802</v>
      </c>
      <c r="T544" s="72"/>
      <c r="U544" s="71">
        <v>160462</v>
      </c>
      <c r="V544" s="71">
        <v>140</v>
      </c>
      <c r="W544" s="71">
        <v>51</v>
      </c>
      <c r="X544" s="71">
        <v>833</v>
      </c>
      <c r="Y544" s="71">
        <v>1891</v>
      </c>
      <c r="Z544" s="71">
        <v>3256</v>
      </c>
      <c r="AA544" s="71">
        <v>1563</v>
      </c>
      <c r="AB544" s="71">
        <v>5002</v>
      </c>
      <c r="AC544" s="71">
        <v>0</v>
      </c>
      <c r="AD544" s="71">
        <v>0.520065915347802</v>
      </c>
      <c r="AE544" s="72"/>
      <c r="AF544" s="71"/>
      <c r="AG544" s="71"/>
      <c r="AH544" s="71"/>
      <c r="AI544" s="71"/>
      <c r="AJ544" s="71"/>
      <c r="AK544" s="71"/>
      <c r="AL544" s="71"/>
      <c r="AM544" s="71"/>
      <c r="AN544" s="71"/>
      <c r="AO544" s="71"/>
      <c r="AP544" s="71"/>
      <c r="AQ544" s="72"/>
      <c r="AR544" s="71">
        <v>104</v>
      </c>
      <c r="AS544" s="71">
        <v>13</v>
      </c>
      <c r="AT544" s="71">
        <v>0</v>
      </c>
      <c r="AU544" s="71">
        <v>0</v>
      </c>
      <c r="AV544" s="71">
        <v>0</v>
      </c>
      <c r="AW544" s="71">
        <v>0</v>
      </c>
      <c r="AX544" s="71"/>
      <c r="AY544" s="72"/>
      <c r="AZ544" s="71">
        <v>467.3</v>
      </c>
      <c r="BA544" s="71">
        <v>310.5</v>
      </c>
      <c r="BB544" s="71">
        <v>0</v>
      </c>
      <c r="BC544" s="71">
        <v>0</v>
      </c>
      <c r="BD544" s="71">
        <v>0</v>
      </c>
      <c r="BE544" s="71">
        <v>0</v>
      </c>
      <c r="BF544" s="71"/>
      <c r="BG544" s="72"/>
      <c r="BH544" s="71">
        <v>0</v>
      </c>
      <c r="BI544" s="71">
        <v>0</v>
      </c>
      <c r="BJ544" s="71">
        <v>0.31</v>
      </c>
      <c r="BK544" s="71">
        <v>0</v>
      </c>
      <c r="BL544" s="71">
        <v>0</v>
      </c>
      <c r="BM544" s="71">
        <v>0</v>
      </c>
      <c r="BN544" s="72"/>
      <c r="BO544" s="71">
        <v>0</v>
      </c>
      <c r="BP544" s="71">
        <v>0</v>
      </c>
      <c r="BQ544" s="71">
        <v>1</v>
      </c>
      <c r="BR544" s="71">
        <v>0</v>
      </c>
      <c r="BS544" s="71">
        <v>0</v>
      </c>
      <c r="BT544" s="71">
        <v>0</v>
      </c>
      <c r="BU544"/>
      <c r="BV544" s="70">
        <v>0.31</v>
      </c>
      <c r="BW544" s="70">
        <v>0</v>
      </c>
      <c r="BX544" s="70">
        <v>0</v>
      </c>
      <c r="BY544" s="70">
        <v>0</v>
      </c>
      <c r="BZ544" s="70">
        <v>0</v>
      </c>
      <c r="CA544" s="70">
        <v>0</v>
      </c>
      <c r="CB544" s="70">
        <v>0</v>
      </c>
      <c r="CC544" s="70">
        <v>0</v>
      </c>
      <c r="CD544" s="70">
        <v>0</v>
      </c>
    </row>
    <row r="545" spans="1:82">
      <c r="A545" s="70" t="s">
        <v>2305</v>
      </c>
      <c r="B545" s="70">
        <v>403</v>
      </c>
      <c r="C545" s="70">
        <v>12</v>
      </c>
      <c r="D545" s="70">
        <v>24</v>
      </c>
      <c r="E545" s="70">
        <v>2015</v>
      </c>
      <c r="F545" s="70" t="s">
        <v>182</v>
      </c>
      <c r="G545" s="70" t="s">
        <v>2293</v>
      </c>
      <c r="H545" s="70" t="s">
        <v>2294</v>
      </c>
      <c r="I545" s="148"/>
      <c r="J545" s="71">
        <v>0.77583302710508584</v>
      </c>
      <c r="K545" s="71">
        <v>0.31620128688649279</v>
      </c>
      <c r="L545" s="71">
        <v>1.490300579375081</v>
      </c>
      <c r="M545" s="71">
        <v>4.3225624516309864</v>
      </c>
      <c r="N545" s="71">
        <v>7.1553286258086732</v>
      </c>
      <c r="O545" s="71">
        <v>5.509538714781903</v>
      </c>
      <c r="P545" s="71">
        <v>7.6937284852456074</v>
      </c>
      <c r="Q545" s="71">
        <v>0.35549633606300701</v>
      </c>
      <c r="R545" s="71">
        <v>0</v>
      </c>
      <c r="S545" s="71">
        <v>0.64771478714331621</v>
      </c>
      <c r="T545" s="72"/>
      <c r="U545" s="71">
        <v>164361</v>
      </c>
      <c r="V545" s="71">
        <v>140</v>
      </c>
      <c r="W545" s="71">
        <v>51</v>
      </c>
      <c r="X545" s="71">
        <v>833</v>
      </c>
      <c r="Y545" s="71">
        <v>1889</v>
      </c>
      <c r="Z545" s="71">
        <v>3201</v>
      </c>
      <c r="AA545" s="71">
        <v>1531</v>
      </c>
      <c r="AB545" s="71">
        <v>4893</v>
      </c>
      <c r="AC545" s="71">
        <v>0</v>
      </c>
      <c r="AD545" s="71">
        <v>0.64771478714331621</v>
      </c>
      <c r="AE545" s="72"/>
      <c r="AF545" s="71">
        <v>1116321.415833811</v>
      </c>
      <c r="AG545" s="71">
        <v>243101.6718084646</v>
      </c>
      <c r="AH545" s="71">
        <v>313400.81784062902</v>
      </c>
      <c r="AI545" s="71">
        <v>5409524.5884104939</v>
      </c>
      <c r="AJ545" s="71">
        <v>9286263.5817664638</v>
      </c>
      <c r="AK545" s="71">
        <v>0</v>
      </c>
      <c r="AL545" s="71">
        <v>0</v>
      </c>
      <c r="AM545" s="71">
        <v>670565.12463697372</v>
      </c>
      <c r="AN545" s="71">
        <v>0</v>
      </c>
      <c r="AO545" s="71">
        <v>0</v>
      </c>
      <c r="AP545" s="71">
        <v>17039177.200296834</v>
      </c>
      <c r="AQ545" s="72"/>
      <c r="AR545" s="71">
        <v>110</v>
      </c>
      <c r="AS545" s="71">
        <v>20</v>
      </c>
      <c r="AT545" s="71">
        <v>0</v>
      </c>
      <c r="AU545" s="71">
        <v>0</v>
      </c>
      <c r="AV545" s="71">
        <v>0</v>
      </c>
      <c r="AW545" s="71">
        <v>0</v>
      </c>
      <c r="AX545" s="71"/>
      <c r="AY545" s="72"/>
      <c r="AZ545" s="71">
        <v>499.9</v>
      </c>
      <c r="BA545" s="71">
        <v>494.2</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2306</v>
      </c>
      <c r="B546" s="70">
        <v>404</v>
      </c>
      <c r="C546" s="70">
        <v>13</v>
      </c>
      <c r="D546" s="70">
        <v>24</v>
      </c>
      <c r="E546" s="70">
        <v>2016</v>
      </c>
      <c r="F546" s="70" t="s">
        <v>155</v>
      </c>
      <c r="G546" s="70" t="s">
        <v>2293</v>
      </c>
      <c r="H546" s="70" t="s">
        <v>2294</v>
      </c>
      <c r="I546" s="148"/>
      <c r="J546" s="71">
        <v>0.80359397997110993</v>
      </c>
      <c r="K546" s="71">
        <v>0.31810139709520602</v>
      </c>
      <c r="L546" s="71">
        <v>1.4322199609968953</v>
      </c>
      <c r="M546" s="71">
        <v>3.4943005311402735</v>
      </c>
      <c r="N546" s="71">
        <v>7.5654571405211515</v>
      </c>
      <c r="O546" s="71">
        <v>5.3202127327984936</v>
      </c>
      <c r="P546" s="71">
        <v>7.4678556126513254</v>
      </c>
      <c r="Q546" s="71">
        <v>0.33832741340775613</v>
      </c>
      <c r="R546" s="71">
        <v>0</v>
      </c>
      <c r="S546" s="71">
        <v>0.72558278786227359</v>
      </c>
      <c r="T546" s="72"/>
      <c r="U546" s="71">
        <v>168947</v>
      </c>
      <c r="V546" s="71">
        <v>140</v>
      </c>
      <c r="W546" s="71">
        <v>51</v>
      </c>
      <c r="X546" s="71">
        <v>833</v>
      </c>
      <c r="Y546" s="71">
        <v>1876</v>
      </c>
      <c r="Z546" s="71">
        <v>3129</v>
      </c>
      <c r="AA546" s="71">
        <v>1537</v>
      </c>
      <c r="AB546" s="71">
        <v>4790</v>
      </c>
      <c r="AC546" s="71">
        <v>0</v>
      </c>
      <c r="AD546" s="71">
        <v>0.72558278786227359</v>
      </c>
      <c r="AE546" s="72"/>
      <c r="AF546" s="71">
        <v>1180409.973422223</v>
      </c>
      <c r="AG546" s="71">
        <v>235067.90930840239</v>
      </c>
      <c r="AH546" s="71">
        <v>233899.9796403751</v>
      </c>
      <c r="AI546" s="71">
        <v>5262575.8879175829</v>
      </c>
      <c r="AJ546" s="71">
        <v>9210831.1228577029</v>
      </c>
      <c r="AK546" s="71">
        <v>0</v>
      </c>
      <c r="AL546" s="71">
        <v>0</v>
      </c>
      <c r="AM546" s="71">
        <v>656959.40348449524</v>
      </c>
      <c r="AN546" s="71">
        <v>0</v>
      </c>
      <c r="AO546" s="71">
        <v>0</v>
      </c>
      <c r="AP546" s="71">
        <v>16779744.276630782</v>
      </c>
      <c r="AQ546" s="72"/>
      <c r="AR546" s="71">
        <v>116</v>
      </c>
      <c r="AS546" s="71">
        <v>24</v>
      </c>
      <c r="AT546" s="71">
        <v>0</v>
      </c>
      <c r="AU546" s="71">
        <v>0</v>
      </c>
      <c r="AV546" s="71">
        <v>0</v>
      </c>
      <c r="AW546" s="71">
        <v>0</v>
      </c>
      <c r="AX546" s="71"/>
      <c r="AY546" s="72"/>
      <c r="AZ546" s="71">
        <v>533.70000000000005</v>
      </c>
      <c r="BA546" s="71">
        <v>1064.0999999999999</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2307</v>
      </c>
      <c r="B547" s="70">
        <v>405</v>
      </c>
      <c r="C547" s="70">
        <v>14</v>
      </c>
      <c r="D547" s="70">
        <v>24</v>
      </c>
      <c r="E547" s="70">
        <v>2017</v>
      </c>
      <c r="F547" s="70" t="s">
        <v>156</v>
      </c>
      <c r="G547" s="70" t="s">
        <v>2293</v>
      </c>
      <c r="H547" s="70" t="s">
        <v>2294</v>
      </c>
      <c r="I547" s="148"/>
      <c r="J547" s="71">
        <v>0.7380805404638463</v>
      </c>
      <c r="K547" s="71">
        <v>0.3137045990661233</v>
      </c>
      <c r="L547" s="71">
        <v>1.4084233885211139</v>
      </c>
      <c r="M547" s="71">
        <v>3.3195773753854625</v>
      </c>
      <c r="N547" s="71">
        <v>7.7944729849345817</v>
      </c>
      <c r="O547" s="71">
        <v>5.2183466147760083</v>
      </c>
      <c r="P547" s="71">
        <v>7.4108935266888567</v>
      </c>
      <c r="Q547" s="71">
        <v>0.32156931465709299</v>
      </c>
      <c r="R547" s="71">
        <v>0</v>
      </c>
      <c r="S547" s="71">
        <v>0.62577007162646225</v>
      </c>
      <c r="T547" s="72"/>
      <c r="U547" s="71">
        <v>164736</v>
      </c>
      <c r="V547" s="71">
        <v>140</v>
      </c>
      <c r="W547" s="71">
        <v>51</v>
      </c>
      <c r="X547" s="71">
        <v>833</v>
      </c>
      <c r="Y547" s="71">
        <v>1876</v>
      </c>
      <c r="Z547" s="71">
        <v>3120</v>
      </c>
      <c r="AA547" s="71">
        <v>1535</v>
      </c>
      <c r="AB547" s="71">
        <v>4708</v>
      </c>
      <c r="AC547" s="71">
        <v>0</v>
      </c>
      <c r="AD547" s="71">
        <v>0.62577007162646225</v>
      </c>
      <c r="AE547" s="72"/>
      <c r="AF547" s="71">
        <v>1098953.670989573</v>
      </c>
      <c r="AG547" s="71">
        <v>234437.6943837986</v>
      </c>
      <c r="AH547" s="71">
        <v>301659.1050506527</v>
      </c>
      <c r="AI547" s="71">
        <v>5212506.2044493267</v>
      </c>
      <c r="AJ547" s="71">
        <v>9184363.467081001</v>
      </c>
      <c r="AK547" s="71">
        <v>0</v>
      </c>
      <c r="AL547" s="71">
        <v>0</v>
      </c>
      <c r="AM547" s="71">
        <v>646723.28128192015</v>
      </c>
      <c r="AN547" s="71">
        <v>0</v>
      </c>
      <c r="AO547" s="71">
        <v>0</v>
      </c>
      <c r="AP547" s="71">
        <v>16678643.423236271</v>
      </c>
      <c r="AQ547" s="72"/>
      <c r="AR547" s="71">
        <v>124</v>
      </c>
      <c r="AS547" s="71">
        <v>30</v>
      </c>
      <c r="AT547" s="71">
        <v>0</v>
      </c>
      <c r="AU547" s="71">
        <v>0</v>
      </c>
      <c r="AV547" s="71">
        <v>0</v>
      </c>
      <c r="AW547" s="71">
        <v>0</v>
      </c>
      <c r="AX547" s="71"/>
      <c r="AY547" s="72"/>
      <c r="AZ547" s="71">
        <v>580.79999999999995</v>
      </c>
      <c r="BA547" s="71">
        <v>1812.6</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2308</v>
      </c>
      <c r="B548" s="70">
        <v>406</v>
      </c>
      <c r="C548" s="70">
        <v>15</v>
      </c>
      <c r="D548" s="70">
        <v>24</v>
      </c>
      <c r="E548" s="70">
        <v>2018</v>
      </c>
      <c r="F548" s="70" t="s">
        <v>183</v>
      </c>
      <c r="G548" s="70" t="s">
        <v>2293</v>
      </c>
      <c r="H548" s="70" t="s">
        <v>2294</v>
      </c>
      <c r="I548" s="148"/>
      <c r="J548" s="71">
        <v>0.6672560210822569</v>
      </c>
      <c r="K548" s="71">
        <v>0.29436677367625974</v>
      </c>
      <c r="L548" s="71">
        <v>1.2626507652382757</v>
      </c>
      <c r="M548" s="71">
        <v>3.230671216195431</v>
      </c>
      <c r="N548" s="71">
        <v>7.4498327882956055</v>
      </c>
      <c r="O548" s="71">
        <v>5.0464547138428921</v>
      </c>
      <c r="P548" s="71">
        <v>7.1985070636138353</v>
      </c>
      <c r="Q548" s="71">
        <v>0.29003069354779099</v>
      </c>
      <c r="R548" s="71">
        <v>0</v>
      </c>
      <c r="S548" s="71">
        <v>0.76515047233842137</v>
      </c>
      <c r="T548" s="72"/>
      <c r="U548" s="71">
        <v>160111</v>
      </c>
      <c r="V548" s="71">
        <v>140</v>
      </c>
      <c r="W548" s="71">
        <v>51</v>
      </c>
      <c r="X548" s="71">
        <v>833</v>
      </c>
      <c r="Y548" s="71">
        <v>1850</v>
      </c>
      <c r="Z548" s="71">
        <v>3075</v>
      </c>
      <c r="AA548" s="71">
        <v>1506</v>
      </c>
      <c r="AB548" s="71">
        <v>4576</v>
      </c>
      <c r="AC548" s="71">
        <v>0</v>
      </c>
      <c r="AD548" s="71">
        <v>0.76515047233842137</v>
      </c>
      <c r="AE548" s="72"/>
      <c r="AF548" s="71">
        <v>1021289.126694425</v>
      </c>
      <c r="AG548" s="71">
        <v>208249.5924824744</v>
      </c>
      <c r="AH548" s="71">
        <v>285045.81683695561</v>
      </c>
      <c r="AI548" s="71">
        <v>4978882.4638101636</v>
      </c>
      <c r="AJ548" s="71">
        <v>8692198.1666289363</v>
      </c>
      <c r="AK548" s="71">
        <v>0</v>
      </c>
      <c r="AL548" s="71">
        <v>0</v>
      </c>
      <c r="AM548" s="71">
        <v>629891.48261650512</v>
      </c>
      <c r="AN548" s="71">
        <v>0</v>
      </c>
      <c r="AO548" s="71">
        <v>0</v>
      </c>
      <c r="AP548" s="71">
        <v>15815556.64906946</v>
      </c>
      <c r="AQ548" s="72"/>
      <c r="AR548" s="71">
        <v>132</v>
      </c>
      <c r="AS548" s="71">
        <v>48</v>
      </c>
      <c r="AT548" s="71">
        <v>0</v>
      </c>
      <c r="AU548" s="71">
        <v>0</v>
      </c>
      <c r="AV548" s="71">
        <v>0</v>
      </c>
      <c r="AW548" s="71">
        <v>0</v>
      </c>
      <c r="AX548" s="71"/>
      <c r="AY548" s="72"/>
      <c r="AZ548" s="71">
        <v>618.9</v>
      </c>
      <c r="BA548" s="71">
        <v>2614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2309</v>
      </c>
      <c r="B549" s="70">
        <v>407</v>
      </c>
      <c r="C549" s="70">
        <v>16</v>
      </c>
      <c r="D549" s="70">
        <v>24</v>
      </c>
      <c r="E549" s="70">
        <v>2019</v>
      </c>
      <c r="F549" s="70" t="s">
        <v>158</v>
      </c>
      <c r="G549" s="70" t="s">
        <v>2293</v>
      </c>
      <c r="H549" s="70" t="s">
        <v>2294</v>
      </c>
      <c r="I549" s="148"/>
      <c r="J549" s="71">
        <v>0.59720930256769011</v>
      </c>
      <c r="K549" s="71">
        <v>0.26720223742363464</v>
      </c>
      <c r="L549" s="71">
        <v>1.2695236687173785</v>
      </c>
      <c r="M549" s="71">
        <v>3.0937111573324056</v>
      </c>
      <c r="N549" s="71">
        <v>6.533697083472032</v>
      </c>
      <c r="O549" s="71">
        <v>4.8333483960808339</v>
      </c>
      <c r="P549" s="71">
        <v>7.0938689593802495</v>
      </c>
      <c r="Q549" s="71">
        <v>0.27349969301889399</v>
      </c>
      <c r="R549" s="71">
        <v>0</v>
      </c>
      <c r="S549" s="71">
        <v>0.78675629053508256</v>
      </c>
      <c r="T549" s="72"/>
      <c r="U549" s="71">
        <v>145261</v>
      </c>
      <c r="V549" s="71">
        <v>140</v>
      </c>
      <c r="W549" s="71">
        <v>51</v>
      </c>
      <c r="X549" s="71">
        <v>833</v>
      </c>
      <c r="Y549" s="71">
        <v>1828</v>
      </c>
      <c r="Z549" s="71">
        <v>3026</v>
      </c>
      <c r="AA549" s="71">
        <v>1473</v>
      </c>
      <c r="AB549" s="71">
        <v>4432</v>
      </c>
      <c r="AC549" s="71">
        <v>0</v>
      </c>
      <c r="AD549" s="71">
        <v>0.78675629053508256</v>
      </c>
      <c r="AE549" s="72"/>
      <c r="AF549" s="71">
        <v>970063.80952804617</v>
      </c>
      <c r="AG549" s="71">
        <v>201640.7694722751</v>
      </c>
      <c r="AH549" s="71">
        <v>301080.30584619357</v>
      </c>
      <c r="AI549" s="71">
        <v>5102107.9203622853</v>
      </c>
      <c r="AJ549" s="71">
        <v>8344292.1682615923</v>
      </c>
      <c r="AK549" s="71">
        <v>0</v>
      </c>
      <c r="AL549" s="71">
        <v>0</v>
      </c>
      <c r="AM549" s="71">
        <v>603605.03592186293</v>
      </c>
      <c r="AN549" s="71">
        <v>0</v>
      </c>
      <c r="AO549" s="71">
        <v>0</v>
      </c>
      <c r="AP549" s="71">
        <v>15522790.009392256</v>
      </c>
      <c r="AQ549" s="72"/>
      <c r="AR549" s="71">
        <v>136</v>
      </c>
      <c r="AS549" s="71">
        <v>93</v>
      </c>
      <c r="AT549" s="71">
        <v>0</v>
      </c>
      <c r="AU549" s="71">
        <v>0</v>
      </c>
      <c r="AV549" s="71">
        <v>0</v>
      </c>
      <c r="AW549" s="71">
        <v>0</v>
      </c>
      <c r="AX549" s="71"/>
      <c r="AY549" s="72"/>
      <c r="AZ549" s="71">
        <v>636.09999999999991</v>
      </c>
      <c r="BA549" s="71">
        <v>4779.8</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2310</v>
      </c>
      <c r="B550" s="70">
        <v>408</v>
      </c>
      <c r="C550" s="70">
        <v>17</v>
      </c>
      <c r="D550" s="70">
        <v>24</v>
      </c>
      <c r="E550" s="70">
        <v>2020</v>
      </c>
      <c r="F550" s="70" t="s">
        <v>159</v>
      </c>
      <c r="G550" s="70" t="s">
        <v>2293</v>
      </c>
      <c r="H550" s="70" t="s">
        <v>2294</v>
      </c>
      <c r="I550" s="148"/>
      <c r="J550" s="71">
        <v>0.58620714347140679</v>
      </c>
      <c r="K550" s="71">
        <v>0.29885644051882754</v>
      </c>
      <c r="L550" s="71">
        <v>1.2899306132905397</v>
      </c>
      <c r="M550" s="71">
        <v>2.4033041639552675</v>
      </c>
      <c r="N550" s="71">
        <v>6.3212331143589777</v>
      </c>
      <c r="O550" s="71">
        <v>4.1367359538893744</v>
      </c>
      <c r="P550" s="71">
        <v>6.6876963111991534</v>
      </c>
      <c r="Q550" s="71">
        <v>0.255182010870525</v>
      </c>
      <c r="R550" s="71">
        <v>0</v>
      </c>
      <c r="S550" s="71">
        <v>0.71901955501905701</v>
      </c>
      <c r="T550" s="72"/>
      <c r="U550" s="71">
        <v>145067</v>
      </c>
      <c r="V550" s="71">
        <v>137</v>
      </c>
      <c r="W550" s="71">
        <v>58</v>
      </c>
      <c r="X550" s="71">
        <v>719</v>
      </c>
      <c r="Y550" s="71">
        <v>1804</v>
      </c>
      <c r="Z550" s="71">
        <v>2956</v>
      </c>
      <c r="AA550" s="71">
        <v>1476</v>
      </c>
      <c r="AB550" s="71">
        <v>4328</v>
      </c>
      <c r="AC550" s="71">
        <v>0</v>
      </c>
      <c r="AD550" s="71">
        <v>0.71901955501905701</v>
      </c>
      <c r="AE550" s="72"/>
      <c r="AF550" s="71">
        <v>977981.62898452976</v>
      </c>
      <c r="AG550" s="71">
        <v>215499.23483465932</v>
      </c>
      <c r="AH550" s="71">
        <v>331914.75626951823</v>
      </c>
      <c r="AI550" s="71">
        <v>4154575.6436931505</v>
      </c>
      <c r="AJ550" s="71">
        <v>8240257.8960641278</v>
      </c>
      <c r="AK550" s="71"/>
      <c r="AL550" s="71"/>
      <c r="AM550" s="71">
        <v>564852.08508291282</v>
      </c>
      <c r="AN550" s="71"/>
      <c r="AO550" s="71"/>
      <c r="AP550" s="71">
        <v>14485081.244928898</v>
      </c>
      <c r="AQ550" s="72"/>
      <c r="AR550" s="71">
        <v>144</v>
      </c>
      <c r="AS550" s="71">
        <v>116</v>
      </c>
      <c r="AT550" s="71">
        <v>0</v>
      </c>
      <c r="AU550" s="71">
        <v>0</v>
      </c>
      <c r="AV550" s="71">
        <v>0</v>
      </c>
      <c r="AW550" s="71">
        <v>0</v>
      </c>
      <c r="AX550" s="71"/>
      <c r="AY550" s="72"/>
      <c r="AZ550" s="71">
        <v>682.19999999999993</v>
      </c>
      <c r="BA550" s="71">
        <v>6048.4</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2311</v>
      </c>
      <c r="B551" s="70">
        <v>408</v>
      </c>
      <c r="C551" s="70">
        <v>18</v>
      </c>
      <c r="D551" s="70">
        <v>24</v>
      </c>
      <c r="E551" s="70">
        <v>2021</v>
      </c>
      <c r="F551" s="70" t="s">
        <v>160</v>
      </c>
      <c r="G551" s="70" t="s">
        <v>2293</v>
      </c>
      <c r="H551" s="70" t="s">
        <v>2294</v>
      </c>
      <c r="I551" s="148"/>
      <c r="J551" s="71">
        <v>0.70300437784889191</v>
      </c>
      <c r="K551" s="71">
        <v>0.32046787690174627</v>
      </c>
      <c r="L551" s="71">
        <v>1.6922870755630781</v>
      </c>
      <c r="M551" s="71">
        <v>2.7184983192694627</v>
      </c>
      <c r="N551" s="71">
        <v>6.8857526435071685</v>
      </c>
      <c r="O551" s="71">
        <v>3.9659578770286363</v>
      </c>
      <c r="P551" s="71">
        <v>6.8537496049012203</v>
      </c>
      <c r="Q551" s="71">
        <v>0.249312948587052</v>
      </c>
      <c r="R551" s="71">
        <v>0</v>
      </c>
      <c r="S551" s="71">
        <v>0.64925596175377676</v>
      </c>
      <c r="T551" s="72"/>
      <c r="U551" s="71">
        <v>184009</v>
      </c>
      <c r="V551" s="71">
        <v>137</v>
      </c>
      <c r="W551" s="71">
        <v>58</v>
      </c>
      <c r="X551" s="71">
        <v>719</v>
      </c>
      <c r="Y551" s="71">
        <v>1800</v>
      </c>
      <c r="Z551" s="71">
        <v>2918</v>
      </c>
      <c r="AA551" s="71">
        <v>1475</v>
      </c>
      <c r="AB551" s="71">
        <v>4270</v>
      </c>
      <c r="AC551" s="71">
        <v>0</v>
      </c>
      <c r="AD551" s="71">
        <v>0.64925596175377676</v>
      </c>
      <c r="AE551" s="72"/>
      <c r="AF551" s="71">
        <v>1110356.7063616267</v>
      </c>
      <c r="AG551" s="71">
        <v>221919.62463625323</v>
      </c>
      <c r="AH551" s="71">
        <v>397588.03892093821</v>
      </c>
      <c r="AI551" s="71">
        <v>4446213.8066865848</v>
      </c>
      <c r="AJ551" s="71">
        <v>8720696.9639450498</v>
      </c>
      <c r="AK551" s="71">
        <v>0</v>
      </c>
      <c r="AL551" s="71">
        <v>0</v>
      </c>
      <c r="AM551" s="71">
        <v>560496.80093931837</v>
      </c>
      <c r="AN551" s="71">
        <v>0</v>
      </c>
      <c r="AO551" s="71">
        <v>0</v>
      </c>
      <c r="AP551" s="71">
        <v>15457271.941489771</v>
      </c>
      <c r="AQ551" s="72"/>
      <c r="AR551" s="71">
        <v>147</v>
      </c>
      <c r="AS551" s="71">
        <v>123</v>
      </c>
      <c r="AT551" s="71">
        <v>0</v>
      </c>
      <c r="AU551" s="71">
        <v>0</v>
      </c>
      <c r="AV551" s="71">
        <v>0</v>
      </c>
      <c r="AW551" s="71">
        <v>0</v>
      </c>
      <c r="AX551" s="71"/>
      <c r="AY551" s="72"/>
      <c r="AZ551" s="71">
        <v>701.7</v>
      </c>
      <c r="BA551" s="71">
        <v>6824.5999999999995</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2312</v>
      </c>
      <c r="B552" s="70">
        <v>408</v>
      </c>
      <c r="C552" s="70">
        <v>19</v>
      </c>
      <c r="D552" s="70">
        <v>24</v>
      </c>
      <c r="E552" s="70">
        <v>2022</v>
      </c>
      <c r="F552" s="70" t="s">
        <v>161</v>
      </c>
      <c r="G552" s="70" t="s">
        <v>2293</v>
      </c>
      <c r="H552" s="70" t="s">
        <v>2294</v>
      </c>
      <c r="I552" s="148"/>
      <c r="J552" s="71">
        <v>0.66741385937127196</v>
      </c>
      <c r="K552" s="71">
        <v>0.28871859538063421</v>
      </c>
      <c r="L552" s="71">
        <v>1.0843636640143728</v>
      </c>
      <c r="M552" s="71">
        <v>2.6846677321216372</v>
      </c>
      <c r="N552" s="71">
        <v>6.7148798790455926</v>
      </c>
      <c r="O552" s="71">
        <v>4.1470389399226066</v>
      </c>
      <c r="P552" s="71">
        <v>6.6684539063288035</v>
      </c>
      <c r="Q552" s="71">
        <v>0.24578159246707679</v>
      </c>
      <c r="R552" s="71">
        <v>0</v>
      </c>
      <c r="S552" s="71">
        <v>0.54171330146051122</v>
      </c>
      <c r="T552" s="72"/>
      <c r="U552" s="71">
        <v>193853</v>
      </c>
      <c r="V552" s="71">
        <v>137</v>
      </c>
      <c r="W552" s="71">
        <v>58</v>
      </c>
      <c r="X552" s="71">
        <v>719</v>
      </c>
      <c r="Y552" s="71">
        <v>1795</v>
      </c>
      <c r="Z552" s="71">
        <v>2899</v>
      </c>
      <c r="AA552" s="71">
        <v>1457</v>
      </c>
      <c r="AB552" s="71">
        <v>4175</v>
      </c>
      <c r="AC552" s="71">
        <v>0</v>
      </c>
      <c r="AD552" s="71">
        <v>0.54171330146051122</v>
      </c>
      <c r="AE552" s="72"/>
      <c r="AF552" s="71">
        <v>1038962.6596111498</v>
      </c>
      <c r="AG552" s="71">
        <v>215525.84256556723</v>
      </c>
      <c r="AH552" s="71">
        <v>310400.43510521273</v>
      </c>
      <c r="AI552" s="71">
        <v>4415577.5921425726</v>
      </c>
      <c r="AJ552" s="71">
        <v>8622537.0851196237</v>
      </c>
      <c r="AK552" s="71">
        <v>0</v>
      </c>
      <c r="AL552" s="71">
        <v>0</v>
      </c>
      <c r="AM552" s="71">
        <v>539106.45414970745</v>
      </c>
      <c r="AN552" s="71">
        <v>0</v>
      </c>
      <c r="AO552" s="71">
        <v>0</v>
      </c>
      <c r="AP552" s="71">
        <v>15142110.068693835</v>
      </c>
      <c r="AQ552" s="72"/>
      <c r="AR552" s="71">
        <v>152</v>
      </c>
      <c r="AS552" s="71">
        <v>123</v>
      </c>
      <c r="AT552" s="71">
        <v>0</v>
      </c>
      <c r="AU552" s="71">
        <v>0</v>
      </c>
      <c r="AV552" s="71">
        <v>0</v>
      </c>
      <c r="AW552" s="71">
        <v>0</v>
      </c>
      <c r="AX552" s="71"/>
      <c r="AY552" s="72"/>
      <c r="AZ552" s="71">
        <v>728.3</v>
      </c>
      <c r="BA552" s="71">
        <v>6824.5999999999995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2313</v>
      </c>
      <c r="B553" s="70">
        <v>408</v>
      </c>
      <c r="C553" s="70">
        <v>20</v>
      </c>
      <c r="D553" s="70">
        <v>24</v>
      </c>
      <c r="E553" s="70">
        <v>2023</v>
      </c>
      <c r="F553" s="70" t="s">
        <v>1539</v>
      </c>
      <c r="G553" s="70" t="s">
        <v>2293</v>
      </c>
      <c r="H553" s="70" t="s">
        <v>2294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153</v>
      </c>
      <c r="AS553" s="71">
        <v>125</v>
      </c>
      <c r="AT553" s="71">
        <v>0</v>
      </c>
      <c r="AU553" s="71">
        <v>0</v>
      </c>
      <c r="AV553" s="71">
        <v>0</v>
      </c>
      <c r="AW553" s="71">
        <v>0</v>
      </c>
      <c r="AX553" s="71"/>
      <c r="AY553" s="72"/>
      <c r="AZ553" s="71">
        <v>735.4</v>
      </c>
      <c r="BA553" s="71">
        <v>7074.0999999999995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2314</v>
      </c>
      <c r="B554" s="70">
        <v>408</v>
      </c>
      <c r="C554" s="70">
        <v>21</v>
      </c>
      <c r="D554" s="70">
        <v>24</v>
      </c>
      <c r="E554" s="70">
        <v>2024</v>
      </c>
      <c r="F554" s="70" t="s">
        <v>1554</v>
      </c>
      <c r="G554" s="70" t="s">
        <v>2293</v>
      </c>
      <c r="H554" s="70" t="s">
        <v>2294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2315</v>
      </c>
      <c r="B555" s="70">
        <v>443</v>
      </c>
      <c r="C555" s="70">
        <v>1</v>
      </c>
      <c r="D555" s="70">
        <v>27</v>
      </c>
      <c r="E555" s="70">
        <v>1990</v>
      </c>
      <c r="F555" s="70" t="s">
        <v>787</v>
      </c>
      <c r="G555" s="70" t="s">
        <v>2316</v>
      </c>
      <c r="H555" s="70" t="s">
        <v>2317</v>
      </c>
      <c r="I555" s="148"/>
      <c r="J555" s="71">
        <v>7.6013419156899058</v>
      </c>
      <c r="K555" s="71">
        <v>1.53030491395387</v>
      </c>
      <c r="L555" s="71">
        <v>3.2973689643411732</v>
      </c>
      <c r="M555" s="71">
        <v>2.0800808297848481</v>
      </c>
      <c r="N555" s="71">
        <v>4.2291559225188156</v>
      </c>
      <c r="O555" s="71">
        <v>3.9823813057640578</v>
      </c>
      <c r="P555" s="71">
        <v>7.0878145466412574</v>
      </c>
      <c r="Q555" s="71">
        <v>0.365901547473232</v>
      </c>
      <c r="R555" s="71">
        <v>0</v>
      </c>
      <c r="S555" s="71">
        <v>0.33843890920413011</v>
      </c>
      <c r="T555" s="72"/>
      <c r="U555" s="71">
        <v>613018</v>
      </c>
      <c r="V555" s="71">
        <v>450</v>
      </c>
      <c r="W555" s="71">
        <v>43</v>
      </c>
      <c r="X555" s="71">
        <v>816</v>
      </c>
      <c r="Y555" s="71">
        <v>1528</v>
      </c>
      <c r="Z555" s="71">
        <v>1638</v>
      </c>
      <c r="AA555" s="71">
        <v>1721</v>
      </c>
      <c r="AB555" s="71">
        <v>5941</v>
      </c>
      <c r="AC555" s="71">
        <v>0</v>
      </c>
      <c r="AD555" s="71">
        <v>0.33843890920413011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2318</v>
      </c>
      <c r="B556" s="70">
        <v>444</v>
      </c>
      <c r="C556" s="70">
        <v>2</v>
      </c>
      <c r="D556" s="70">
        <v>27</v>
      </c>
      <c r="E556" s="70">
        <v>2005</v>
      </c>
      <c r="F556" s="70" t="s">
        <v>789</v>
      </c>
      <c r="G556" s="70" t="s">
        <v>2316</v>
      </c>
      <c r="H556" s="70" t="s">
        <v>2317</v>
      </c>
      <c r="I556" s="148"/>
      <c r="J556" s="71">
        <v>3.0119445047303488</v>
      </c>
      <c r="K556" s="71">
        <v>1.232806643812721</v>
      </c>
      <c r="L556" s="71">
        <v>4.1706882441466862</v>
      </c>
      <c r="M556" s="71">
        <v>3.9987600773312808</v>
      </c>
      <c r="N556" s="71">
        <v>5.1497099584935873</v>
      </c>
      <c r="O556" s="71">
        <v>5.6873803796731748</v>
      </c>
      <c r="P556" s="71">
        <v>8.533641973134074</v>
      </c>
      <c r="Q556" s="71">
        <v>0.32673880175188402</v>
      </c>
      <c r="R556" s="71">
        <v>0</v>
      </c>
      <c r="S556" s="71">
        <v>0.38501195301686358</v>
      </c>
      <c r="T556" s="72"/>
      <c r="U556" s="71">
        <v>277627</v>
      </c>
      <c r="V556" s="71">
        <v>496</v>
      </c>
      <c r="W556" s="71">
        <v>55</v>
      </c>
      <c r="X556" s="71">
        <v>886</v>
      </c>
      <c r="Y556" s="71">
        <v>1698</v>
      </c>
      <c r="Z556" s="71">
        <v>2707</v>
      </c>
      <c r="AA556" s="71">
        <v>1697</v>
      </c>
      <c r="AB556" s="71">
        <v>5546</v>
      </c>
      <c r="AC556" s="71">
        <v>0</v>
      </c>
      <c r="AD556" s="71">
        <v>0.38501195301686358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2319</v>
      </c>
      <c r="B557" s="70">
        <v>445</v>
      </c>
      <c r="C557" s="70">
        <v>3</v>
      </c>
      <c r="D557" s="70">
        <v>27</v>
      </c>
      <c r="E557" s="70">
        <v>2006</v>
      </c>
      <c r="F557" s="70" t="s">
        <v>790</v>
      </c>
      <c r="G557" s="70" t="s">
        <v>2316</v>
      </c>
      <c r="H557" s="70" t="s">
        <v>2317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2320</v>
      </c>
      <c r="B558" s="70">
        <v>446</v>
      </c>
      <c r="C558" s="70">
        <v>4</v>
      </c>
      <c r="D558" s="70">
        <v>27</v>
      </c>
      <c r="E558" s="70">
        <v>2007</v>
      </c>
      <c r="F558" s="70" t="s">
        <v>791</v>
      </c>
      <c r="G558" s="1064" t="s">
        <v>2316</v>
      </c>
      <c r="H558" s="70" t="s">
        <v>2317</v>
      </c>
      <c r="I558" s="148"/>
      <c r="J558" s="71">
        <v>2.1865074655094179</v>
      </c>
      <c r="K558" s="71">
        <v>1.272532226216331</v>
      </c>
      <c r="L558" s="71">
        <v>3.33759537470053</v>
      </c>
      <c r="M558" s="71">
        <v>4.6498492529663693</v>
      </c>
      <c r="N558" s="71">
        <v>5.1592006528602443</v>
      </c>
      <c r="O558" s="71">
        <v>5.4790779668049971</v>
      </c>
      <c r="P558" s="71">
        <v>8.6146678793241929</v>
      </c>
      <c r="Q558" s="71">
        <v>0.33129651014036099</v>
      </c>
      <c r="R558" s="71">
        <v>0</v>
      </c>
      <c r="S558" s="71">
        <v>0.40058180530269522</v>
      </c>
      <c r="T558" s="72"/>
      <c r="U558" s="71">
        <v>229271</v>
      </c>
      <c r="V558" s="71">
        <v>522</v>
      </c>
      <c r="W558" s="71">
        <v>43</v>
      </c>
      <c r="X558" s="71">
        <v>1187</v>
      </c>
      <c r="Y558" s="71">
        <v>1694</v>
      </c>
      <c r="Z558" s="71">
        <v>2711</v>
      </c>
      <c r="AA558" s="71">
        <v>1687</v>
      </c>
      <c r="AB558" s="71">
        <v>5326</v>
      </c>
      <c r="AC558" s="71">
        <v>0</v>
      </c>
      <c r="AD558" s="71">
        <v>0.40058180530269522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2321</v>
      </c>
      <c r="B559" s="70">
        <v>447</v>
      </c>
      <c r="C559" s="70">
        <v>5</v>
      </c>
      <c r="D559" s="70">
        <v>27</v>
      </c>
      <c r="E559" s="70">
        <v>2008</v>
      </c>
      <c r="F559" s="70" t="s">
        <v>792</v>
      </c>
      <c r="G559" s="1064" t="s">
        <v>2316</v>
      </c>
      <c r="H559" s="70" t="s">
        <v>2317</v>
      </c>
      <c r="I559" s="148"/>
      <c r="J559" s="71">
        <v>1.919863290133593</v>
      </c>
      <c r="K559" s="71">
        <v>0.9424859318466664</v>
      </c>
      <c r="L559" s="71">
        <v>2.990880106990597</v>
      </c>
      <c r="M559" s="71">
        <v>4.8432646090390108</v>
      </c>
      <c r="N559" s="71">
        <v>4.5857845798773313</v>
      </c>
      <c r="O559" s="71">
        <v>5.2737674300814108</v>
      </c>
      <c r="P559" s="71">
        <v>8.5181385995898626</v>
      </c>
      <c r="Q559" s="71">
        <v>0.32085620881895699</v>
      </c>
      <c r="R559" s="71">
        <v>0</v>
      </c>
      <c r="S559" s="71">
        <v>0.40846785336739538</v>
      </c>
      <c r="T559" s="72"/>
      <c r="U559" s="71">
        <v>207592</v>
      </c>
      <c r="V559" s="71">
        <v>522</v>
      </c>
      <c r="W559" s="71">
        <v>43</v>
      </c>
      <c r="X559" s="71">
        <v>1187</v>
      </c>
      <c r="Y559" s="71">
        <v>1689</v>
      </c>
      <c r="Z559" s="71">
        <v>2701</v>
      </c>
      <c r="AA559" s="71">
        <v>1670</v>
      </c>
      <c r="AB559" s="71">
        <v>5243</v>
      </c>
      <c r="AC559" s="71">
        <v>0</v>
      </c>
      <c r="AD559" s="71">
        <v>0.40846785336739538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2322</v>
      </c>
      <c r="B560" s="70">
        <v>448</v>
      </c>
      <c r="C560" s="70">
        <v>6</v>
      </c>
      <c r="D560" s="70">
        <v>27</v>
      </c>
      <c r="E560" s="70">
        <v>2009</v>
      </c>
      <c r="F560" s="70" t="s">
        <v>176</v>
      </c>
      <c r="G560" s="70" t="s">
        <v>2316</v>
      </c>
      <c r="H560" s="70" t="s">
        <v>2317</v>
      </c>
      <c r="I560" s="148"/>
      <c r="J560" s="71">
        <v>1.5661239142110079</v>
      </c>
      <c r="K560" s="71">
        <v>0.61755162882027859</v>
      </c>
      <c r="L560" s="71">
        <v>2.9506656028489422</v>
      </c>
      <c r="M560" s="71">
        <v>4.5089609885056987</v>
      </c>
      <c r="N560" s="71">
        <v>4.386142379559903</v>
      </c>
      <c r="O560" s="71">
        <v>5.3548352384438171</v>
      </c>
      <c r="P560" s="71">
        <v>8.014120944825283</v>
      </c>
      <c r="Q560" s="71">
        <v>0.30203861364551599</v>
      </c>
      <c r="R560" s="71">
        <v>0</v>
      </c>
      <c r="S560" s="71">
        <v>0.39207757099948037</v>
      </c>
      <c r="T560" s="72"/>
      <c r="U560" s="71">
        <v>153041</v>
      </c>
      <c r="V560" s="71">
        <v>326</v>
      </c>
      <c r="W560" s="71">
        <v>61</v>
      </c>
      <c r="X560" s="71">
        <v>1179</v>
      </c>
      <c r="Y560" s="71">
        <v>1678</v>
      </c>
      <c r="Z560" s="71">
        <v>2707</v>
      </c>
      <c r="AA560" s="71">
        <v>1613</v>
      </c>
      <c r="AB560" s="71">
        <v>5181</v>
      </c>
      <c r="AC560" s="71">
        <v>0</v>
      </c>
      <c r="AD560" s="71">
        <v>0.39207757099948037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2323</v>
      </c>
      <c r="B561" s="70">
        <v>449</v>
      </c>
      <c r="C561" s="70">
        <v>7</v>
      </c>
      <c r="D561" s="70">
        <v>27</v>
      </c>
      <c r="E561" s="70">
        <v>2010</v>
      </c>
      <c r="F561" s="70" t="s">
        <v>177</v>
      </c>
      <c r="G561" s="70" t="s">
        <v>2316</v>
      </c>
      <c r="H561" s="70" t="s">
        <v>2317</v>
      </c>
      <c r="I561" s="148"/>
      <c r="J561" s="71">
        <v>1.086703620891766</v>
      </c>
      <c r="K561" s="71">
        <v>0.66535243384043685</v>
      </c>
      <c r="L561" s="71">
        <v>2.8413916853355592</v>
      </c>
      <c r="M561" s="71">
        <v>4.7629610379168321</v>
      </c>
      <c r="N561" s="71">
        <v>5.319809616667909</v>
      </c>
      <c r="O561" s="71">
        <v>5.3792923400504167</v>
      </c>
      <c r="P561" s="71">
        <v>8.0869008160311822</v>
      </c>
      <c r="Q561" s="71">
        <v>0.31137382901691602</v>
      </c>
      <c r="R561" s="71">
        <v>0</v>
      </c>
      <c r="S561" s="71">
        <v>0.33042881170070681</v>
      </c>
      <c r="T561" s="72"/>
      <c r="U561" s="71">
        <v>105491</v>
      </c>
      <c r="V561" s="71">
        <v>326</v>
      </c>
      <c r="W561" s="71">
        <v>61</v>
      </c>
      <c r="X561" s="71">
        <v>1179</v>
      </c>
      <c r="Y561" s="71">
        <v>1681</v>
      </c>
      <c r="Z561" s="71">
        <v>2732</v>
      </c>
      <c r="AA561" s="71">
        <v>1587</v>
      </c>
      <c r="AB561" s="71">
        <v>5118</v>
      </c>
      <c r="AC561" s="71">
        <v>0</v>
      </c>
      <c r="AD561" s="71">
        <v>0.33042881170070681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2324</v>
      </c>
      <c r="B562" s="70">
        <v>450</v>
      </c>
      <c r="C562" s="70">
        <v>8</v>
      </c>
      <c r="D562" s="70">
        <v>27</v>
      </c>
      <c r="E562" s="70">
        <v>2011</v>
      </c>
      <c r="F562" s="70" t="s">
        <v>178</v>
      </c>
      <c r="G562" s="70" t="s">
        <v>2316</v>
      </c>
      <c r="H562" s="70" t="s">
        <v>2317</v>
      </c>
      <c r="I562" s="148"/>
      <c r="J562" s="71">
        <v>1.2706604282905949</v>
      </c>
      <c r="K562" s="71">
        <v>0.879063547998438</v>
      </c>
      <c r="L562" s="71">
        <v>2.516461426879506</v>
      </c>
      <c r="M562" s="71">
        <v>5.4697726699244713</v>
      </c>
      <c r="N562" s="71">
        <v>6.5033558618372149</v>
      </c>
      <c r="O562" s="71">
        <v>5.2552764949373083</v>
      </c>
      <c r="P562" s="71">
        <v>7.6107280013411254</v>
      </c>
      <c r="Q562" s="71">
        <v>0.352850166188728</v>
      </c>
      <c r="R562" s="71">
        <v>0</v>
      </c>
      <c r="S562" s="71">
        <v>0.4200963385824496</v>
      </c>
      <c r="T562" s="72"/>
      <c r="U562" s="71">
        <v>106401</v>
      </c>
      <c r="V562" s="71">
        <v>326</v>
      </c>
      <c r="W562" s="71">
        <v>61</v>
      </c>
      <c r="X562" s="71">
        <v>1179</v>
      </c>
      <c r="Y562" s="71">
        <v>1672</v>
      </c>
      <c r="Z562" s="71">
        <v>2727</v>
      </c>
      <c r="AA562" s="71">
        <v>1538</v>
      </c>
      <c r="AB562" s="71">
        <v>5028</v>
      </c>
      <c r="AC562" s="71">
        <v>0</v>
      </c>
      <c r="AD562" s="71">
        <v>0.4200963385824496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2325</v>
      </c>
      <c r="B563" s="70">
        <v>451</v>
      </c>
      <c r="C563" s="70">
        <v>9</v>
      </c>
      <c r="D563" s="70">
        <v>27</v>
      </c>
      <c r="E563" s="70">
        <v>2012</v>
      </c>
      <c r="F563" s="70" t="s">
        <v>179</v>
      </c>
      <c r="G563" s="70" t="s">
        <v>2316</v>
      </c>
      <c r="H563" s="70" t="s">
        <v>2317</v>
      </c>
      <c r="I563" s="148"/>
      <c r="J563" s="71">
        <v>1.576330247663464</v>
      </c>
      <c r="K563" s="71">
        <v>0.8498840629460469</v>
      </c>
      <c r="L563" s="71">
        <v>2.4918750248276029</v>
      </c>
      <c r="M563" s="71">
        <v>6.1664688213255454</v>
      </c>
      <c r="N563" s="71">
        <v>6.9237459436763</v>
      </c>
      <c r="O563" s="71">
        <v>5.2330415447893062</v>
      </c>
      <c r="P563" s="71">
        <v>7.4997542986846231</v>
      </c>
      <c r="Q563" s="71">
        <v>0.37680744463757299</v>
      </c>
      <c r="R563" s="71">
        <v>0</v>
      </c>
      <c r="S563" s="71">
        <v>0.30197360897620762</v>
      </c>
      <c r="T563" s="72"/>
      <c r="U563" s="71">
        <v>118181</v>
      </c>
      <c r="V563" s="71">
        <v>326</v>
      </c>
      <c r="W563" s="71">
        <v>61</v>
      </c>
      <c r="X563" s="71">
        <v>1179</v>
      </c>
      <c r="Y563" s="71">
        <v>1663</v>
      </c>
      <c r="Z563" s="71">
        <v>2737</v>
      </c>
      <c r="AA563" s="71">
        <v>1507</v>
      </c>
      <c r="AB563" s="71">
        <v>4942</v>
      </c>
      <c r="AC563" s="71">
        <v>0</v>
      </c>
      <c r="AD563" s="71">
        <v>0.30197360897620762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2326</v>
      </c>
      <c r="B564" s="70">
        <v>452</v>
      </c>
      <c r="C564" s="70">
        <v>10</v>
      </c>
      <c r="D564" s="70">
        <v>27</v>
      </c>
      <c r="E564" s="70">
        <v>2013</v>
      </c>
      <c r="F564" s="70" t="s">
        <v>180</v>
      </c>
      <c r="G564" s="70" t="s">
        <v>2316</v>
      </c>
      <c r="H564" s="70" t="s">
        <v>2317</v>
      </c>
      <c r="I564" s="148"/>
      <c r="J564" s="71">
        <v>2.2877659431782309</v>
      </c>
      <c r="K564" s="71">
        <v>0.73296280634433764</v>
      </c>
      <c r="L564" s="71">
        <v>2.3461849278041522</v>
      </c>
      <c r="M564" s="71">
        <v>6.0485874139963292</v>
      </c>
      <c r="N564" s="71">
        <v>7.5488999337271396</v>
      </c>
      <c r="O564" s="71">
        <v>5.0295145767036136</v>
      </c>
      <c r="P564" s="71">
        <v>7.4980412437508832</v>
      </c>
      <c r="Q564" s="71">
        <v>0.37586742896448899</v>
      </c>
      <c r="R564" s="71">
        <v>0</v>
      </c>
      <c r="S564" s="71">
        <v>0.39149286253743959</v>
      </c>
      <c r="T564" s="72"/>
      <c r="U564" s="71">
        <v>161347</v>
      </c>
      <c r="V564" s="71">
        <v>326</v>
      </c>
      <c r="W564" s="71">
        <v>61</v>
      </c>
      <c r="X564" s="71">
        <v>1179</v>
      </c>
      <c r="Y564" s="71">
        <v>1655</v>
      </c>
      <c r="Z564" s="71">
        <v>2748</v>
      </c>
      <c r="AA564" s="71">
        <v>1501</v>
      </c>
      <c r="AB564" s="71">
        <v>4859</v>
      </c>
      <c r="AC564" s="71">
        <v>0</v>
      </c>
      <c r="AD564" s="71">
        <v>0.39149286253743959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2327</v>
      </c>
      <c r="B565" s="70">
        <v>453</v>
      </c>
      <c r="C565" s="70">
        <v>11</v>
      </c>
      <c r="D565" s="70">
        <v>27</v>
      </c>
      <c r="E565" s="70">
        <v>2014</v>
      </c>
      <c r="F565" s="70" t="s">
        <v>181</v>
      </c>
      <c r="G565" s="70" t="s">
        <v>2316</v>
      </c>
      <c r="H565" s="70" t="s">
        <v>2317</v>
      </c>
      <c r="I565" s="148"/>
      <c r="J565" s="71">
        <v>2.3246133210899602</v>
      </c>
      <c r="K565" s="71">
        <v>0.72017382758337556</v>
      </c>
      <c r="L565" s="71">
        <v>1.972856070951764</v>
      </c>
      <c r="M565" s="71">
        <v>5.069989033605375</v>
      </c>
      <c r="N565" s="71">
        <v>5.9487392186709513</v>
      </c>
      <c r="O565" s="71">
        <v>4.7857844110043875</v>
      </c>
      <c r="P565" s="71">
        <v>7.4516523229708751</v>
      </c>
      <c r="Q565" s="71">
        <v>0.357579496248774</v>
      </c>
      <c r="R565" s="71">
        <v>0</v>
      </c>
      <c r="S565" s="71">
        <v>0</v>
      </c>
      <c r="T565" s="72"/>
      <c r="U565" s="71">
        <v>179068</v>
      </c>
      <c r="V565" s="71">
        <v>289</v>
      </c>
      <c r="W565" s="71">
        <v>45</v>
      </c>
      <c r="X565" s="71">
        <v>982</v>
      </c>
      <c r="Y565" s="71">
        <v>1657</v>
      </c>
      <c r="Z565" s="71">
        <v>2754</v>
      </c>
      <c r="AA565" s="71">
        <v>1484</v>
      </c>
      <c r="AB565" s="71">
        <v>4818</v>
      </c>
      <c r="AC565" s="71">
        <v>0</v>
      </c>
      <c r="AD565" s="71">
        <v>0</v>
      </c>
      <c r="AE565" s="72"/>
      <c r="AF565" s="71"/>
      <c r="AG565" s="71"/>
      <c r="AH565" s="71"/>
      <c r="AI565" s="71"/>
      <c r="AJ565" s="71"/>
      <c r="AK565" s="71"/>
      <c r="AL565" s="71"/>
      <c r="AM565" s="71"/>
      <c r="AN565" s="71"/>
      <c r="AO565" s="71"/>
      <c r="AP565" s="71"/>
      <c r="AQ565" s="72"/>
      <c r="AR565" s="71">
        <v>173</v>
      </c>
      <c r="AS565" s="71">
        <v>69</v>
      </c>
      <c r="AT565" s="71">
        <v>0</v>
      </c>
      <c r="AU565" s="71">
        <v>0</v>
      </c>
      <c r="AV565" s="71">
        <v>0</v>
      </c>
      <c r="AW565" s="71">
        <v>0</v>
      </c>
      <c r="AX565" s="71"/>
      <c r="AY565" s="72"/>
      <c r="AZ565" s="71">
        <v>868.36</v>
      </c>
      <c r="BA565" s="71">
        <v>5049.1000000000004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2328</v>
      </c>
      <c r="B566" s="70">
        <v>454</v>
      </c>
      <c r="C566" s="70">
        <v>12</v>
      </c>
      <c r="D566" s="70">
        <v>27</v>
      </c>
      <c r="E566" s="70">
        <v>2015</v>
      </c>
      <c r="F566" s="70" t="s">
        <v>182</v>
      </c>
      <c r="G566" s="70" t="s">
        <v>2316</v>
      </c>
      <c r="H566" s="70" t="s">
        <v>2317</v>
      </c>
      <c r="I566" s="148"/>
      <c r="J566" s="71">
        <v>7.9477320235774576</v>
      </c>
      <c r="K566" s="71">
        <v>0.67881109601170986</v>
      </c>
      <c r="L566" s="71">
        <v>1.9469810804156089</v>
      </c>
      <c r="M566" s="71">
        <v>4.5312070488762544</v>
      </c>
      <c r="N566" s="71">
        <v>5.3778289602345346</v>
      </c>
      <c r="O566" s="71">
        <v>4.6661541567553071</v>
      </c>
      <c r="P566" s="71">
        <v>7.39221071312625</v>
      </c>
      <c r="Q566" s="71">
        <v>0.341837371996004</v>
      </c>
      <c r="R566" s="71">
        <v>0</v>
      </c>
      <c r="S566" s="71">
        <v>0.6055638162815179</v>
      </c>
      <c r="T566" s="72"/>
      <c r="U566" s="71">
        <v>765664</v>
      </c>
      <c r="V566" s="71">
        <v>289</v>
      </c>
      <c r="W566" s="71">
        <v>45</v>
      </c>
      <c r="X566" s="71">
        <v>982</v>
      </c>
      <c r="Y566" s="71">
        <v>1664</v>
      </c>
      <c r="Z566" s="71">
        <v>2711</v>
      </c>
      <c r="AA566" s="71">
        <v>1471</v>
      </c>
      <c r="AB566" s="71">
        <v>4705</v>
      </c>
      <c r="AC566" s="71">
        <v>0</v>
      </c>
      <c r="AD566" s="71">
        <v>0.6055638162815179</v>
      </c>
      <c r="AE566" s="72"/>
      <c r="AF566" s="71">
        <v>7997215.6685658405</v>
      </c>
      <c r="AG566" s="71">
        <v>513073.06904479739</v>
      </c>
      <c r="AH566" s="71">
        <v>405482.79468502442</v>
      </c>
      <c r="AI566" s="71">
        <v>6016581.0233214675</v>
      </c>
      <c r="AJ566" s="71">
        <v>8944290.7888869606</v>
      </c>
      <c r="AK566" s="71">
        <v>0</v>
      </c>
      <c r="AL566" s="71">
        <v>0</v>
      </c>
      <c r="AM566" s="71">
        <v>644800.51326731266</v>
      </c>
      <c r="AN566" s="71">
        <v>0</v>
      </c>
      <c r="AO566" s="71">
        <v>0</v>
      </c>
      <c r="AP566" s="71">
        <v>24521443.857771404</v>
      </c>
      <c r="AQ566" s="72"/>
      <c r="AR566" s="71">
        <v>177</v>
      </c>
      <c r="AS566" s="71">
        <v>73</v>
      </c>
      <c r="AT566" s="71">
        <v>0</v>
      </c>
      <c r="AU566" s="71">
        <v>0</v>
      </c>
      <c r="AV566" s="71">
        <v>0</v>
      </c>
      <c r="AW566" s="71">
        <v>0</v>
      </c>
      <c r="AX566" s="71"/>
      <c r="AY566" s="72"/>
      <c r="AZ566" s="71">
        <v>895.86</v>
      </c>
      <c r="BA566" s="71">
        <v>5218.2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2329</v>
      </c>
      <c r="B567" s="70">
        <v>455</v>
      </c>
      <c r="C567" s="70">
        <v>13</v>
      </c>
      <c r="D567" s="70">
        <v>27</v>
      </c>
      <c r="E567" s="70">
        <v>2016</v>
      </c>
      <c r="F567" s="70" t="s">
        <v>155</v>
      </c>
      <c r="G567" s="70" t="s">
        <v>2316</v>
      </c>
      <c r="H567" s="70" t="s">
        <v>2317</v>
      </c>
      <c r="I567" s="148"/>
      <c r="J567" s="71">
        <v>1.4445186603953242</v>
      </c>
      <c r="K567" s="71">
        <v>0.65224357203666072</v>
      </c>
      <c r="L567" s="71">
        <v>1.9021430453679522</v>
      </c>
      <c r="M567" s="71">
        <v>3.6336008481002957</v>
      </c>
      <c r="N567" s="71">
        <v>5.277263347033089</v>
      </c>
      <c r="O567" s="71">
        <v>4.6128913851333699</v>
      </c>
      <c r="P567" s="71">
        <v>7.1423212430692562</v>
      </c>
      <c r="Q567" s="71">
        <v>0.32794450531361413</v>
      </c>
      <c r="R567" s="71">
        <v>0</v>
      </c>
      <c r="S567" s="71">
        <v>0.46261585584218601</v>
      </c>
      <c r="T567" s="72"/>
      <c r="U567" s="71">
        <v>147967</v>
      </c>
      <c r="V567" s="71">
        <v>289</v>
      </c>
      <c r="W567" s="71">
        <v>45</v>
      </c>
      <c r="X567" s="71">
        <v>982</v>
      </c>
      <c r="Y567" s="71">
        <v>1655</v>
      </c>
      <c r="Z567" s="71">
        <v>2713</v>
      </c>
      <c r="AA567" s="71">
        <v>1470</v>
      </c>
      <c r="AB567" s="71">
        <v>4643</v>
      </c>
      <c r="AC567" s="71">
        <v>0</v>
      </c>
      <c r="AD567" s="71">
        <v>0.46261585584218601</v>
      </c>
      <c r="AE567" s="72"/>
      <c r="AF567" s="71">
        <v>1570127.8746869089</v>
      </c>
      <c r="AG567" s="71">
        <v>487398.42638191557</v>
      </c>
      <c r="AH567" s="71">
        <v>338573.59232929442</v>
      </c>
      <c r="AI567" s="71">
        <v>5728820.4819443533</v>
      </c>
      <c r="AJ567" s="71">
        <v>8967597.8068811148</v>
      </c>
      <c r="AK567" s="71">
        <v>0</v>
      </c>
      <c r="AL567" s="71">
        <v>0</v>
      </c>
      <c r="AM567" s="71">
        <v>636798.01886816521</v>
      </c>
      <c r="AN567" s="71">
        <v>0</v>
      </c>
      <c r="AO567" s="71">
        <v>0</v>
      </c>
      <c r="AP567" s="71">
        <v>17729316.201091755</v>
      </c>
      <c r="AQ567" s="72"/>
      <c r="AR567" s="71">
        <v>180</v>
      </c>
      <c r="AS567" s="71">
        <v>77</v>
      </c>
      <c r="AT567" s="71">
        <v>0</v>
      </c>
      <c r="AU567" s="71">
        <v>0</v>
      </c>
      <c r="AV567" s="71">
        <v>0</v>
      </c>
      <c r="AW567" s="71">
        <v>0</v>
      </c>
      <c r="AX567" s="71"/>
      <c r="AY567" s="72"/>
      <c r="AZ567" s="71">
        <v>914.26</v>
      </c>
      <c r="BA567" s="71">
        <v>6730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2330</v>
      </c>
      <c r="B568" s="70">
        <v>456</v>
      </c>
      <c r="C568" s="70">
        <v>14</v>
      </c>
      <c r="D568" s="70">
        <v>27</v>
      </c>
      <c r="E568" s="70">
        <v>2017</v>
      </c>
      <c r="F568" s="70" t="s">
        <v>156</v>
      </c>
      <c r="G568" s="70" t="s">
        <v>2316</v>
      </c>
      <c r="H568" s="70" t="s">
        <v>2317</v>
      </c>
      <c r="I568" s="148"/>
      <c r="J568" s="71">
        <v>1.371611659476641</v>
      </c>
      <c r="K568" s="71">
        <v>0.62782663002065386</v>
      </c>
      <c r="L568" s="71">
        <v>1.7563136777149257</v>
      </c>
      <c r="M568" s="71">
        <v>3.3068610361916941</v>
      </c>
      <c r="N568" s="71">
        <v>4.9737131797271603</v>
      </c>
      <c r="O568" s="71">
        <v>4.5292572541068692</v>
      </c>
      <c r="P568" s="71">
        <v>7.0343139207724201</v>
      </c>
      <c r="Q568" s="71">
        <v>0.311050692215039</v>
      </c>
      <c r="R568" s="71">
        <v>0</v>
      </c>
      <c r="S568" s="71">
        <v>0.42895815459052555</v>
      </c>
      <c r="T568" s="72"/>
      <c r="U568" s="71">
        <v>152281</v>
      </c>
      <c r="V568" s="71">
        <v>289</v>
      </c>
      <c r="W568" s="71">
        <v>45</v>
      </c>
      <c r="X568" s="71">
        <v>982</v>
      </c>
      <c r="Y568" s="71">
        <v>1656</v>
      </c>
      <c r="Z568" s="71">
        <v>2708</v>
      </c>
      <c r="AA568" s="71">
        <v>1457</v>
      </c>
      <c r="AB568" s="71">
        <v>4554</v>
      </c>
      <c r="AC568" s="71">
        <v>0</v>
      </c>
      <c r="AD568" s="71">
        <v>0.42895815459052561</v>
      </c>
      <c r="AE568" s="72"/>
      <c r="AF568" s="71">
        <v>1684751.547980499</v>
      </c>
      <c r="AG568" s="71">
        <v>478679.00642956008</v>
      </c>
      <c r="AH568" s="71">
        <v>408871.57768435462</v>
      </c>
      <c r="AI568" s="71">
        <v>5518971.2279691435</v>
      </c>
      <c r="AJ568" s="71">
        <v>9293735.962670451</v>
      </c>
      <c r="AK568" s="71">
        <v>0</v>
      </c>
      <c r="AL568" s="71">
        <v>0</v>
      </c>
      <c r="AM568" s="71">
        <v>625568.78142690414</v>
      </c>
      <c r="AN568" s="71">
        <v>0</v>
      </c>
      <c r="AO568" s="71">
        <v>0</v>
      </c>
      <c r="AP568" s="71">
        <v>18010578.104160912</v>
      </c>
      <c r="AQ568" s="72"/>
      <c r="AR568" s="71">
        <v>185</v>
      </c>
      <c r="AS568" s="71">
        <v>89</v>
      </c>
      <c r="AT568" s="71">
        <v>0</v>
      </c>
      <c r="AU568" s="71">
        <v>1</v>
      </c>
      <c r="AV568" s="71">
        <v>0</v>
      </c>
      <c r="AW568" s="71">
        <v>0</v>
      </c>
      <c r="AX568" s="71"/>
      <c r="AY568" s="72"/>
      <c r="AZ568" s="71">
        <v>949.26</v>
      </c>
      <c r="BA568" s="71">
        <v>7242.4999999999982</v>
      </c>
      <c r="BB568" s="71">
        <v>0</v>
      </c>
      <c r="BC568" s="71">
        <v>8879.7999999999993</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2331</v>
      </c>
      <c r="B569" s="70">
        <v>457</v>
      </c>
      <c r="C569" s="70">
        <v>15</v>
      </c>
      <c r="D569" s="70">
        <v>27</v>
      </c>
      <c r="E569" s="70">
        <v>2018</v>
      </c>
      <c r="F569" s="70" t="s">
        <v>183</v>
      </c>
      <c r="G569" s="70" t="s">
        <v>2316</v>
      </c>
      <c r="H569" s="70" t="s">
        <v>2317</v>
      </c>
      <c r="I569" s="148"/>
      <c r="J569" s="71">
        <v>1.388688797785824</v>
      </c>
      <c r="K569" s="71">
        <v>0.54977823215166965</v>
      </c>
      <c r="L569" s="71">
        <v>1.5397216109533118</v>
      </c>
      <c r="M569" s="71">
        <v>2.9980030112841378</v>
      </c>
      <c r="N569" s="71">
        <v>3.6870805553696564</v>
      </c>
      <c r="O569" s="71">
        <v>4.37195296184633</v>
      </c>
      <c r="P569" s="71">
        <v>7.002531771709342</v>
      </c>
      <c r="Q569" s="71">
        <v>0.28426303771019301</v>
      </c>
      <c r="R569" s="71">
        <v>0</v>
      </c>
      <c r="S569" s="71">
        <v>0.516735216843207</v>
      </c>
      <c r="T569" s="72"/>
      <c r="U569" s="71">
        <v>170333</v>
      </c>
      <c r="V569" s="71">
        <v>289</v>
      </c>
      <c r="W569" s="71">
        <v>45</v>
      </c>
      <c r="X569" s="71">
        <v>982</v>
      </c>
      <c r="Y569" s="71">
        <v>1636</v>
      </c>
      <c r="Z569" s="71">
        <v>2664</v>
      </c>
      <c r="AA569" s="71">
        <v>1465</v>
      </c>
      <c r="AB569" s="71">
        <v>4485</v>
      </c>
      <c r="AC569" s="71">
        <v>0</v>
      </c>
      <c r="AD569" s="71">
        <v>0.516735216843207</v>
      </c>
      <c r="AE569" s="72"/>
      <c r="AF569" s="71">
        <v>2006434.1895219961</v>
      </c>
      <c r="AG569" s="71">
        <v>426263.59481171001</v>
      </c>
      <c r="AH569" s="71">
        <v>372050.03111855761</v>
      </c>
      <c r="AI569" s="71">
        <v>5418929.3332761535</v>
      </c>
      <c r="AJ569" s="71">
        <v>8035779.2483769506</v>
      </c>
      <c r="AK569" s="71">
        <v>0</v>
      </c>
      <c r="AL569" s="71">
        <v>0</v>
      </c>
      <c r="AM569" s="71">
        <v>617365.23154174513</v>
      </c>
      <c r="AN569" s="71">
        <v>0</v>
      </c>
      <c r="AO569" s="71">
        <v>0</v>
      </c>
      <c r="AP569" s="71">
        <v>16876821.628647111</v>
      </c>
      <c r="AQ569" s="72"/>
      <c r="AR569" s="71">
        <v>187</v>
      </c>
      <c r="AS569" s="71">
        <v>92</v>
      </c>
      <c r="AT569" s="71">
        <v>0</v>
      </c>
      <c r="AU569" s="71">
        <v>1</v>
      </c>
      <c r="AV569" s="71">
        <v>0</v>
      </c>
      <c r="AW569" s="71">
        <v>0</v>
      </c>
      <c r="AX569" s="71"/>
      <c r="AY569" s="72"/>
      <c r="AZ569" s="71">
        <v>968.25999999999988</v>
      </c>
      <c r="BA569" s="71">
        <v>7309</v>
      </c>
      <c r="BB569" s="71">
        <v>0</v>
      </c>
      <c r="BC569" s="71">
        <v>8880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2332</v>
      </c>
      <c r="B570" s="70">
        <v>458</v>
      </c>
      <c r="C570" s="70">
        <v>16</v>
      </c>
      <c r="D570" s="70">
        <v>27</v>
      </c>
      <c r="E570" s="70">
        <v>2019</v>
      </c>
      <c r="F570" s="70" t="s">
        <v>158</v>
      </c>
      <c r="G570" s="70" t="s">
        <v>2316</v>
      </c>
      <c r="H570" s="70" t="s">
        <v>2317</v>
      </c>
      <c r="I570" s="148"/>
      <c r="J570" s="71">
        <v>1.3869041926080996</v>
      </c>
      <c r="K570" s="71">
        <v>0.5170893382331665</v>
      </c>
      <c r="L570" s="71">
        <v>1.5693079320464034</v>
      </c>
      <c r="M570" s="71">
        <v>3.349970664009803</v>
      </c>
      <c r="N570" s="71">
        <v>3.5025395493268272</v>
      </c>
      <c r="O570" s="71">
        <v>4.2631218999139939</v>
      </c>
      <c r="P570" s="71">
        <v>6.9734706403140541</v>
      </c>
      <c r="Q570" s="71">
        <v>0.27140154555439899</v>
      </c>
      <c r="R570" s="71">
        <v>0</v>
      </c>
      <c r="S570" s="71">
        <v>0.4546522355093251</v>
      </c>
      <c r="T570" s="72"/>
      <c r="U570" s="71">
        <v>166972</v>
      </c>
      <c r="V570" s="71">
        <v>289</v>
      </c>
      <c r="W570" s="71">
        <v>45</v>
      </c>
      <c r="X570" s="71">
        <v>982</v>
      </c>
      <c r="Y570" s="71">
        <v>1638</v>
      </c>
      <c r="Z570" s="71">
        <v>2669</v>
      </c>
      <c r="AA570" s="71">
        <v>1448</v>
      </c>
      <c r="AB570" s="71">
        <v>4398</v>
      </c>
      <c r="AC570" s="71">
        <v>0</v>
      </c>
      <c r="AD570" s="71">
        <v>0.4546522355093251</v>
      </c>
      <c r="AE570" s="72"/>
      <c r="AF570" s="71">
        <v>1956727.215787787</v>
      </c>
      <c r="AG570" s="71">
        <v>413028.15326824831</v>
      </c>
      <c r="AH570" s="71">
        <v>413669.03161473782</v>
      </c>
      <c r="AI570" s="71">
        <v>5462235.5521754427</v>
      </c>
      <c r="AJ570" s="71">
        <v>7494826.7802703436</v>
      </c>
      <c r="AK570" s="71">
        <v>0</v>
      </c>
      <c r="AL570" s="71">
        <v>0</v>
      </c>
      <c r="AM570" s="71">
        <v>598974.49187372602</v>
      </c>
      <c r="AN570" s="71">
        <v>0</v>
      </c>
      <c r="AO570" s="71">
        <v>0</v>
      </c>
      <c r="AP570" s="71">
        <v>16339461.224990286</v>
      </c>
      <c r="AQ570" s="72"/>
      <c r="AR570" s="71">
        <v>195</v>
      </c>
      <c r="AS570" s="71">
        <v>134</v>
      </c>
      <c r="AT570" s="71">
        <v>0</v>
      </c>
      <c r="AU570" s="71">
        <v>1</v>
      </c>
      <c r="AV570" s="71">
        <v>0</v>
      </c>
      <c r="AW570" s="71">
        <v>0</v>
      </c>
      <c r="AX570" s="71"/>
      <c r="AY570" s="72"/>
      <c r="AZ570" s="71">
        <v>1019.06</v>
      </c>
      <c r="BA570" s="71">
        <v>9258</v>
      </c>
      <c r="BB570" s="71">
        <v>0</v>
      </c>
      <c r="BC570" s="71">
        <v>8879.7999999999993</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2333</v>
      </c>
      <c r="B571" s="70">
        <v>459</v>
      </c>
      <c r="C571" s="70">
        <v>17</v>
      </c>
      <c r="D571" s="70">
        <v>27</v>
      </c>
      <c r="E571" s="70">
        <v>2020</v>
      </c>
      <c r="F571" s="70" t="s">
        <v>159</v>
      </c>
      <c r="G571" s="70" t="s">
        <v>2316</v>
      </c>
      <c r="H571" s="70" t="s">
        <v>2317</v>
      </c>
      <c r="I571" s="148"/>
      <c r="J571" s="71">
        <v>7.9090371856681081</v>
      </c>
      <c r="K571" s="71">
        <v>0.52454791557283287</v>
      </c>
      <c r="L571" s="71">
        <v>3.755332451509295</v>
      </c>
      <c r="M571" s="71">
        <v>2.9177967590120417</v>
      </c>
      <c r="N571" s="71">
        <v>3.6153722590129198</v>
      </c>
      <c r="O571" s="71">
        <v>3.6945138424451787</v>
      </c>
      <c r="P571" s="71">
        <v>6.6152009582322249</v>
      </c>
      <c r="Q571" s="71">
        <v>0.25117268167939799</v>
      </c>
      <c r="R571" s="71">
        <v>0</v>
      </c>
      <c r="S571" s="71">
        <v>0.5017843294825689</v>
      </c>
      <c r="T571" s="72"/>
      <c r="U571" s="71">
        <v>952700</v>
      </c>
      <c r="V571" s="71">
        <v>269</v>
      </c>
      <c r="W571" s="71">
        <v>121</v>
      </c>
      <c r="X571" s="71">
        <v>904</v>
      </c>
      <c r="Y571" s="71">
        <v>1610</v>
      </c>
      <c r="Z571" s="71">
        <v>2640</v>
      </c>
      <c r="AA571" s="71">
        <v>1460</v>
      </c>
      <c r="AB571" s="71">
        <v>4260</v>
      </c>
      <c r="AC571" s="71">
        <v>0</v>
      </c>
      <c r="AD571" s="71">
        <v>0.5017843294825689</v>
      </c>
      <c r="AE571" s="72"/>
      <c r="AF571" s="71">
        <v>10989258.063340761</v>
      </c>
      <c r="AG571" s="71">
        <v>385741.57650229213</v>
      </c>
      <c r="AH571" s="71">
        <v>1151781.2697972441</v>
      </c>
      <c r="AI571" s="71">
        <v>4637613.3729549302</v>
      </c>
      <c r="AJ571" s="71">
        <v>8005942.3829524778</v>
      </c>
      <c r="AK571" s="71"/>
      <c r="AL571" s="71"/>
      <c r="AM571" s="71">
        <v>555977.32958715537</v>
      </c>
      <c r="AN571" s="71"/>
      <c r="AO571" s="71"/>
      <c r="AP571" s="71">
        <v>25726313.99513486</v>
      </c>
      <c r="AQ571" s="72"/>
      <c r="AR571" s="71">
        <v>197</v>
      </c>
      <c r="AS571" s="71">
        <v>134</v>
      </c>
      <c r="AT571" s="71">
        <v>0</v>
      </c>
      <c r="AU571" s="71">
        <v>1</v>
      </c>
      <c r="AV571" s="71">
        <v>0</v>
      </c>
      <c r="AW571" s="71">
        <v>0</v>
      </c>
      <c r="AX571" s="71"/>
      <c r="AY571" s="72"/>
      <c r="AZ571" s="71">
        <v>1027.1600000000001</v>
      </c>
      <c r="BA571" s="71">
        <v>8924.4000000000142</v>
      </c>
      <c r="BB571" s="71">
        <v>0</v>
      </c>
      <c r="BC571" s="71">
        <v>8879.7999999999993</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2334</v>
      </c>
      <c r="B572" s="70">
        <v>459</v>
      </c>
      <c r="C572" s="70">
        <v>18</v>
      </c>
      <c r="D572" s="70">
        <v>27</v>
      </c>
      <c r="E572" s="70">
        <v>2021</v>
      </c>
      <c r="F572" s="70" t="s">
        <v>160</v>
      </c>
      <c r="G572" s="70" t="s">
        <v>2316</v>
      </c>
      <c r="H572" s="70" t="s">
        <v>2317</v>
      </c>
      <c r="I572" s="148"/>
      <c r="J572" s="71">
        <v>6.4593676649848621</v>
      </c>
      <c r="K572" s="71">
        <v>0.53699019010780524</v>
      </c>
      <c r="L572" s="71">
        <v>3.3550902422413329</v>
      </c>
      <c r="M572" s="71">
        <v>2.6968470775738727</v>
      </c>
      <c r="N572" s="71">
        <v>2.9127150045010368</v>
      </c>
      <c r="O572" s="71">
        <v>3.5663719908578284</v>
      </c>
      <c r="P572" s="71">
        <v>6.9002157039175005</v>
      </c>
      <c r="Q572" s="71">
        <v>0.24399972181388499</v>
      </c>
      <c r="R572" s="71">
        <v>0</v>
      </c>
      <c r="S572" s="71">
        <v>0.46911594247772331</v>
      </c>
      <c r="T572" s="72"/>
      <c r="U572" s="71">
        <v>994272</v>
      </c>
      <c r="V572" s="71">
        <v>269</v>
      </c>
      <c r="W572" s="71">
        <v>121</v>
      </c>
      <c r="X572" s="71">
        <v>904</v>
      </c>
      <c r="Y572" s="71">
        <v>1592</v>
      </c>
      <c r="Z572" s="71">
        <v>2624</v>
      </c>
      <c r="AA572" s="71">
        <v>1485</v>
      </c>
      <c r="AB572" s="71">
        <v>4179</v>
      </c>
      <c r="AC572" s="71">
        <v>0</v>
      </c>
      <c r="AD572" s="71">
        <v>0.46911594247772331</v>
      </c>
      <c r="AE572" s="72"/>
      <c r="AF572" s="71">
        <v>9997489.3115087692</v>
      </c>
      <c r="AG572" s="71">
        <v>412907.99184122775</v>
      </c>
      <c r="AH572" s="71">
        <v>1065582.5606199494</v>
      </c>
      <c r="AI572" s="71">
        <v>5141362.6506460579</v>
      </c>
      <c r="AJ572" s="71">
        <v>7375910.1371699851</v>
      </c>
      <c r="AK572" s="71">
        <v>0</v>
      </c>
      <c r="AL572" s="71">
        <v>0</v>
      </c>
      <c r="AM572" s="71">
        <v>548551.78714880836</v>
      </c>
      <c r="AN572" s="71">
        <v>0</v>
      </c>
      <c r="AO572" s="71">
        <v>0</v>
      </c>
      <c r="AP572" s="71">
        <v>24541804.438934799</v>
      </c>
      <c r="AQ572" s="72"/>
      <c r="AR572" s="71">
        <v>202</v>
      </c>
      <c r="AS572" s="71">
        <v>134</v>
      </c>
      <c r="AT572" s="71">
        <v>0</v>
      </c>
      <c r="AU572" s="71">
        <v>1</v>
      </c>
      <c r="AV572" s="71">
        <v>0</v>
      </c>
      <c r="AW572" s="71">
        <v>0</v>
      </c>
      <c r="AX572" s="71"/>
      <c r="AY572" s="72"/>
      <c r="AZ572" s="71">
        <v>1053.71</v>
      </c>
      <c r="BA572" s="71">
        <v>8924.4000000000142</v>
      </c>
      <c r="BB572" s="71">
        <v>0</v>
      </c>
      <c r="BC572" s="71">
        <v>8879.7999999999993</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2335</v>
      </c>
      <c r="B573" s="70">
        <v>459</v>
      </c>
      <c r="C573" s="70">
        <v>19</v>
      </c>
      <c r="D573" s="70">
        <v>27</v>
      </c>
      <c r="E573" s="70">
        <v>2022</v>
      </c>
      <c r="F573" s="70" t="s">
        <v>161</v>
      </c>
      <c r="G573" s="70" t="s">
        <v>2316</v>
      </c>
      <c r="H573" s="70" t="s">
        <v>2317</v>
      </c>
      <c r="I573" s="148"/>
      <c r="J573" s="71">
        <v>6.8949497994645261</v>
      </c>
      <c r="K573" s="71">
        <v>0.54927203045477313</v>
      </c>
      <c r="L573" s="71">
        <v>2.9994670102653944</v>
      </c>
      <c r="M573" s="71">
        <v>2.9226358088771365</v>
      </c>
      <c r="N573" s="71">
        <v>3.9386294707894263</v>
      </c>
      <c r="O573" s="71">
        <v>3.7121649013794977</v>
      </c>
      <c r="P573" s="71">
        <v>6.9567947409881823</v>
      </c>
      <c r="Q573" s="71">
        <v>0.24107200506651005</v>
      </c>
      <c r="R573" s="71">
        <v>0</v>
      </c>
      <c r="S573" s="71">
        <v>0.45618299752741659</v>
      </c>
      <c r="T573" s="72"/>
      <c r="U573" s="71">
        <v>1036103</v>
      </c>
      <c r="V573" s="71">
        <v>269</v>
      </c>
      <c r="W573" s="71">
        <v>121</v>
      </c>
      <c r="X573" s="71">
        <v>904</v>
      </c>
      <c r="Y573" s="71">
        <v>1580</v>
      </c>
      <c r="Z573" s="71">
        <v>2595</v>
      </c>
      <c r="AA573" s="71">
        <v>1520</v>
      </c>
      <c r="AB573" s="71">
        <v>4095</v>
      </c>
      <c r="AC573" s="71">
        <v>0</v>
      </c>
      <c r="AD573" s="71">
        <v>0.45618299752741659</v>
      </c>
      <c r="AE573" s="72"/>
      <c r="AF573" s="71">
        <v>8811287.4870836325</v>
      </c>
      <c r="AG573" s="71">
        <v>420906.60792586202</v>
      </c>
      <c r="AH573" s="71">
        <v>1067711.6451463404</v>
      </c>
      <c r="AI573" s="71">
        <v>4824193.3678826364</v>
      </c>
      <c r="AJ573" s="71">
        <v>7732348.7309144754</v>
      </c>
      <c r="AK573" s="71">
        <v>0</v>
      </c>
      <c r="AL573" s="71">
        <v>0</v>
      </c>
      <c r="AM573" s="71">
        <v>528776.27059713833</v>
      </c>
      <c r="AN573" s="71">
        <v>0</v>
      </c>
      <c r="AO573" s="71">
        <v>0</v>
      </c>
      <c r="AP573" s="71">
        <v>23385224.109550081</v>
      </c>
      <c r="AQ573" s="72"/>
      <c r="AR573" s="71">
        <v>213</v>
      </c>
      <c r="AS573" s="71">
        <v>139</v>
      </c>
      <c r="AT573" s="71">
        <v>0</v>
      </c>
      <c r="AU573" s="71">
        <v>1</v>
      </c>
      <c r="AV573" s="71">
        <v>0</v>
      </c>
      <c r="AW573" s="71">
        <v>0</v>
      </c>
      <c r="AX573" s="71"/>
      <c r="AY573" s="72"/>
      <c r="AZ573" s="71">
        <v>1126.6099999999997</v>
      </c>
      <c r="BA573" s="71">
        <v>9171.9000000000142</v>
      </c>
      <c r="BB573" s="71">
        <v>0</v>
      </c>
      <c r="BC573" s="71">
        <v>8879.7999999999993</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2336</v>
      </c>
      <c r="B574" s="70">
        <v>459</v>
      </c>
      <c r="C574" s="70">
        <v>20</v>
      </c>
      <c r="D574" s="70">
        <v>27</v>
      </c>
      <c r="E574" s="70">
        <v>2023</v>
      </c>
      <c r="F574" s="70" t="s">
        <v>1539</v>
      </c>
      <c r="G574" s="70" t="s">
        <v>2316</v>
      </c>
      <c r="H574" s="70" t="s">
        <v>2317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218</v>
      </c>
      <c r="AS574" s="71">
        <v>139</v>
      </c>
      <c r="AT574" s="71">
        <v>0</v>
      </c>
      <c r="AU574" s="71">
        <v>1</v>
      </c>
      <c r="AV574" s="71">
        <v>0</v>
      </c>
      <c r="AW574" s="71">
        <v>0</v>
      </c>
      <c r="AX574" s="71"/>
      <c r="AY574" s="72"/>
      <c r="AZ574" s="71">
        <v>1154.5699999999997</v>
      </c>
      <c r="BA574" s="71">
        <v>9171.9000000000142</v>
      </c>
      <c r="BB574" s="71">
        <v>0</v>
      </c>
      <c r="BC574" s="71">
        <v>8879.7999999999993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2337</v>
      </c>
      <c r="B575" s="70">
        <v>459</v>
      </c>
      <c r="C575" s="70">
        <v>21</v>
      </c>
      <c r="D575" s="70">
        <v>27</v>
      </c>
      <c r="E575" s="70">
        <v>2024</v>
      </c>
      <c r="F575" s="70" t="s">
        <v>1554</v>
      </c>
      <c r="G575" s="70" t="s">
        <v>2316</v>
      </c>
      <c r="H575" s="70" t="s">
        <v>2317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2338</v>
      </c>
      <c r="B576" s="70">
        <v>120</v>
      </c>
      <c r="C576" s="70">
        <v>1</v>
      </c>
      <c r="D576" s="70">
        <v>8</v>
      </c>
      <c r="E576" s="70">
        <v>1990</v>
      </c>
      <c r="F576" s="70" t="s">
        <v>787</v>
      </c>
      <c r="G576" s="70" t="s">
        <v>2339</v>
      </c>
      <c r="H576" s="70" t="s">
        <v>2340</v>
      </c>
      <c r="I576" s="148"/>
      <c r="J576" s="71">
        <v>7.384768833735099</v>
      </c>
      <c r="K576" s="71">
        <v>0.29237942818263463</v>
      </c>
      <c r="L576" s="71">
        <v>0.37013161323170041</v>
      </c>
      <c r="M576" s="71">
        <v>1.7213244914350201</v>
      </c>
      <c r="N576" s="71">
        <v>4.0151168523915803</v>
      </c>
      <c r="O576" s="71">
        <v>3.3064948570446391</v>
      </c>
      <c r="P576" s="71">
        <v>3.4800716396931208</v>
      </c>
      <c r="Q576" s="71">
        <v>0.27154686463717898</v>
      </c>
      <c r="R576" s="71">
        <v>0</v>
      </c>
      <c r="S576" s="71">
        <v>0.23487141624636859</v>
      </c>
      <c r="T576" s="72"/>
      <c r="U576" s="71">
        <v>1916493</v>
      </c>
      <c r="V576" s="71">
        <v>86</v>
      </c>
      <c r="W576" s="71">
        <v>5</v>
      </c>
      <c r="X576" s="71">
        <v>632</v>
      </c>
      <c r="Y576" s="71">
        <v>1180</v>
      </c>
      <c r="Z576" s="71">
        <v>1360</v>
      </c>
      <c r="AA576" s="71">
        <v>845</v>
      </c>
      <c r="AB576" s="71">
        <v>4409</v>
      </c>
      <c r="AC576" s="71">
        <v>0</v>
      </c>
      <c r="AD576" s="71">
        <v>0.23487141624636859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2341</v>
      </c>
      <c r="B577" s="70">
        <v>121</v>
      </c>
      <c r="C577" s="70">
        <v>2</v>
      </c>
      <c r="D577" s="70">
        <v>8</v>
      </c>
      <c r="E577" s="70">
        <v>2005</v>
      </c>
      <c r="F577" s="70" t="s">
        <v>789</v>
      </c>
      <c r="G577" s="1064" t="s">
        <v>2339</v>
      </c>
      <c r="H577" s="70" t="s">
        <v>2340</v>
      </c>
      <c r="I577" s="148"/>
      <c r="J577" s="71">
        <v>5.1714894410460648</v>
      </c>
      <c r="K577" s="71">
        <v>9.7018740206374326E-2</v>
      </c>
      <c r="L577" s="71">
        <v>7.3768721164455139E-2</v>
      </c>
      <c r="M577" s="71">
        <v>3.034186721950531</v>
      </c>
      <c r="N577" s="71">
        <v>5.6031145931240598</v>
      </c>
      <c r="O577" s="71">
        <v>5.5928358221980021</v>
      </c>
      <c r="P577" s="71">
        <v>3.5502364366721602</v>
      </c>
      <c r="Q577" s="71">
        <v>0.28915146754386001</v>
      </c>
      <c r="R577" s="71">
        <v>0</v>
      </c>
      <c r="S577" s="71">
        <v>0</v>
      </c>
      <c r="T577" s="72"/>
      <c r="U577" s="71">
        <v>1180489</v>
      </c>
      <c r="V577" s="71">
        <v>40</v>
      </c>
      <c r="W577" s="71">
        <v>1</v>
      </c>
      <c r="X577" s="71">
        <v>611</v>
      </c>
      <c r="Y577" s="71">
        <v>1504</v>
      </c>
      <c r="Z577" s="71">
        <v>2662</v>
      </c>
      <c r="AA577" s="71">
        <v>706</v>
      </c>
      <c r="AB577" s="71">
        <v>4908</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2342</v>
      </c>
      <c r="B578" s="70">
        <v>122</v>
      </c>
      <c r="C578" s="70">
        <v>3</v>
      </c>
      <c r="D578" s="70">
        <v>8</v>
      </c>
      <c r="E578" s="70">
        <v>2006</v>
      </c>
      <c r="F578" s="70" t="s">
        <v>790</v>
      </c>
      <c r="G578" s="1064" t="s">
        <v>2339</v>
      </c>
      <c r="H578" s="70" t="s">
        <v>2340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2343</v>
      </c>
      <c r="B579" s="70">
        <v>123</v>
      </c>
      <c r="C579" s="70">
        <v>4</v>
      </c>
      <c r="D579" s="70">
        <v>8</v>
      </c>
      <c r="E579" s="70">
        <v>2007</v>
      </c>
      <c r="F579" s="70" t="s">
        <v>791</v>
      </c>
      <c r="G579" s="70" t="s">
        <v>2339</v>
      </c>
      <c r="H579" s="70" t="s">
        <v>2340</v>
      </c>
      <c r="I579" s="148"/>
      <c r="J579" s="71">
        <v>4.2900536755804044</v>
      </c>
      <c r="K579" s="71">
        <v>0.26789876579262262</v>
      </c>
      <c r="L579" s="71">
        <v>1.727708488194059</v>
      </c>
      <c r="M579" s="71">
        <v>3.5065502482768611</v>
      </c>
      <c r="N579" s="71">
        <v>5.8073329006611214</v>
      </c>
      <c r="O579" s="71">
        <v>5.5336464305098039</v>
      </c>
      <c r="P579" s="71">
        <v>3.4315689477805909</v>
      </c>
      <c r="Q579" s="71">
        <v>0.30212300971681</v>
      </c>
      <c r="R579" s="71">
        <v>0</v>
      </c>
      <c r="S579" s="71">
        <v>0</v>
      </c>
      <c r="T579" s="72"/>
      <c r="U579" s="71">
        <v>864623</v>
      </c>
      <c r="V579" s="71">
        <v>96</v>
      </c>
      <c r="W579" s="71">
        <v>26</v>
      </c>
      <c r="X579" s="71">
        <v>859</v>
      </c>
      <c r="Y579" s="71">
        <v>1497</v>
      </c>
      <c r="Z579" s="71">
        <v>2738</v>
      </c>
      <c r="AA579" s="71">
        <v>672</v>
      </c>
      <c r="AB579" s="71">
        <v>4857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2344</v>
      </c>
      <c r="B580" s="70">
        <v>124</v>
      </c>
      <c r="C580" s="70">
        <v>5</v>
      </c>
      <c r="D580" s="70">
        <v>8</v>
      </c>
      <c r="E580" s="70">
        <v>2008</v>
      </c>
      <c r="F580" s="70" t="s">
        <v>792</v>
      </c>
      <c r="G580" s="70" t="s">
        <v>2339</v>
      </c>
      <c r="H580" s="70" t="s">
        <v>2340</v>
      </c>
      <c r="I580" s="148"/>
      <c r="J580" s="71">
        <v>3.8376524902488391</v>
      </c>
      <c r="K580" s="71">
        <v>0.2050786858781867</v>
      </c>
      <c r="L580" s="71">
        <v>1.5300083681999519</v>
      </c>
      <c r="M580" s="71">
        <v>4.2206004091254643</v>
      </c>
      <c r="N580" s="71">
        <v>5.5949139064659574</v>
      </c>
      <c r="O580" s="71">
        <v>5.3831087762808032</v>
      </c>
      <c r="P580" s="71">
        <v>3.3154431675050371</v>
      </c>
      <c r="Q580" s="71">
        <v>0.29478625937076403</v>
      </c>
      <c r="R580" s="71">
        <v>0</v>
      </c>
      <c r="S580" s="71">
        <v>0</v>
      </c>
      <c r="T580" s="72"/>
      <c r="U580" s="71">
        <v>850559</v>
      </c>
      <c r="V580" s="71">
        <v>96</v>
      </c>
      <c r="W580" s="71">
        <v>26</v>
      </c>
      <c r="X580" s="71">
        <v>859</v>
      </c>
      <c r="Y580" s="71">
        <v>1496</v>
      </c>
      <c r="Z580" s="71">
        <v>2757</v>
      </c>
      <c r="AA580" s="71">
        <v>650</v>
      </c>
      <c r="AB580" s="71">
        <v>4817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2345</v>
      </c>
      <c r="B581" s="70">
        <v>125</v>
      </c>
      <c r="C581" s="70">
        <v>6</v>
      </c>
      <c r="D581" s="70">
        <v>8</v>
      </c>
      <c r="E581" s="70">
        <v>2009</v>
      </c>
      <c r="F581" s="70" t="s">
        <v>176</v>
      </c>
      <c r="G581" s="70" t="s">
        <v>2339</v>
      </c>
      <c r="H581" s="70" t="s">
        <v>2340</v>
      </c>
      <c r="I581" s="148"/>
      <c r="J581" s="71">
        <v>3.1231614409969448</v>
      </c>
      <c r="K581" s="71">
        <v>0.20431840697541659</v>
      </c>
      <c r="L581" s="71">
        <v>0.1033214108773251</v>
      </c>
      <c r="M581" s="71">
        <v>3.6287072188442022</v>
      </c>
      <c r="N581" s="71">
        <v>5.0629119801719966</v>
      </c>
      <c r="O581" s="71">
        <v>5.5111085978221181</v>
      </c>
      <c r="P581" s="71">
        <v>3.1897493159193</v>
      </c>
      <c r="Q581" s="71">
        <v>0.27662096540204001</v>
      </c>
      <c r="R581" s="71">
        <v>0</v>
      </c>
      <c r="S581" s="71">
        <v>0</v>
      </c>
      <c r="T581" s="72"/>
      <c r="U581" s="71">
        <v>517921</v>
      </c>
      <c r="V581" s="71">
        <v>95</v>
      </c>
      <c r="W581" s="71">
        <v>3</v>
      </c>
      <c r="X581" s="71">
        <v>768</v>
      </c>
      <c r="Y581" s="71">
        <v>1503</v>
      </c>
      <c r="Z581" s="71">
        <v>2786</v>
      </c>
      <c r="AA581" s="71">
        <v>642</v>
      </c>
      <c r="AB581" s="71">
        <v>4745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2346</v>
      </c>
      <c r="B582" s="70">
        <v>126</v>
      </c>
      <c r="C582" s="70">
        <v>7</v>
      </c>
      <c r="D582" s="70">
        <v>8</v>
      </c>
      <c r="E582" s="70">
        <v>2010</v>
      </c>
      <c r="F582" s="70" t="s">
        <v>177</v>
      </c>
      <c r="G582" s="70" t="s">
        <v>2339</v>
      </c>
      <c r="H582" s="70" t="s">
        <v>2340</v>
      </c>
      <c r="I582" s="148"/>
      <c r="J582" s="71">
        <v>2.145450119795715</v>
      </c>
      <c r="K582" s="71">
        <v>0.21439899211682689</v>
      </c>
      <c r="L582" s="71">
        <v>9.7324125594940386E-2</v>
      </c>
      <c r="M582" s="71">
        <v>3.757467595420656</v>
      </c>
      <c r="N582" s="71">
        <v>4.9726665696939376</v>
      </c>
      <c r="O582" s="71">
        <v>5.5545328298983252</v>
      </c>
      <c r="P582" s="71">
        <v>3.144056586951002</v>
      </c>
      <c r="Q582" s="71">
        <v>0.28819418289432103</v>
      </c>
      <c r="R582" s="71">
        <v>0</v>
      </c>
      <c r="S582" s="71">
        <v>0</v>
      </c>
      <c r="T582" s="72"/>
      <c r="U582" s="71">
        <v>420618</v>
      </c>
      <c r="V582" s="71">
        <v>95</v>
      </c>
      <c r="W582" s="71">
        <v>3</v>
      </c>
      <c r="X582" s="71">
        <v>768</v>
      </c>
      <c r="Y582" s="71">
        <v>1517</v>
      </c>
      <c r="Z582" s="71">
        <v>2821</v>
      </c>
      <c r="AA582" s="71">
        <v>617</v>
      </c>
      <c r="AB582" s="71">
        <v>4737</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2347</v>
      </c>
      <c r="B583" s="70">
        <v>127</v>
      </c>
      <c r="C583" s="70">
        <v>8</v>
      </c>
      <c r="D583" s="70">
        <v>8</v>
      </c>
      <c r="E583" s="70">
        <v>2011</v>
      </c>
      <c r="F583" s="70" t="s">
        <v>178</v>
      </c>
      <c r="G583" s="70" t="s">
        <v>2339</v>
      </c>
      <c r="H583" s="70" t="s">
        <v>2340</v>
      </c>
      <c r="I583" s="148"/>
      <c r="J583" s="71">
        <v>2.2755941717233878</v>
      </c>
      <c r="K583" s="71">
        <v>0.24753884956793629</v>
      </c>
      <c r="L583" s="71">
        <v>0.1020313501166473</v>
      </c>
      <c r="M583" s="71">
        <v>4.2765179085085601</v>
      </c>
      <c r="N583" s="71">
        <v>5.748066529350548</v>
      </c>
      <c r="O583" s="71">
        <v>5.5655440107733574</v>
      </c>
      <c r="P583" s="71">
        <v>3.048249966727004</v>
      </c>
      <c r="Q583" s="71">
        <v>0.32786713930663097</v>
      </c>
      <c r="R583" s="71">
        <v>0</v>
      </c>
      <c r="S583" s="71">
        <v>0</v>
      </c>
      <c r="T583" s="72"/>
      <c r="U583" s="71">
        <v>483212</v>
      </c>
      <c r="V583" s="71">
        <v>95</v>
      </c>
      <c r="W583" s="71">
        <v>3</v>
      </c>
      <c r="X583" s="71">
        <v>768</v>
      </c>
      <c r="Y583" s="71">
        <v>1515</v>
      </c>
      <c r="Z583" s="71">
        <v>2888</v>
      </c>
      <c r="AA583" s="71">
        <v>616</v>
      </c>
      <c r="AB583" s="71">
        <v>4672</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2348</v>
      </c>
      <c r="B584" s="70">
        <v>128</v>
      </c>
      <c r="C584" s="70">
        <v>9</v>
      </c>
      <c r="D584" s="70">
        <v>8</v>
      </c>
      <c r="E584" s="70">
        <v>2012</v>
      </c>
      <c r="F584" s="70" t="s">
        <v>179</v>
      </c>
      <c r="G584" s="70" t="s">
        <v>2339</v>
      </c>
      <c r="H584" s="70" t="s">
        <v>2340</v>
      </c>
      <c r="I584" s="148"/>
      <c r="J584" s="71">
        <v>2.3137748439846688</v>
      </c>
      <c r="K584" s="71">
        <v>0.23699115146154709</v>
      </c>
      <c r="L584" s="71">
        <v>0.10053587940659239</v>
      </c>
      <c r="M584" s="71">
        <v>4.2078924662514838</v>
      </c>
      <c r="N584" s="71">
        <v>6.6827328539663844</v>
      </c>
      <c r="O584" s="71">
        <v>5.6077862078432723</v>
      </c>
      <c r="P584" s="71">
        <v>3.0755462220219618</v>
      </c>
      <c r="Q584" s="71">
        <v>0.35690725381393701</v>
      </c>
      <c r="R584" s="71">
        <v>0</v>
      </c>
      <c r="S584" s="71">
        <v>0</v>
      </c>
      <c r="T584" s="72"/>
      <c r="U584" s="71">
        <v>386666</v>
      </c>
      <c r="V584" s="71">
        <v>95</v>
      </c>
      <c r="W584" s="71">
        <v>3</v>
      </c>
      <c r="X584" s="71">
        <v>768</v>
      </c>
      <c r="Y584" s="71">
        <v>1542</v>
      </c>
      <c r="Z584" s="71">
        <v>2933</v>
      </c>
      <c r="AA584" s="71">
        <v>618</v>
      </c>
      <c r="AB584" s="71">
        <v>4681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2349</v>
      </c>
      <c r="B585" s="70">
        <v>129</v>
      </c>
      <c r="C585" s="70">
        <v>10</v>
      </c>
      <c r="D585" s="70">
        <v>8</v>
      </c>
      <c r="E585" s="70">
        <v>2013</v>
      </c>
      <c r="F585" s="70" t="s">
        <v>180</v>
      </c>
      <c r="G585" s="70" t="s">
        <v>2339</v>
      </c>
      <c r="H585" s="70" t="s">
        <v>2340</v>
      </c>
      <c r="I585" s="148"/>
      <c r="J585" s="71">
        <v>2.7030935474730171</v>
      </c>
      <c r="K585" s="71">
        <v>0.2320622595753927</v>
      </c>
      <c r="L585" s="71">
        <v>8.2522916507652491E-2</v>
      </c>
      <c r="M585" s="71">
        <v>4.3511148406339109</v>
      </c>
      <c r="N585" s="71">
        <v>6.0689336106436489</v>
      </c>
      <c r="O585" s="71">
        <v>5.3882426906169716</v>
      </c>
      <c r="P585" s="71">
        <v>2.9472647127335252</v>
      </c>
      <c r="Q585" s="71">
        <v>0.35954554637311098</v>
      </c>
      <c r="R585" s="71">
        <v>0</v>
      </c>
      <c r="S585" s="71">
        <v>0</v>
      </c>
      <c r="T585" s="72"/>
      <c r="U585" s="71">
        <v>390206</v>
      </c>
      <c r="V585" s="71">
        <v>95</v>
      </c>
      <c r="W585" s="71">
        <v>3</v>
      </c>
      <c r="X585" s="71">
        <v>768</v>
      </c>
      <c r="Y585" s="71">
        <v>1529</v>
      </c>
      <c r="Z585" s="71">
        <v>2944</v>
      </c>
      <c r="AA585" s="71">
        <v>590</v>
      </c>
      <c r="AB585" s="71">
        <v>4648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2350</v>
      </c>
      <c r="B586" s="70">
        <v>130</v>
      </c>
      <c r="C586" s="70">
        <v>11</v>
      </c>
      <c r="D586" s="70">
        <v>8</v>
      </c>
      <c r="E586" s="70">
        <v>2014</v>
      </c>
      <c r="F586" s="70" t="s">
        <v>181</v>
      </c>
      <c r="G586" s="70" t="s">
        <v>2339</v>
      </c>
      <c r="H586" s="70" t="s">
        <v>2340</v>
      </c>
      <c r="I586" s="148"/>
      <c r="J586" s="71">
        <v>2.3671806005595668</v>
      </c>
      <c r="K586" s="71">
        <v>0.19339402882508031</v>
      </c>
      <c r="L586" s="71">
        <v>0.6297486933580061</v>
      </c>
      <c r="M586" s="71">
        <v>3.958071999435929</v>
      </c>
      <c r="N586" s="71">
        <v>5.1794630826802122</v>
      </c>
      <c r="O586" s="71">
        <v>5.1541890207113328</v>
      </c>
      <c r="P586" s="71">
        <v>2.932456170225735</v>
      </c>
      <c r="Q586" s="71">
        <v>0.33887670815108001</v>
      </c>
      <c r="R586" s="71">
        <v>0</v>
      </c>
      <c r="S586" s="71">
        <v>0</v>
      </c>
      <c r="T586" s="72"/>
      <c r="U586" s="71">
        <v>424065</v>
      </c>
      <c r="V586" s="71">
        <v>73</v>
      </c>
      <c r="W586" s="71">
        <v>22</v>
      </c>
      <c r="X586" s="71">
        <v>726</v>
      </c>
      <c r="Y586" s="71">
        <v>1535</v>
      </c>
      <c r="Z586" s="71">
        <v>2966</v>
      </c>
      <c r="AA586" s="71">
        <v>584</v>
      </c>
      <c r="AB586" s="71">
        <v>4566</v>
      </c>
      <c r="AC586" s="71">
        <v>0</v>
      </c>
      <c r="AD586" s="71">
        <v>0</v>
      </c>
      <c r="AE586" s="72"/>
      <c r="AF586" s="71"/>
      <c r="AG586" s="71"/>
      <c r="AH586" s="71"/>
      <c r="AI586" s="71"/>
      <c r="AJ586" s="71"/>
      <c r="AK586" s="71"/>
      <c r="AL586" s="71"/>
      <c r="AM586" s="71"/>
      <c r="AN586" s="71"/>
      <c r="AO586" s="71"/>
      <c r="AP586" s="71"/>
      <c r="AQ586" s="72"/>
      <c r="AR586" s="71">
        <v>32</v>
      </c>
      <c r="AS586" s="71">
        <v>17</v>
      </c>
      <c r="AT586" s="71">
        <v>0</v>
      </c>
      <c r="AU586" s="71">
        <v>0</v>
      </c>
      <c r="AV586" s="71">
        <v>0</v>
      </c>
      <c r="AW586" s="71">
        <v>0</v>
      </c>
      <c r="AX586" s="71"/>
      <c r="AY586" s="72"/>
      <c r="AZ586" s="71">
        <v>141.4</v>
      </c>
      <c r="BA586" s="71">
        <v>572.4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2351</v>
      </c>
      <c r="B587" s="70">
        <v>131</v>
      </c>
      <c r="C587" s="70">
        <v>12</v>
      </c>
      <c r="D587" s="70">
        <v>8</v>
      </c>
      <c r="E587" s="70">
        <v>2015</v>
      </c>
      <c r="F587" s="70" t="s">
        <v>182</v>
      </c>
      <c r="G587" s="70" t="s">
        <v>2339</v>
      </c>
      <c r="H587" s="70" t="s">
        <v>2340</v>
      </c>
      <c r="I587" s="148"/>
      <c r="J587" s="71">
        <v>2.6584051390411658</v>
      </c>
      <c r="K587" s="71">
        <v>0.179376626487109</v>
      </c>
      <c r="L587" s="71">
        <v>0.63537875492465679</v>
      </c>
      <c r="M587" s="71">
        <v>3.558208361550927</v>
      </c>
      <c r="N587" s="71">
        <v>5.4832353837579451</v>
      </c>
      <c r="O587" s="71">
        <v>5.1412034180111039</v>
      </c>
      <c r="P587" s="71">
        <v>3.015177721193576</v>
      </c>
      <c r="Q587" s="71">
        <v>0.32687063477365003</v>
      </c>
      <c r="R587" s="71">
        <v>0</v>
      </c>
      <c r="S587" s="71">
        <v>0</v>
      </c>
      <c r="T587" s="72"/>
      <c r="U587" s="71">
        <v>539475</v>
      </c>
      <c r="V587" s="71">
        <v>73</v>
      </c>
      <c r="W587" s="71">
        <v>22</v>
      </c>
      <c r="X587" s="71">
        <v>726</v>
      </c>
      <c r="Y587" s="71">
        <v>1542</v>
      </c>
      <c r="Z587" s="71">
        <v>2987</v>
      </c>
      <c r="AA587" s="71">
        <v>600</v>
      </c>
      <c r="AB587" s="71">
        <v>4499</v>
      </c>
      <c r="AC587" s="71">
        <v>0</v>
      </c>
      <c r="AD587" s="71">
        <v>0</v>
      </c>
      <c r="AE587" s="72"/>
      <c r="AF587" s="71">
        <v>4038301.5502063078</v>
      </c>
      <c r="AG587" s="71">
        <v>134186.24655273021</v>
      </c>
      <c r="AH587" s="71">
        <v>133498.7138541723</v>
      </c>
      <c r="AI587" s="71">
        <v>4651126.594920638</v>
      </c>
      <c r="AJ587" s="71">
        <v>8005887.6515653152</v>
      </c>
      <c r="AK587" s="71">
        <v>0</v>
      </c>
      <c r="AL587" s="71">
        <v>0</v>
      </c>
      <c r="AM587" s="71">
        <v>616569.07740481175</v>
      </c>
      <c r="AN587" s="71">
        <v>0</v>
      </c>
      <c r="AO587" s="71">
        <v>0</v>
      </c>
      <c r="AP587" s="71">
        <v>17579569.834503978</v>
      </c>
      <c r="AQ587" s="72"/>
      <c r="AR587" s="71">
        <v>38</v>
      </c>
      <c r="AS587" s="71">
        <v>28</v>
      </c>
      <c r="AT587" s="71">
        <v>0</v>
      </c>
      <c r="AU587" s="71">
        <v>0</v>
      </c>
      <c r="AV587" s="71">
        <v>0</v>
      </c>
      <c r="AW587" s="71">
        <v>0</v>
      </c>
      <c r="AX587" s="71"/>
      <c r="AY587" s="72"/>
      <c r="AZ587" s="71">
        <v>166.7</v>
      </c>
      <c r="BA587" s="71">
        <v>860.7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2352</v>
      </c>
      <c r="B588" s="70">
        <v>132</v>
      </c>
      <c r="C588" s="70">
        <v>13</v>
      </c>
      <c r="D588" s="70">
        <v>8</v>
      </c>
      <c r="E588" s="70">
        <v>2016</v>
      </c>
      <c r="F588" s="70" t="s">
        <v>155</v>
      </c>
      <c r="G588" s="70" t="s">
        <v>2339</v>
      </c>
      <c r="H588" s="70" t="s">
        <v>2340</v>
      </c>
      <c r="I588" s="148"/>
      <c r="J588" s="71">
        <v>1.516364239557388</v>
      </c>
      <c r="K588" s="71">
        <v>0.1961981562176581</v>
      </c>
      <c r="L588" s="71">
        <v>0.73838377183375137</v>
      </c>
      <c r="M588" s="71">
        <v>3.0219612352315903</v>
      </c>
      <c r="N588" s="71">
        <v>5.0918447788734413</v>
      </c>
      <c r="O588" s="71">
        <v>5.085572478044198</v>
      </c>
      <c r="P588" s="71">
        <v>2.9783965455792205</v>
      </c>
      <c r="Q588" s="71">
        <v>0.31501884421682513</v>
      </c>
      <c r="R588" s="71">
        <v>0</v>
      </c>
      <c r="S588" s="71">
        <v>0</v>
      </c>
      <c r="T588" s="72"/>
      <c r="U588" s="71">
        <v>294064</v>
      </c>
      <c r="V588" s="71">
        <v>73</v>
      </c>
      <c r="W588" s="71">
        <v>22</v>
      </c>
      <c r="X588" s="71">
        <v>726</v>
      </c>
      <c r="Y588" s="71">
        <v>1538</v>
      </c>
      <c r="Z588" s="71">
        <v>2991</v>
      </c>
      <c r="AA588" s="71">
        <v>613</v>
      </c>
      <c r="AB588" s="71">
        <v>4460</v>
      </c>
      <c r="AC588" s="71">
        <v>0</v>
      </c>
      <c r="AD588" s="71">
        <v>0</v>
      </c>
      <c r="AE588" s="72"/>
      <c r="AF588" s="71">
        <v>2281577.1944418778</v>
      </c>
      <c r="AG588" s="71">
        <v>147395.22124968981</v>
      </c>
      <c r="AH588" s="71">
        <v>126444.372888275</v>
      </c>
      <c r="AI588" s="71">
        <v>4648732.1346324449</v>
      </c>
      <c r="AJ588" s="71">
        <v>6969757.255728716</v>
      </c>
      <c r="AK588" s="71">
        <v>0</v>
      </c>
      <c r="AL588" s="71">
        <v>0</v>
      </c>
      <c r="AM588" s="71">
        <v>611699.15230497881</v>
      </c>
      <c r="AN588" s="71">
        <v>0</v>
      </c>
      <c r="AO588" s="71">
        <v>0</v>
      </c>
      <c r="AP588" s="71">
        <v>14785605.331245983</v>
      </c>
      <c r="AQ588" s="72"/>
      <c r="AR588" s="71">
        <v>46</v>
      </c>
      <c r="AS588" s="71">
        <v>35</v>
      </c>
      <c r="AT588" s="71">
        <v>0</v>
      </c>
      <c r="AU588" s="71">
        <v>0</v>
      </c>
      <c r="AV588" s="71">
        <v>0</v>
      </c>
      <c r="AW588" s="71">
        <v>0</v>
      </c>
      <c r="AX588" s="71"/>
      <c r="AY588" s="72"/>
      <c r="AZ588" s="71">
        <v>206.1</v>
      </c>
      <c r="BA588" s="71">
        <v>1020.6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2353</v>
      </c>
      <c r="B589" s="70">
        <v>133</v>
      </c>
      <c r="C589" s="70">
        <v>14</v>
      </c>
      <c r="D589" s="70">
        <v>8</v>
      </c>
      <c r="E589" s="70">
        <v>2017</v>
      </c>
      <c r="F589" s="70" t="s">
        <v>156</v>
      </c>
      <c r="G589" s="70" t="s">
        <v>2339</v>
      </c>
      <c r="H589" s="70" t="s">
        <v>2340</v>
      </c>
      <c r="I589" s="148"/>
      <c r="J589" s="71">
        <v>1.2909069149809109</v>
      </c>
      <c r="K589" s="71">
        <v>0.1964045761502187</v>
      </c>
      <c r="L589" s="71">
        <v>0.68836518146949521</v>
      </c>
      <c r="M589" s="71">
        <v>3.0543233021588247</v>
      </c>
      <c r="N589" s="71">
        <v>5.4809559420320708</v>
      </c>
      <c r="O589" s="71">
        <v>5.0142958817623322</v>
      </c>
      <c r="P589" s="71">
        <v>2.9064220866883987</v>
      </c>
      <c r="Q589" s="71">
        <v>0.29841468473594801</v>
      </c>
      <c r="R589" s="71">
        <v>0</v>
      </c>
      <c r="S589" s="71">
        <v>0</v>
      </c>
      <c r="T589" s="72"/>
      <c r="U589" s="71">
        <v>298119</v>
      </c>
      <c r="V589" s="71">
        <v>73</v>
      </c>
      <c r="W589" s="71">
        <v>22</v>
      </c>
      <c r="X589" s="71">
        <v>726</v>
      </c>
      <c r="Y589" s="71">
        <v>1533</v>
      </c>
      <c r="Z589" s="71">
        <v>2998</v>
      </c>
      <c r="AA589" s="71">
        <v>602</v>
      </c>
      <c r="AB589" s="71">
        <v>4369</v>
      </c>
      <c r="AC589" s="71">
        <v>0</v>
      </c>
      <c r="AD589" s="71">
        <v>0</v>
      </c>
      <c r="AE589" s="72"/>
      <c r="AF589" s="71">
        <v>2025825.9036208801</v>
      </c>
      <c r="AG589" s="71">
        <v>149754.4921405428</v>
      </c>
      <c r="AH589" s="71">
        <v>151270.47610817919</v>
      </c>
      <c r="AI589" s="71">
        <v>4829032.953359005</v>
      </c>
      <c r="AJ589" s="71">
        <v>7905255.934481035</v>
      </c>
      <c r="AK589" s="71">
        <v>0</v>
      </c>
      <c r="AL589" s="71">
        <v>0</v>
      </c>
      <c r="AM589" s="71">
        <v>600155.90822444973</v>
      </c>
      <c r="AN589" s="71">
        <v>0</v>
      </c>
      <c r="AO589" s="71">
        <v>0</v>
      </c>
      <c r="AP589" s="71">
        <v>15661295.667934092</v>
      </c>
      <c r="AQ589" s="72"/>
      <c r="AR589" s="71">
        <v>49</v>
      </c>
      <c r="AS589" s="71">
        <v>42</v>
      </c>
      <c r="AT589" s="71">
        <v>0</v>
      </c>
      <c r="AU589" s="71">
        <v>0</v>
      </c>
      <c r="AV589" s="71">
        <v>0</v>
      </c>
      <c r="AW589" s="71">
        <v>0</v>
      </c>
      <c r="AX589" s="71"/>
      <c r="AY589" s="72"/>
      <c r="AZ589" s="71">
        <v>225</v>
      </c>
      <c r="BA589" s="71">
        <v>1244.5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2354</v>
      </c>
      <c r="B590" s="70">
        <v>134</v>
      </c>
      <c r="C590" s="70">
        <v>15</v>
      </c>
      <c r="D590" s="70">
        <v>8</v>
      </c>
      <c r="E590" s="70">
        <v>2018</v>
      </c>
      <c r="F590" s="70" t="s">
        <v>183</v>
      </c>
      <c r="G590" s="70" t="s">
        <v>2339</v>
      </c>
      <c r="H590" s="70" t="s">
        <v>2340</v>
      </c>
      <c r="I590" s="148"/>
      <c r="J590" s="71">
        <v>1.838588920674989</v>
      </c>
      <c r="K590" s="71">
        <v>0.1875216557207692</v>
      </c>
      <c r="L590" s="71">
        <v>0.60914042906000587</v>
      </c>
      <c r="M590" s="71">
        <v>2.8389981088345024</v>
      </c>
      <c r="N590" s="71">
        <v>5.1134299926018372</v>
      </c>
      <c r="O590" s="71">
        <v>4.8790601184568834</v>
      </c>
      <c r="P590" s="71">
        <v>2.753213856999714</v>
      </c>
      <c r="Q590" s="71">
        <v>0.27469253186978299</v>
      </c>
      <c r="R590" s="71">
        <v>0</v>
      </c>
      <c r="S590" s="71">
        <v>0</v>
      </c>
      <c r="T590" s="72"/>
      <c r="U590" s="71">
        <v>430981.00000000012</v>
      </c>
      <c r="V590" s="71">
        <v>73</v>
      </c>
      <c r="W590" s="71">
        <v>22</v>
      </c>
      <c r="X590" s="71">
        <v>726</v>
      </c>
      <c r="Y590" s="71">
        <v>1551</v>
      </c>
      <c r="Z590" s="71">
        <v>2973</v>
      </c>
      <c r="AA590" s="71">
        <v>576</v>
      </c>
      <c r="AB590" s="71">
        <v>4334</v>
      </c>
      <c r="AC590" s="71">
        <v>0</v>
      </c>
      <c r="AD590" s="71">
        <v>0</v>
      </c>
      <c r="AE590" s="72"/>
      <c r="AF590" s="71">
        <v>2812738.2508494589</v>
      </c>
      <c r="AG590" s="71">
        <v>135148.443578912</v>
      </c>
      <c r="AH590" s="71">
        <v>141367.5097186958</v>
      </c>
      <c r="AI590" s="71">
        <v>4432652.0696671298</v>
      </c>
      <c r="AJ590" s="71">
        <v>7146343.7664047414</v>
      </c>
      <c r="AK590" s="71">
        <v>0</v>
      </c>
      <c r="AL590" s="71">
        <v>0</v>
      </c>
      <c r="AM590" s="71">
        <v>596579.91382428608</v>
      </c>
      <c r="AN590" s="71">
        <v>0</v>
      </c>
      <c r="AO590" s="71">
        <v>0</v>
      </c>
      <c r="AP590" s="71">
        <v>15264829.954043224</v>
      </c>
      <c r="AQ590" s="72"/>
      <c r="AR590" s="71">
        <v>51</v>
      </c>
      <c r="AS590" s="71">
        <v>44</v>
      </c>
      <c r="AT590" s="71">
        <v>0</v>
      </c>
      <c r="AU590" s="71">
        <v>0</v>
      </c>
      <c r="AV590" s="71">
        <v>0</v>
      </c>
      <c r="AW590" s="71">
        <v>0</v>
      </c>
      <c r="AX590" s="71"/>
      <c r="AY590" s="72"/>
      <c r="AZ590" s="71">
        <v>234</v>
      </c>
      <c r="BA590" s="71">
        <v>1271</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2355</v>
      </c>
      <c r="B591" s="70">
        <v>135</v>
      </c>
      <c r="C591" s="70">
        <v>16</v>
      </c>
      <c r="D591" s="70">
        <v>8</v>
      </c>
      <c r="E591" s="70">
        <v>2019</v>
      </c>
      <c r="F591" s="70" t="s">
        <v>158</v>
      </c>
      <c r="G591" s="70" t="s">
        <v>2339</v>
      </c>
      <c r="H591" s="70" t="s">
        <v>2340</v>
      </c>
      <c r="I591" s="148"/>
      <c r="J591" s="71">
        <v>2.2230253460571139</v>
      </c>
      <c r="K591" s="71">
        <v>0.16917956990559263</v>
      </c>
      <c r="L591" s="71">
        <v>0.61402221049349781</v>
      </c>
      <c r="M591" s="71">
        <v>2.7594020891655306</v>
      </c>
      <c r="N591" s="71">
        <v>4.4619170995729931</v>
      </c>
      <c r="O591" s="71">
        <v>4.7566792873525188</v>
      </c>
      <c r="P591" s="71">
        <v>2.7691613385225007</v>
      </c>
      <c r="Q591" s="71">
        <v>0.26344092723322599</v>
      </c>
      <c r="R591" s="71">
        <v>0</v>
      </c>
      <c r="S591" s="71">
        <v>0</v>
      </c>
      <c r="T591" s="72"/>
      <c r="U591" s="71">
        <v>521831</v>
      </c>
      <c r="V591" s="71">
        <v>73</v>
      </c>
      <c r="W591" s="71">
        <v>22</v>
      </c>
      <c r="X591" s="71">
        <v>726</v>
      </c>
      <c r="Y591" s="71">
        <v>1548</v>
      </c>
      <c r="Z591" s="71">
        <v>2978</v>
      </c>
      <c r="AA591" s="71">
        <v>575</v>
      </c>
      <c r="AB591" s="71">
        <v>4269</v>
      </c>
      <c r="AC591" s="71">
        <v>0</v>
      </c>
      <c r="AD591" s="71">
        <v>0</v>
      </c>
      <c r="AE591" s="72"/>
      <c r="AF591" s="71">
        <v>3490453.47750872</v>
      </c>
      <c r="AG591" s="71">
        <v>126387.41132687261</v>
      </c>
      <c r="AH591" s="71">
        <v>150579.86002213499</v>
      </c>
      <c r="AI591" s="71">
        <v>4438801.5259076254</v>
      </c>
      <c r="AJ591" s="71">
        <v>6435462.84874456</v>
      </c>
      <c r="AK591" s="71">
        <v>0</v>
      </c>
      <c r="AL591" s="71">
        <v>0</v>
      </c>
      <c r="AM591" s="71">
        <v>581405.662985206</v>
      </c>
      <c r="AN591" s="71">
        <v>0</v>
      </c>
      <c r="AO591" s="71">
        <v>0</v>
      </c>
      <c r="AP591" s="71">
        <v>15223090.786495119</v>
      </c>
      <c r="AQ591" s="72"/>
      <c r="AR591" s="71">
        <v>53</v>
      </c>
      <c r="AS591" s="71">
        <v>48</v>
      </c>
      <c r="AT591" s="71">
        <v>0</v>
      </c>
      <c r="AU591" s="71">
        <v>0</v>
      </c>
      <c r="AV591" s="71">
        <v>0</v>
      </c>
      <c r="AW591" s="71">
        <v>0</v>
      </c>
      <c r="AX591" s="71"/>
      <c r="AY591" s="72"/>
      <c r="AZ591" s="71">
        <v>253.60000000000011</v>
      </c>
      <c r="BA591" s="71">
        <v>1361.4</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2356</v>
      </c>
      <c r="B592" s="70">
        <v>136</v>
      </c>
      <c r="C592" s="70">
        <v>17</v>
      </c>
      <c r="D592" s="70">
        <v>8</v>
      </c>
      <c r="E592" s="70">
        <v>2020</v>
      </c>
      <c r="F592" s="70" t="s">
        <v>159</v>
      </c>
      <c r="G592" s="70" t="s">
        <v>2339</v>
      </c>
      <c r="H592" s="70" t="s">
        <v>2340</v>
      </c>
      <c r="I592" s="148"/>
      <c r="J592" s="71">
        <v>1.9344946142640009</v>
      </c>
      <c r="K592" s="71">
        <v>0.14188402265858413</v>
      </c>
      <c r="L592" s="71">
        <v>0.50356974381867725</v>
      </c>
      <c r="M592" s="71">
        <v>2.5481248588390044</v>
      </c>
      <c r="N592" s="71">
        <v>4.4009271280005198</v>
      </c>
      <c r="O592" s="71">
        <v>4.1255404573971157</v>
      </c>
      <c r="P592" s="71">
        <v>2.6777971002159209</v>
      </c>
      <c r="Q592" s="71">
        <v>0.24722231321167101</v>
      </c>
      <c r="R592" s="71">
        <v>0</v>
      </c>
      <c r="S592" s="71">
        <v>0</v>
      </c>
      <c r="T592" s="72"/>
      <c r="U592" s="71">
        <v>483070</v>
      </c>
      <c r="V592" s="71">
        <v>53</v>
      </c>
      <c r="W592" s="71">
        <v>20</v>
      </c>
      <c r="X592" s="71">
        <v>685</v>
      </c>
      <c r="Y592" s="71">
        <v>1552</v>
      </c>
      <c r="Z592" s="71">
        <v>2948</v>
      </c>
      <c r="AA592" s="71">
        <v>591</v>
      </c>
      <c r="AB592" s="71">
        <v>4193</v>
      </c>
      <c r="AC592" s="71">
        <v>0</v>
      </c>
      <c r="AD592" s="71">
        <v>0</v>
      </c>
      <c r="AE592" s="72"/>
      <c r="AF592" s="71">
        <v>3126496.185591545</v>
      </c>
      <c r="AG592" s="71">
        <v>108605.12325572362</v>
      </c>
      <c r="AH592" s="71">
        <v>130836.3002806047</v>
      </c>
      <c r="AI592" s="71">
        <v>4176861.9795503304</v>
      </c>
      <c r="AJ592" s="71">
        <v>6906853.8479351914</v>
      </c>
      <c r="AK592" s="71"/>
      <c r="AL592" s="71"/>
      <c r="AM592" s="71">
        <v>547233.08520162967</v>
      </c>
      <c r="AN592" s="71"/>
      <c r="AO592" s="71"/>
      <c r="AP592" s="71">
        <v>14996886.521815026</v>
      </c>
      <c r="AQ592" s="72"/>
      <c r="AR592" s="71">
        <v>58</v>
      </c>
      <c r="AS592" s="71">
        <v>49</v>
      </c>
      <c r="AT592" s="71">
        <v>0</v>
      </c>
      <c r="AU592" s="71">
        <v>0</v>
      </c>
      <c r="AV592" s="71">
        <v>0</v>
      </c>
      <c r="AW592" s="71">
        <v>0</v>
      </c>
      <c r="AX592" s="71"/>
      <c r="AY592" s="72"/>
      <c r="AZ592" s="71">
        <v>281.3</v>
      </c>
      <c r="BA592" s="71">
        <v>1371.5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2357</v>
      </c>
      <c r="B593" s="70">
        <v>136</v>
      </c>
      <c r="C593" s="70">
        <v>18</v>
      </c>
      <c r="D593" s="70">
        <v>8</v>
      </c>
      <c r="E593" s="70">
        <v>2021</v>
      </c>
      <c r="F593" s="70" t="s">
        <v>160</v>
      </c>
      <c r="G593" s="70" t="s">
        <v>2339</v>
      </c>
      <c r="H593" s="70" t="s">
        <v>2340</v>
      </c>
      <c r="I593" s="148"/>
      <c r="J593" s="71">
        <v>1.9554541878331457</v>
      </c>
      <c r="K593" s="71">
        <v>0.14844226599578475</v>
      </c>
      <c r="L593" s="71">
        <v>0.45686805591414381</v>
      </c>
      <c r="M593" s="71">
        <v>2.8533211234287514</v>
      </c>
      <c r="N593" s="71">
        <v>4.4054365935683482</v>
      </c>
      <c r="O593" s="71">
        <v>3.9836266407028553</v>
      </c>
      <c r="P593" s="71">
        <v>2.7229134023539765</v>
      </c>
      <c r="Q593" s="71">
        <v>0.24113875355141001</v>
      </c>
      <c r="R593" s="71">
        <v>0</v>
      </c>
      <c r="S593" s="71">
        <v>0</v>
      </c>
      <c r="T593" s="72"/>
      <c r="U593" s="71">
        <v>520579</v>
      </c>
      <c r="V593" s="71">
        <v>53</v>
      </c>
      <c r="W593" s="71">
        <v>20</v>
      </c>
      <c r="X593" s="71">
        <v>685</v>
      </c>
      <c r="Y593" s="71">
        <v>1562</v>
      </c>
      <c r="Z593" s="71">
        <v>2931</v>
      </c>
      <c r="AA593" s="71">
        <v>586</v>
      </c>
      <c r="AB593" s="71">
        <v>4130</v>
      </c>
      <c r="AC593" s="71">
        <v>0</v>
      </c>
      <c r="AD593" s="71">
        <v>0</v>
      </c>
      <c r="AE593" s="72"/>
      <c r="AF593" s="71">
        <v>3145971.1050181282</v>
      </c>
      <c r="AG593" s="71">
        <v>105052.65127512952</v>
      </c>
      <c r="AH593" s="71">
        <v>114815.18724796532</v>
      </c>
      <c r="AI593" s="71">
        <v>4626006.5550803663</v>
      </c>
      <c r="AJ593" s="71">
        <v>6138872.9826852679</v>
      </c>
      <c r="AK593" s="71">
        <v>0</v>
      </c>
      <c r="AL593" s="71">
        <v>0</v>
      </c>
      <c r="AM593" s="71">
        <v>542119.85664622614</v>
      </c>
      <c r="AN593" s="71">
        <v>0</v>
      </c>
      <c r="AO593" s="71">
        <v>0</v>
      </c>
      <c r="AP593" s="71">
        <v>14672838.337953085</v>
      </c>
      <c r="AQ593" s="72"/>
      <c r="AR593" s="71">
        <v>62</v>
      </c>
      <c r="AS593" s="71">
        <v>49</v>
      </c>
      <c r="AT593" s="71">
        <v>0</v>
      </c>
      <c r="AU593" s="71">
        <v>0</v>
      </c>
      <c r="AV593" s="71">
        <v>0</v>
      </c>
      <c r="AW593" s="71">
        <v>0</v>
      </c>
      <c r="AX593" s="71"/>
      <c r="AY593" s="72"/>
      <c r="AZ593" s="71">
        <v>297.60000000000002</v>
      </c>
      <c r="BA593" s="71">
        <v>1371.5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2358</v>
      </c>
      <c r="B594" s="70">
        <v>136</v>
      </c>
      <c r="C594" s="70">
        <v>19</v>
      </c>
      <c r="D594" s="70">
        <v>8</v>
      </c>
      <c r="E594" s="70">
        <v>2022</v>
      </c>
      <c r="F594" s="70" t="s">
        <v>161</v>
      </c>
      <c r="G594" s="70" t="s">
        <v>2339</v>
      </c>
      <c r="H594" s="70" t="s">
        <v>2340</v>
      </c>
      <c r="I594" s="148"/>
      <c r="J594" s="71">
        <v>2.1602094539548529</v>
      </c>
      <c r="K594" s="71">
        <v>0.14113307649252665</v>
      </c>
      <c r="L594" s="71">
        <v>0.37191374634666641</v>
      </c>
      <c r="M594" s="71">
        <v>2.5982769899151927</v>
      </c>
      <c r="N594" s="71">
        <v>4.751530547486448</v>
      </c>
      <c r="O594" s="71">
        <v>4.2300083288551731</v>
      </c>
      <c r="P594" s="71">
        <v>2.7964484123314337</v>
      </c>
      <c r="Q594" s="71">
        <v>0.24042443679893216</v>
      </c>
      <c r="R594" s="71">
        <v>0</v>
      </c>
      <c r="S594" s="71">
        <v>0</v>
      </c>
      <c r="T594" s="72"/>
      <c r="U594" s="71">
        <v>593235</v>
      </c>
      <c r="V594" s="71">
        <v>53</v>
      </c>
      <c r="W594" s="71">
        <v>20</v>
      </c>
      <c r="X594" s="71">
        <v>685</v>
      </c>
      <c r="Y594" s="71">
        <v>1560</v>
      </c>
      <c r="Z594" s="71">
        <v>2957</v>
      </c>
      <c r="AA594" s="71">
        <v>611</v>
      </c>
      <c r="AB594" s="71">
        <v>4084</v>
      </c>
      <c r="AC594" s="71">
        <v>0</v>
      </c>
      <c r="AD594" s="71">
        <v>0</v>
      </c>
      <c r="AE594" s="72"/>
      <c r="AF594" s="71">
        <v>3261307.5555496635</v>
      </c>
      <c r="AG594" s="71">
        <v>104518.13366730291</v>
      </c>
      <c r="AH594" s="71">
        <v>112139.06177106345</v>
      </c>
      <c r="AI594" s="71">
        <v>4118324.3661753475</v>
      </c>
      <c r="AJ594" s="71">
        <v>6815725.2185438005</v>
      </c>
      <c r="AK594" s="71">
        <v>0</v>
      </c>
      <c r="AL594" s="71">
        <v>0</v>
      </c>
      <c r="AM594" s="71">
        <v>527355.87035865989</v>
      </c>
      <c r="AN594" s="71">
        <v>0</v>
      </c>
      <c r="AO594" s="71">
        <v>0</v>
      </c>
      <c r="AP594" s="71">
        <v>14939370.206065837</v>
      </c>
      <c r="AQ594" s="72"/>
      <c r="AR594" s="71">
        <v>71</v>
      </c>
      <c r="AS594" s="71">
        <v>49</v>
      </c>
      <c r="AT594" s="71">
        <v>0</v>
      </c>
      <c r="AU594" s="71">
        <v>0</v>
      </c>
      <c r="AV594" s="71">
        <v>0</v>
      </c>
      <c r="AW594" s="71">
        <v>0</v>
      </c>
      <c r="AX594" s="71"/>
      <c r="AY594" s="72"/>
      <c r="AZ594" s="71">
        <v>347.09999999999997</v>
      </c>
      <c r="BA594" s="71">
        <v>1371.4999999999998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2359</v>
      </c>
      <c r="B595" s="70">
        <v>136</v>
      </c>
      <c r="C595" s="70">
        <v>20</v>
      </c>
      <c r="D595" s="70">
        <v>8</v>
      </c>
      <c r="E595" s="70">
        <v>2023</v>
      </c>
      <c r="F595" s="70" t="s">
        <v>1539</v>
      </c>
      <c r="G595" s="70" t="s">
        <v>2339</v>
      </c>
      <c r="H595" s="70" t="s">
        <v>2340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82</v>
      </c>
      <c r="AS595" s="71">
        <v>49</v>
      </c>
      <c r="AT595" s="71">
        <v>0</v>
      </c>
      <c r="AU595" s="71">
        <v>0</v>
      </c>
      <c r="AV595" s="71">
        <v>0</v>
      </c>
      <c r="AW595" s="71">
        <v>0</v>
      </c>
      <c r="AX595" s="71"/>
      <c r="AY595" s="72"/>
      <c r="AZ595" s="71">
        <v>391.09999999999985</v>
      </c>
      <c r="BA595" s="71">
        <v>1371.4999999999998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2360</v>
      </c>
      <c r="B596" s="70">
        <v>136</v>
      </c>
      <c r="C596" s="70">
        <v>21</v>
      </c>
      <c r="D596" s="70">
        <v>8</v>
      </c>
      <c r="E596" s="70">
        <v>2024</v>
      </c>
      <c r="F596" s="70" t="s">
        <v>1554</v>
      </c>
      <c r="G596" s="1064" t="s">
        <v>2339</v>
      </c>
      <c r="H596" s="70" t="s">
        <v>2340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2361</v>
      </c>
      <c r="B597" s="70">
        <v>426</v>
      </c>
      <c r="C597" s="70">
        <v>1</v>
      </c>
      <c r="D597" s="70">
        <v>26</v>
      </c>
      <c r="E597" s="70">
        <v>1990</v>
      </c>
      <c r="F597" s="70" t="s">
        <v>787</v>
      </c>
      <c r="G597" s="1064" t="s">
        <v>2362</v>
      </c>
      <c r="H597" s="70" t="s">
        <v>2363</v>
      </c>
      <c r="I597" s="148"/>
      <c r="J597" s="71">
        <v>8.4782381623642209</v>
      </c>
      <c r="K597" s="71">
        <v>1.5877514346656909</v>
      </c>
      <c r="L597" s="71">
        <v>12.64552742326725</v>
      </c>
      <c r="M597" s="71">
        <v>5.4425481924555434</v>
      </c>
      <c r="N597" s="71">
        <v>9.0690100120673609</v>
      </c>
      <c r="O597" s="71">
        <v>5.1226357822007751</v>
      </c>
      <c r="P597" s="71">
        <v>6.5524189097653913</v>
      </c>
      <c r="Q597" s="71">
        <v>0.430939762274063</v>
      </c>
      <c r="R597" s="71">
        <v>0</v>
      </c>
      <c r="S597" s="71">
        <v>0.38848670090254428</v>
      </c>
      <c r="T597" s="72"/>
      <c r="U597" s="71">
        <v>1262216</v>
      </c>
      <c r="V597" s="71">
        <v>463</v>
      </c>
      <c r="W597" s="71">
        <v>180</v>
      </c>
      <c r="X597" s="71">
        <v>1873</v>
      </c>
      <c r="Y597" s="71">
        <v>2254</v>
      </c>
      <c r="Z597" s="71">
        <v>2107</v>
      </c>
      <c r="AA597" s="71">
        <v>1591</v>
      </c>
      <c r="AB597" s="71">
        <v>6997</v>
      </c>
      <c r="AC597" s="71">
        <v>0</v>
      </c>
      <c r="AD597" s="71">
        <v>0.38848670090254428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2364</v>
      </c>
      <c r="B598" s="70">
        <v>427</v>
      </c>
      <c r="C598" s="70">
        <v>2</v>
      </c>
      <c r="D598" s="70">
        <v>26</v>
      </c>
      <c r="E598" s="70">
        <v>2005</v>
      </c>
      <c r="F598" s="70" t="s">
        <v>789</v>
      </c>
      <c r="G598" s="70" t="s">
        <v>2362</v>
      </c>
      <c r="H598" s="70" t="s">
        <v>2363</v>
      </c>
      <c r="I598" s="148"/>
      <c r="J598" s="71">
        <v>5.8388809635425751</v>
      </c>
      <c r="K598" s="71">
        <v>1.18966751650709</v>
      </c>
      <c r="L598" s="71">
        <v>5.5340102252590073</v>
      </c>
      <c r="M598" s="71">
        <v>7.2305822672675841</v>
      </c>
      <c r="N598" s="71">
        <v>12.549520334418361</v>
      </c>
      <c r="O598" s="71">
        <v>6.1516992063845786</v>
      </c>
      <c r="P598" s="71">
        <v>7.2010461435050042</v>
      </c>
      <c r="Q598" s="71">
        <v>0.33775577901975401</v>
      </c>
      <c r="R598" s="71">
        <v>0</v>
      </c>
      <c r="S598" s="71">
        <v>0.50538705813989082</v>
      </c>
      <c r="T598" s="72"/>
      <c r="U598" s="71">
        <v>1052089</v>
      </c>
      <c r="V598" s="71">
        <v>457</v>
      </c>
      <c r="W598" s="71">
        <v>74</v>
      </c>
      <c r="X598" s="71">
        <v>1327</v>
      </c>
      <c r="Y598" s="71">
        <v>2345</v>
      </c>
      <c r="Z598" s="71">
        <v>2928</v>
      </c>
      <c r="AA598" s="71">
        <v>1432</v>
      </c>
      <c r="AB598" s="71">
        <v>5733</v>
      </c>
      <c r="AC598" s="71">
        <v>0</v>
      </c>
      <c r="AD598" s="71">
        <v>0.50538705813989082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2365</v>
      </c>
      <c r="B599" s="70">
        <v>428</v>
      </c>
      <c r="C599" s="70">
        <v>3</v>
      </c>
      <c r="D599" s="70">
        <v>26</v>
      </c>
      <c r="E599" s="70">
        <v>2006</v>
      </c>
      <c r="F599" s="70" t="s">
        <v>790</v>
      </c>
      <c r="G599" s="70" t="s">
        <v>2362</v>
      </c>
      <c r="H599" s="70" t="s">
        <v>2363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2366</v>
      </c>
      <c r="B600" s="70">
        <v>429</v>
      </c>
      <c r="C600" s="70">
        <v>4</v>
      </c>
      <c r="D600" s="70">
        <v>26</v>
      </c>
      <c r="E600" s="70">
        <v>2007</v>
      </c>
      <c r="F600" s="70" t="s">
        <v>791</v>
      </c>
      <c r="G600" s="70" t="s">
        <v>2362</v>
      </c>
      <c r="H600" s="70" t="s">
        <v>2363</v>
      </c>
      <c r="I600" s="148"/>
      <c r="J600" s="71">
        <v>7.6671061928531596</v>
      </c>
      <c r="K600" s="71">
        <v>1.1372504114249</v>
      </c>
      <c r="L600" s="71">
        <v>6.6933246694869641</v>
      </c>
      <c r="M600" s="71">
        <v>7.4297582120223309</v>
      </c>
      <c r="N600" s="71">
        <v>10.87086169831276</v>
      </c>
      <c r="O600" s="71">
        <v>5.962109923303113</v>
      </c>
      <c r="P600" s="71">
        <v>7.1133564646701837</v>
      </c>
      <c r="Q600" s="71">
        <v>0.34330180988821801</v>
      </c>
      <c r="R600" s="71">
        <v>0</v>
      </c>
      <c r="S600" s="71">
        <v>0.46478192245152428</v>
      </c>
      <c r="T600" s="72"/>
      <c r="U600" s="71">
        <v>1413323</v>
      </c>
      <c r="V600" s="71">
        <v>425</v>
      </c>
      <c r="W600" s="71">
        <v>109</v>
      </c>
      <c r="X600" s="71">
        <v>1591</v>
      </c>
      <c r="Y600" s="71">
        <v>2314</v>
      </c>
      <c r="Z600" s="71">
        <v>2950</v>
      </c>
      <c r="AA600" s="71">
        <v>1393</v>
      </c>
      <c r="AB600" s="71">
        <v>5519</v>
      </c>
      <c r="AC600" s="71">
        <v>0</v>
      </c>
      <c r="AD600" s="71">
        <v>0.46478192245152428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2367</v>
      </c>
      <c r="B601" s="70">
        <v>430</v>
      </c>
      <c r="C601" s="70">
        <v>5</v>
      </c>
      <c r="D601" s="70">
        <v>26</v>
      </c>
      <c r="E601" s="70">
        <v>2008</v>
      </c>
      <c r="F601" s="70" t="s">
        <v>792</v>
      </c>
      <c r="G601" s="70" t="s">
        <v>2362</v>
      </c>
      <c r="H601" s="70" t="s">
        <v>2363</v>
      </c>
      <c r="I601" s="148"/>
      <c r="J601" s="71">
        <v>6.2469777948303484</v>
      </c>
      <c r="K601" s="71">
        <v>0.84302740939980425</v>
      </c>
      <c r="L601" s="71">
        <v>6.0810407257884096</v>
      </c>
      <c r="M601" s="71">
        <v>8.037541535291572</v>
      </c>
      <c r="N601" s="71">
        <v>9.8628681334621362</v>
      </c>
      <c r="O601" s="71">
        <v>5.7169903869968044</v>
      </c>
      <c r="P601" s="71">
        <v>6.9216251973912843</v>
      </c>
      <c r="Q601" s="71">
        <v>0.33278963638327003</v>
      </c>
      <c r="R601" s="71">
        <v>0</v>
      </c>
      <c r="S601" s="71">
        <v>0.30661017554736297</v>
      </c>
      <c r="T601" s="72"/>
      <c r="U601" s="71">
        <v>1336269</v>
      </c>
      <c r="V601" s="71">
        <v>425</v>
      </c>
      <c r="W601" s="71">
        <v>109</v>
      </c>
      <c r="X601" s="71">
        <v>1591</v>
      </c>
      <c r="Y601" s="71">
        <v>2310</v>
      </c>
      <c r="Z601" s="71">
        <v>2928</v>
      </c>
      <c r="AA601" s="71">
        <v>1357</v>
      </c>
      <c r="AB601" s="71">
        <v>5438</v>
      </c>
      <c r="AC601" s="71">
        <v>0</v>
      </c>
      <c r="AD601" s="71">
        <v>0.30661017554736297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2368</v>
      </c>
      <c r="B602" s="70">
        <v>431</v>
      </c>
      <c r="C602" s="70">
        <v>6</v>
      </c>
      <c r="D602" s="70">
        <v>26</v>
      </c>
      <c r="E602" s="70">
        <v>2009</v>
      </c>
      <c r="F602" s="70" t="s">
        <v>176</v>
      </c>
      <c r="G602" s="70" t="s">
        <v>2362</v>
      </c>
      <c r="H602" s="70" t="s">
        <v>2363</v>
      </c>
      <c r="I602" s="148"/>
      <c r="J602" s="71">
        <v>6.3641413361385961</v>
      </c>
      <c r="K602" s="71">
        <v>0.6500346295549978</v>
      </c>
      <c r="L602" s="71">
        <v>7.1286303814695096</v>
      </c>
      <c r="M602" s="71">
        <v>8.6507745122722302</v>
      </c>
      <c r="N602" s="71">
        <v>9.8145865675223067</v>
      </c>
      <c r="O602" s="71">
        <v>5.774201721838752</v>
      </c>
      <c r="P602" s="71">
        <v>6.6179845620007924</v>
      </c>
      <c r="Q602" s="71">
        <v>0.31183256984942298</v>
      </c>
      <c r="R602" s="71">
        <v>0</v>
      </c>
      <c r="S602" s="71">
        <v>0.28767283805880101</v>
      </c>
      <c r="T602" s="72"/>
      <c r="U602" s="71">
        <v>1011276</v>
      </c>
      <c r="V602" s="71">
        <v>314</v>
      </c>
      <c r="W602" s="71">
        <v>178</v>
      </c>
      <c r="X602" s="71">
        <v>1746</v>
      </c>
      <c r="Y602" s="71">
        <v>2281</v>
      </c>
      <c r="Z602" s="71">
        <v>2919</v>
      </c>
      <c r="AA602" s="71">
        <v>1332</v>
      </c>
      <c r="AB602" s="71">
        <v>5349</v>
      </c>
      <c r="AC602" s="71">
        <v>0</v>
      </c>
      <c r="AD602" s="71">
        <v>0.28767283805880101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2369</v>
      </c>
      <c r="B603" s="70">
        <v>432</v>
      </c>
      <c r="C603" s="70">
        <v>7</v>
      </c>
      <c r="D603" s="70">
        <v>26</v>
      </c>
      <c r="E603" s="70">
        <v>2010</v>
      </c>
      <c r="F603" s="70" t="s">
        <v>177</v>
      </c>
      <c r="G603" s="70" t="s">
        <v>2362</v>
      </c>
      <c r="H603" s="70" t="s">
        <v>2363</v>
      </c>
      <c r="I603" s="148"/>
      <c r="J603" s="71">
        <v>6.6597155374300012</v>
      </c>
      <c r="K603" s="71">
        <v>0.69637476565313949</v>
      </c>
      <c r="L603" s="71">
        <v>7.2593995826643853</v>
      </c>
      <c r="M603" s="71">
        <v>8.9379569497468445</v>
      </c>
      <c r="N603" s="71">
        <v>10.26215459620694</v>
      </c>
      <c r="O603" s="71">
        <v>5.7258353312103258</v>
      </c>
      <c r="P603" s="71">
        <v>6.5836646845067976</v>
      </c>
      <c r="Q603" s="71">
        <v>0.31794443736662897</v>
      </c>
      <c r="R603" s="71">
        <v>0</v>
      </c>
      <c r="S603" s="71">
        <v>0.4202590721155498</v>
      </c>
      <c r="T603" s="72"/>
      <c r="U603" s="71">
        <v>1235763</v>
      </c>
      <c r="V603" s="71">
        <v>314</v>
      </c>
      <c r="W603" s="71">
        <v>178</v>
      </c>
      <c r="X603" s="71">
        <v>1746</v>
      </c>
      <c r="Y603" s="71">
        <v>2241</v>
      </c>
      <c r="Z603" s="71">
        <v>2908</v>
      </c>
      <c r="AA603" s="71">
        <v>1292</v>
      </c>
      <c r="AB603" s="71">
        <v>5226</v>
      </c>
      <c r="AC603" s="71">
        <v>0</v>
      </c>
      <c r="AD603" s="71">
        <v>0.4202590721155498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2370</v>
      </c>
      <c r="B604" s="70">
        <v>433</v>
      </c>
      <c r="C604" s="70">
        <v>8</v>
      </c>
      <c r="D604" s="70">
        <v>26</v>
      </c>
      <c r="E604" s="70">
        <v>2011</v>
      </c>
      <c r="F604" s="70" t="s">
        <v>178</v>
      </c>
      <c r="G604" s="70" t="s">
        <v>2362</v>
      </c>
      <c r="H604" s="70" t="s">
        <v>2363</v>
      </c>
      <c r="I604" s="148"/>
      <c r="J604" s="71">
        <v>6.2868991996543544</v>
      </c>
      <c r="K604" s="71">
        <v>0.87404089689996567</v>
      </c>
      <c r="L604" s="71">
        <v>6.477282020712174</v>
      </c>
      <c r="M604" s="71">
        <v>9.8363292601691033</v>
      </c>
      <c r="N604" s="71">
        <v>9.6196293220246254</v>
      </c>
      <c r="O604" s="71">
        <v>5.6137221964621853</v>
      </c>
      <c r="P604" s="71">
        <v>6.175675257265099</v>
      </c>
      <c r="Q604" s="71">
        <v>0.36232406683222002</v>
      </c>
      <c r="R604" s="71">
        <v>0</v>
      </c>
      <c r="S604" s="71">
        <v>0.42986952698911818</v>
      </c>
      <c r="T604" s="72"/>
      <c r="U604" s="71">
        <v>1106216</v>
      </c>
      <c r="V604" s="71">
        <v>314</v>
      </c>
      <c r="W604" s="71">
        <v>178</v>
      </c>
      <c r="X604" s="71">
        <v>1746</v>
      </c>
      <c r="Y604" s="71">
        <v>2237</v>
      </c>
      <c r="Z604" s="71">
        <v>2913</v>
      </c>
      <c r="AA604" s="71">
        <v>1248</v>
      </c>
      <c r="AB604" s="71">
        <v>5163</v>
      </c>
      <c r="AC604" s="71">
        <v>0</v>
      </c>
      <c r="AD604" s="71">
        <v>0.42986952698911818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2371</v>
      </c>
      <c r="B605" s="70">
        <v>434</v>
      </c>
      <c r="C605" s="70">
        <v>9</v>
      </c>
      <c r="D605" s="70">
        <v>26</v>
      </c>
      <c r="E605" s="70">
        <v>2012</v>
      </c>
      <c r="F605" s="70" t="s">
        <v>179</v>
      </c>
      <c r="G605" s="70" t="s">
        <v>2362</v>
      </c>
      <c r="H605" s="70" t="s">
        <v>2363</v>
      </c>
      <c r="I605" s="148"/>
      <c r="J605" s="71">
        <v>7.6641608898184286</v>
      </c>
      <c r="K605" s="71">
        <v>0.7889324911146719</v>
      </c>
      <c r="L605" s="71">
        <v>6.5858591403389406</v>
      </c>
      <c r="M605" s="71">
        <v>8.855734342773296</v>
      </c>
      <c r="N605" s="71">
        <v>9.3175630488569539</v>
      </c>
      <c r="O605" s="71">
        <v>5.6211699458094841</v>
      </c>
      <c r="P605" s="71">
        <v>6.1510924440439236</v>
      </c>
      <c r="Q605" s="71">
        <v>0.390607960112967</v>
      </c>
      <c r="R605" s="71">
        <v>0</v>
      </c>
      <c r="S605" s="71">
        <v>0.35783503106254722</v>
      </c>
      <c r="T605" s="72"/>
      <c r="U605" s="71">
        <v>1383726</v>
      </c>
      <c r="V605" s="71">
        <v>314</v>
      </c>
      <c r="W605" s="71">
        <v>178</v>
      </c>
      <c r="X605" s="71">
        <v>1746</v>
      </c>
      <c r="Y605" s="71">
        <v>2237</v>
      </c>
      <c r="Z605" s="71">
        <v>2940</v>
      </c>
      <c r="AA605" s="71">
        <v>1236</v>
      </c>
      <c r="AB605" s="71">
        <v>5123</v>
      </c>
      <c r="AC605" s="71">
        <v>0</v>
      </c>
      <c r="AD605" s="71">
        <v>0.35783503106254722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2372</v>
      </c>
      <c r="B606" s="70">
        <v>435</v>
      </c>
      <c r="C606" s="70">
        <v>10</v>
      </c>
      <c r="D606" s="70">
        <v>26</v>
      </c>
      <c r="E606" s="70">
        <v>2013</v>
      </c>
      <c r="F606" s="70" t="s">
        <v>180</v>
      </c>
      <c r="G606" s="70" t="s">
        <v>2362</v>
      </c>
      <c r="H606" s="70" t="s">
        <v>2363</v>
      </c>
      <c r="I606" s="148"/>
      <c r="J606" s="71">
        <v>6.7762639631787671</v>
      </c>
      <c r="K606" s="71">
        <v>0.64896414544190917</v>
      </c>
      <c r="L606" s="71">
        <v>6.69476501439628</v>
      </c>
      <c r="M606" s="71">
        <v>8.5370933081903413</v>
      </c>
      <c r="N606" s="71">
        <v>9.936583316446665</v>
      </c>
      <c r="O606" s="71">
        <v>5.4449803004706157</v>
      </c>
      <c r="P606" s="71">
        <v>6.1492929853813045</v>
      </c>
      <c r="Q606" s="71">
        <v>0.39195724687447298</v>
      </c>
      <c r="R606" s="71">
        <v>0</v>
      </c>
      <c r="S606" s="71">
        <v>0.44878080750459731</v>
      </c>
      <c r="T606" s="72"/>
      <c r="U606" s="71">
        <v>1214905</v>
      </c>
      <c r="V606" s="71">
        <v>314</v>
      </c>
      <c r="W606" s="71">
        <v>178</v>
      </c>
      <c r="X606" s="71">
        <v>1746</v>
      </c>
      <c r="Y606" s="71">
        <v>2229</v>
      </c>
      <c r="Z606" s="71">
        <v>2975</v>
      </c>
      <c r="AA606" s="71">
        <v>1231</v>
      </c>
      <c r="AB606" s="71">
        <v>5067</v>
      </c>
      <c r="AC606" s="71">
        <v>0</v>
      </c>
      <c r="AD606" s="71">
        <v>0.44878080750459731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2373</v>
      </c>
      <c r="B607" s="70">
        <v>436</v>
      </c>
      <c r="C607" s="70">
        <v>11</v>
      </c>
      <c r="D607" s="70">
        <v>26</v>
      </c>
      <c r="E607" s="70">
        <v>2014</v>
      </c>
      <c r="F607" s="70" t="s">
        <v>181</v>
      </c>
      <c r="G607" s="70" t="s">
        <v>2362</v>
      </c>
      <c r="H607" s="70" t="s">
        <v>2363</v>
      </c>
      <c r="I607" s="148"/>
      <c r="J607" s="71">
        <v>6.3963287034049934</v>
      </c>
      <c r="K607" s="71">
        <v>0.5679224802561601</v>
      </c>
      <c r="L607" s="71">
        <v>3.7107677578289091</v>
      </c>
      <c r="M607" s="71">
        <v>8.1435737417880425</v>
      </c>
      <c r="N607" s="71">
        <v>9.8421664478518647</v>
      </c>
      <c r="O607" s="71">
        <v>5.1037940505155719</v>
      </c>
      <c r="P607" s="71">
        <v>6.1260214514989677</v>
      </c>
      <c r="Q607" s="71">
        <v>0.36856367338551499</v>
      </c>
      <c r="R607" s="71">
        <v>0</v>
      </c>
      <c r="S607" s="71">
        <v>0.48876831141098431</v>
      </c>
      <c r="T607" s="72"/>
      <c r="U607" s="71">
        <v>1255343</v>
      </c>
      <c r="V607" s="71">
        <v>234</v>
      </c>
      <c r="W607" s="71">
        <v>137</v>
      </c>
      <c r="X607" s="71">
        <v>1673</v>
      </c>
      <c r="Y607" s="71">
        <v>2227</v>
      </c>
      <c r="Z607" s="71">
        <v>2937</v>
      </c>
      <c r="AA607" s="71">
        <v>1220</v>
      </c>
      <c r="AB607" s="71">
        <v>4966</v>
      </c>
      <c r="AC607" s="71">
        <v>0</v>
      </c>
      <c r="AD607" s="71">
        <v>0.48876831141098431</v>
      </c>
      <c r="AE607" s="72"/>
      <c r="AF607" s="71"/>
      <c r="AG607" s="71"/>
      <c r="AH607" s="71"/>
      <c r="AI607" s="71"/>
      <c r="AJ607" s="71"/>
      <c r="AK607" s="71"/>
      <c r="AL607" s="71"/>
      <c r="AM607" s="71"/>
      <c r="AN607" s="71"/>
      <c r="AO607" s="71"/>
      <c r="AP607" s="71"/>
      <c r="AQ607" s="72"/>
      <c r="AR607" s="71">
        <v>45</v>
      </c>
      <c r="AS607" s="71">
        <v>4</v>
      </c>
      <c r="AT607" s="71">
        <v>0</v>
      </c>
      <c r="AU607" s="71">
        <v>0</v>
      </c>
      <c r="AV607" s="71">
        <v>0</v>
      </c>
      <c r="AW607" s="71">
        <v>0</v>
      </c>
      <c r="AX607" s="71"/>
      <c r="AY607" s="72"/>
      <c r="AZ607" s="71">
        <v>196.8</v>
      </c>
      <c r="BA607" s="71">
        <v>184.3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2374</v>
      </c>
      <c r="B608" s="70">
        <v>437</v>
      </c>
      <c r="C608" s="70">
        <v>12</v>
      </c>
      <c r="D608" s="70">
        <v>26</v>
      </c>
      <c r="E608" s="70">
        <v>2015</v>
      </c>
      <c r="F608" s="70" t="s">
        <v>182</v>
      </c>
      <c r="G608" s="70" t="s">
        <v>2362</v>
      </c>
      <c r="H608" s="70" t="s">
        <v>2363</v>
      </c>
      <c r="I608" s="148"/>
      <c r="J608" s="71">
        <v>5.7231404117317526</v>
      </c>
      <c r="K608" s="71">
        <v>0.52850786522456661</v>
      </c>
      <c r="L608" s="71">
        <v>4.0033564583212948</v>
      </c>
      <c r="M608" s="71">
        <v>8.6814489574773575</v>
      </c>
      <c r="N608" s="71">
        <v>8.2386658343747303</v>
      </c>
      <c r="O608" s="71">
        <v>5.0430954184039285</v>
      </c>
      <c r="P608" s="71">
        <v>5.9650265917612915</v>
      </c>
      <c r="Q608" s="71">
        <v>0.350773821890905</v>
      </c>
      <c r="R608" s="71">
        <v>0</v>
      </c>
      <c r="S608" s="71">
        <v>0.48800969120273352</v>
      </c>
      <c r="T608" s="72"/>
      <c r="U608" s="71">
        <v>1212453</v>
      </c>
      <c r="V608" s="71">
        <v>234</v>
      </c>
      <c r="W608" s="71">
        <v>137</v>
      </c>
      <c r="X608" s="71">
        <v>1673</v>
      </c>
      <c r="Y608" s="71">
        <v>2175</v>
      </c>
      <c r="Z608" s="71">
        <v>2930</v>
      </c>
      <c r="AA608" s="71">
        <v>1187</v>
      </c>
      <c r="AB608" s="71">
        <v>4828</v>
      </c>
      <c r="AC608" s="71">
        <v>0</v>
      </c>
      <c r="AD608" s="71">
        <v>0.48800969120273352</v>
      </c>
      <c r="AE608" s="72"/>
      <c r="AF608" s="71">
        <v>8234844.3340692222</v>
      </c>
      <c r="AG608" s="71">
        <v>406327.0800227194</v>
      </c>
      <c r="AH608" s="71">
        <v>841880.62831698381</v>
      </c>
      <c r="AI608" s="71">
        <v>10864507.36663956</v>
      </c>
      <c r="AJ608" s="71">
        <v>10692230.434273191</v>
      </c>
      <c r="AK608" s="71">
        <v>0</v>
      </c>
      <c r="AL608" s="71">
        <v>0</v>
      </c>
      <c r="AM608" s="71">
        <v>661657.14730171859</v>
      </c>
      <c r="AN608" s="71">
        <v>0</v>
      </c>
      <c r="AO608" s="71">
        <v>0</v>
      </c>
      <c r="AP608" s="71">
        <v>31701446.990623392</v>
      </c>
      <c r="AQ608" s="72"/>
      <c r="AR608" s="71">
        <v>46</v>
      </c>
      <c r="AS608" s="71">
        <v>7</v>
      </c>
      <c r="AT608" s="71">
        <v>0</v>
      </c>
      <c r="AU608" s="71">
        <v>0</v>
      </c>
      <c r="AV608" s="71">
        <v>0</v>
      </c>
      <c r="AW608" s="71">
        <v>0</v>
      </c>
      <c r="AX608" s="71"/>
      <c r="AY608" s="72"/>
      <c r="AZ608" s="71">
        <v>201.5</v>
      </c>
      <c r="BA608" s="71">
        <v>225.4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2375</v>
      </c>
      <c r="B609" s="70">
        <v>438</v>
      </c>
      <c r="C609" s="70">
        <v>13</v>
      </c>
      <c r="D609" s="70">
        <v>26</v>
      </c>
      <c r="E609" s="70">
        <v>2016</v>
      </c>
      <c r="F609" s="70" t="s">
        <v>155</v>
      </c>
      <c r="G609" s="70" t="s">
        <v>2362</v>
      </c>
      <c r="H609" s="70" t="s">
        <v>2363</v>
      </c>
      <c r="I609" s="148"/>
      <c r="J609" s="71">
        <v>6.2178302404043517</v>
      </c>
      <c r="K609" s="71">
        <v>0.53168376371627302</v>
      </c>
      <c r="L609" s="71">
        <v>3.8473359736583266</v>
      </c>
      <c r="M609" s="71">
        <v>7.0179649322901296</v>
      </c>
      <c r="N609" s="71">
        <v>8.6543022513637489</v>
      </c>
      <c r="O609" s="71">
        <v>4.9597508921614599</v>
      </c>
      <c r="P609" s="71">
        <v>5.8450424866750437</v>
      </c>
      <c r="Q609" s="71">
        <v>0.3355021322937039</v>
      </c>
      <c r="R609" s="71">
        <v>0</v>
      </c>
      <c r="S609" s="71">
        <v>0.43364530416070979</v>
      </c>
      <c r="T609" s="72"/>
      <c r="U609" s="71">
        <v>1307232</v>
      </c>
      <c r="V609" s="71">
        <v>234</v>
      </c>
      <c r="W609" s="71">
        <v>137</v>
      </c>
      <c r="X609" s="71">
        <v>1673</v>
      </c>
      <c r="Y609" s="71">
        <v>2146</v>
      </c>
      <c r="Z609" s="71">
        <v>2917</v>
      </c>
      <c r="AA609" s="71">
        <v>1203</v>
      </c>
      <c r="AB609" s="71">
        <v>4750</v>
      </c>
      <c r="AC609" s="71">
        <v>0</v>
      </c>
      <c r="AD609" s="71">
        <v>0.43364530416070979</v>
      </c>
      <c r="AE609" s="72"/>
      <c r="AF609" s="71">
        <v>9133454.221600147</v>
      </c>
      <c r="AG609" s="71">
        <v>392899.21984404413</v>
      </c>
      <c r="AH609" s="71">
        <v>628319.55315159576</v>
      </c>
      <c r="AI609" s="71">
        <v>10569375.10262439</v>
      </c>
      <c r="AJ609" s="71">
        <v>10536483.78979351</v>
      </c>
      <c r="AK609" s="71">
        <v>0</v>
      </c>
      <c r="AL609" s="71">
        <v>0</v>
      </c>
      <c r="AM609" s="71">
        <v>651473.31243243266</v>
      </c>
      <c r="AN609" s="71">
        <v>0</v>
      </c>
      <c r="AO609" s="71">
        <v>0</v>
      </c>
      <c r="AP609" s="71">
        <v>31912005.199446119</v>
      </c>
      <c r="AQ609" s="72"/>
      <c r="AR609" s="71">
        <v>51</v>
      </c>
      <c r="AS609" s="71">
        <v>7</v>
      </c>
      <c r="AT609" s="71">
        <v>0</v>
      </c>
      <c r="AU609" s="71">
        <v>0</v>
      </c>
      <c r="AV609" s="71">
        <v>0</v>
      </c>
      <c r="AW609" s="71">
        <v>0</v>
      </c>
      <c r="AX609" s="71"/>
      <c r="AY609" s="72"/>
      <c r="AZ609" s="71">
        <v>224.1</v>
      </c>
      <c r="BA609" s="71">
        <v>225.4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2376</v>
      </c>
      <c r="B610" s="70">
        <v>439</v>
      </c>
      <c r="C610" s="70">
        <v>14</v>
      </c>
      <c r="D610" s="70">
        <v>26</v>
      </c>
      <c r="E610" s="70">
        <v>2017</v>
      </c>
      <c r="F610" s="70" t="s">
        <v>156</v>
      </c>
      <c r="G610" s="70" t="s">
        <v>2362</v>
      </c>
      <c r="H610" s="70" t="s">
        <v>2363</v>
      </c>
      <c r="I610" s="148"/>
      <c r="J610" s="71">
        <v>5.7756943914853309</v>
      </c>
      <c r="K610" s="71">
        <v>0.52433482986766322</v>
      </c>
      <c r="L610" s="71">
        <v>3.7834118475959335</v>
      </c>
      <c r="M610" s="71">
        <v>6.6670503589674412</v>
      </c>
      <c r="N610" s="71">
        <v>8.9038142892936083</v>
      </c>
      <c r="O610" s="71">
        <v>4.8771470284252691</v>
      </c>
      <c r="P610" s="71">
        <v>5.6631779197433412</v>
      </c>
      <c r="Q610" s="71">
        <v>0.31665151715171702</v>
      </c>
      <c r="R610" s="71">
        <v>0</v>
      </c>
      <c r="S610" s="71">
        <v>0.39269199888487383</v>
      </c>
      <c r="T610" s="72"/>
      <c r="U610" s="71">
        <v>1289107</v>
      </c>
      <c r="V610" s="71">
        <v>234</v>
      </c>
      <c r="W610" s="71">
        <v>137</v>
      </c>
      <c r="X610" s="71">
        <v>1673</v>
      </c>
      <c r="Y610" s="71">
        <v>2143</v>
      </c>
      <c r="Z610" s="71">
        <v>2916</v>
      </c>
      <c r="AA610" s="71">
        <v>1173</v>
      </c>
      <c r="AB610" s="71">
        <v>4636</v>
      </c>
      <c r="AC610" s="71">
        <v>0</v>
      </c>
      <c r="AD610" s="71">
        <v>0.39269199888487383</v>
      </c>
      <c r="AE610" s="72"/>
      <c r="AF610" s="71">
        <v>8599631.3492397293</v>
      </c>
      <c r="AG610" s="71">
        <v>391845.8606129206</v>
      </c>
      <c r="AH610" s="71">
        <v>810339.16454783175</v>
      </c>
      <c r="AI610" s="71">
        <v>10468814.982045289</v>
      </c>
      <c r="AJ610" s="71">
        <v>10491519.67481588</v>
      </c>
      <c r="AK610" s="71">
        <v>0</v>
      </c>
      <c r="AL610" s="71">
        <v>0</v>
      </c>
      <c r="AM610" s="71">
        <v>636832.86576528929</v>
      </c>
      <c r="AN610" s="71">
        <v>0</v>
      </c>
      <c r="AO610" s="71">
        <v>0</v>
      </c>
      <c r="AP610" s="71">
        <v>31398983.897026941</v>
      </c>
      <c r="AQ610" s="72"/>
      <c r="AR610" s="71">
        <v>51</v>
      </c>
      <c r="AS610" s="71">
        <v>7</v>
      </c>
      <c r="AT610" s="71">
        <v>0</v>
      </c>
      <c r="AU610" s="71">
        <v>0</v>
      </c>
      <c r="AV610" s="71">
        <v>0</v>
      </c>
      <c r="AW610" s="71">
        <v>0</v>
      </c>
      <c r="AX610" s="71"/>
      <c r="AY610" s="72"/>
      <c r="AZ610" s="71">
        <v>224.1</v>
      </c>
      <c r="BA610" s="71">
        <v>225.4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2377</v>
      </c>
      <c r="B611" s="70">
        <v>440</v>
      </c>
      <c r="C611" s="70">
        <v>15</v>
      </c>
      <c r="D611" s="70">
        <v>26</v>
      </c>
      <c r="E611" s="70">
        <v>2018</v>
      </c>
      <c r="F611" s="70" t="s">
        <v>183</v>
      </c>
      <c r="G611" s="70" t="s">
        <v>2362</v>
      </c>
      <c r="H611" s="70" t="s">
        <v>2363</v>
      </c>
      <c r="I611" s="148"/>
      <c r="J611" s="71">
        <v>5.7332024595125155</v>
      </c>
      <c r="K611" s="71">
        <v>0.49201303600174839</v>
      </c>
      <c r="L611" s="71">
        <v>3.3918265654439952</v>
      </c>
      <c r="M611" s="71">
        <v>6.4884909300059501</v>
      </c>
      <c r="N611" s="71">
        <v>8.5612673015764642</v>
      </c>
      <c r="O611" s="71">
        <v>4.7116655230708755</v>
      </c>
      <c r="P611" s="71">
        <v>5.5781259915254626</v>
      </c>
      <c r="Q611" s="71">
        <v>0.28774898354610401</v>
      </c>
      <c r="R611" s="71">
        <v>0</v>
      </c>
      <c r="S611" s="71">
        <v>0.42262058687960807</v>
      </c>
      <c r="T611" s="72"/>
      <c r="U611" s="71">
        <v>1375707</v>
      </c>
      <c r="V611" s="71">
        <v>234</v>
      </c>
      <c r="W611" s="71">
        <v>137</v>
      </c>
      <c r="X611" s="71">
        <v>1673</v>
      </c>
      <c r="Y611" s="71">
        <v>2126</v>
      </c>
      <c r="Z611" s="71">
        <v>2871</v>
      </c>
      <c r="AA611" s="71">
        <v>1167</v>
      </c>
      <c r="AB611" s="71">
        <v>4540</v>
      </c>
      <c r="AC611" s="71">
        <v>0</v>
      </c>
      <c r="AD611" s="71">
        <v>0.42262058687960807</v>
      </c>
      <c r="AE611" s="72"/>
      <c r="AF611" s="71">
        <v>8775128.5084560532</v>
      </c>
      <c r="AG611" s="71">
        <v>348074.3188635644</v>
      </c>
      <c r="AH611" s="71">
        <v>765711.31189535127</v>
      </c>
      <c r="AI611" s="71">
        <v>9999604.2760557085</v>
      </c>
      <c r="AJ611" s="71">
        <v>9988980.1633800641</v>
      </c>
      <c r="AK611" s="71">
        <v>0</v>
      </c>
      <c r="AL611" s="71">
        <v>0</v>
      </c>
      <c r="AM611" s="71">
        <v>624936.04263088584</v>
      </c>
      <c r="AN611" s="71">
        <v>0</v>
      </c>
      <c r="AO611" s="71">
        <v>0</v>
      </c>
      <c r="AP611" s="71">
        <v>30502434.621281628</v>
      </c>
      <c r="AQ611" s="72"/>
      <c r="AR611" s="71">
        <v>58</v>
      </c>
      <c r="AS611" s="71">
        <v>8</v>
      </c>
      <c r="AT611" s="71">
        <v>0</v>
      </c>
      <c r="AU611" s="71">
        <v>0</v>
      </c>
      <c r="AV611" s="71">
        <v>0</v>
      </c>
      <c r="AW611" s="71">
        <v>0</v>
      </c>
      <c r="AX611" s="71"/>
      <c r="AY611" s="72"/>
      <c r="AZ611" s="71">
        <v>261.10000000000002</v>
      </c>
      <c r="BA611" s="71">
        <v>236</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2378</v>
      </c>
      <c r="B612" s="70">
        <v>441</v>
      </c>
      <c r="C612" s="70">
        <v>16</v>
      </c>
      <c r="D612" s="70">
        <v>26</v>
      </c>
      <c r="E612" s="70">
        <v>2019</v>
      </c>
      <c r="F612" s="70" t="s">
        <v>158</v>
      </c>
      <c r="G612" s="70" t="s">
        <v>2362</v>
      </c>
      <c r="H612" s="70" t="s">
        <v>2363</v>
      </c>
      <c r="I612" s="148"/>
      <c r="J612" s="71">
        <v>6.0904034606869208</v>
      </c>
      <c r="K612" s="71">
        <v>0.44660945397950363</v>
      </c>
      <c r="L612" s="71">
        <v>3.4102890708682523</v>
      </c>
      <c r="M612" s="71">
        <v>6.2134198874155038</v>
      </c>
      <c r="N612" s="71">
        <v>7.387938660578059</v>
      </c>
      <c r="O612" s="71">
        <v>4.5186855956750431</v>
      </c>
      <c r="P612" s="71">
        <v>5.3986606269282147</v>
      </c>
      <c r="Q612" s="71">
        <v>0.26911826743127198</v>
      </c>
      <c r="R612" s="71">
        <v>0</v>
      </c>
      <c r="S612" s="71">
        <v>0.56373654326999945</v>
      </c>
      <c r="T612" s="72"/>
      <c r="U612" s="71">
        <v>1481387</v>
      </c>
      <c r="V612" s="71">
        <v>234</v>
      </c>
      <c r="W612" s="71">
        <v>137</v>
      </c>
      <c r="X612" s="71">
        <v>1673</v>
      </c>
      <c r="Y612" s="71">
        <v>2067</v>
      </c>
      <c r="Z612" s="71">
        <v>2829</v>
      </c>
      <c r="AA612" s="71">
        <v>1121</v>
      </c>
      <c r="AB612" s="71">
        <v>4361</v>
      </c>
      <c r="AC612" s="71">
        <v>0</v>
      </c>
      <c r="AD612" s="71">
        <v>0.56373654326999945</v>
      </c>
      <c r="AE612" s="72"/>
      <c r="AF612" s="71">
        <v>9892813.0510276239</v>
      </c>
      <c r="AG612" s="71">
        <v>337028.14326080261</v>
      </c>
      <c r="AH612" s="71">
        <v>808784.35099859862</v>
      </c>
      <c r="AI612" s="71">
        <v>10247090.697198199</v>
      </c>
      <c r="AJ612" s="71">
        <v>9435258.1574380267</v>
      </c>
      <c r="AK612" s="71">
        <v>0</v>
      </c>
      <c r="AL612" s="71">
        <v>0</v>
      </c>
      <c r="AM612" s="71">
        <v>593935.37040957692</v>
      </c>
      <c r="AN612" s="71">
        <v>0</v>
      </c>
      <c r="AO612" s="71">
        <v>0</v>
      </c>
      <c r="AP612" s="71">
        <v>31314909.770332828</v>
      </c>
      <c r="AQ612" s="72"/>
      <c r="AR612" s="71">
        <v>61</v>
      </c>
      <c r="AS612" s="71">
        <v>9</v>
      </c>
      <c r="AT612" s="71">
        <v>0</v>
      </c>
      <c r="AU612" s="71">
        <v>0</v>
      </c>
      <c r="AV612" s="71">
        <v>0</v>
      </c>
      <c r="AW612" s="71">
        <v>0</v>
      </c>
      <c r="AX612" s="71"/>
      <c r="AY612" s="72"/>
      <c r="AZ612" s="71">
        <v>279.7</v>
      </c>
      <c r="BA612" s="71">
        <v>285.89999999999998</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2379</v>
      </c>
      <c r="B613" s="70">
        <v>442</v>
      </c>
      <c r="C613" s="70">
        <v>17</v>
      </c>
      <c r="D613" s="70">
        <v>26</v>
      </c>
      <c r="E613" s="70">
        <v>2020</v>
      </c>
      <c r="F613" s="70" t="s">
        <v>159</v>
      </c>
      <c r="G613" s="70" t="s">
        <v>2362</v>
      </c>
      <c r="H613" s="70" t="s">
        <v>2363</v>
      </c>
      <c r="I613" s="148"/>
      <c r="J613" s="71">
        <v>5.9614462482295387</v>
      </c>
      <c r="K613" s="71">
        <v>0.46028254707644245</v>
      </c>
      <c r="L613" s="71">
        <v>2.9357041543853666</v>
      </c>
      <c r="M613" s="71">
        <v>5.1274945584247291</v>
      </c>
      <c r="N613" s="71">
        <v>7.1551873722400403</v>
      </c>
      <c r="O613" s="71">
        <v>3.9492113876440516</v>
      </c>
      <c r="P613" s="71">
        <v>5.0157722333993648</v>
      </c>
      <c r="Q613" s="71">
        <v>0.252116053253781</v>
      </c>
      <c r="R613" s="71">
        <v>0</v>
      </c>
      <c r="S613" s="71">
        <v>0.54005276540881797</v>
      </c>
      <c r="T613" s="72"/>
      <c r="U613" s="71">
        <v>1475262</v>
      </c>
      <c r="V613" s="71">
        <v>211</v>
      </c>
      <c r="W613" s="71">
        <v>132</v>
      </c>
      <c r="X613" s="71">
        <v>1534</v>
      </c>
      <c r="Y613" s="71">
        <v>2042</v>
      </c>
      <c r="Z613" s="71">
        <v>2822</v>
      </c>
      <c r="AA613" s="71">
        <v>1107</v>
      </c>
      <c r="AB613" s="71">
        <v>4276</v>
      </c>
      <c r="AC613" s="71">
        <v>0</v>
      </c>
      <c r="AD613" s="71">
        <v>0.54005276540881797</v>
      </c>
      <c r="AE613" s="72"/>
      <c r="AF613" s="71">
        <v>9945605.3681331761</v>
      </c>
      <c r="AG613" s="71">
        <v>331900.28138768696</v>
      </c>
      <c r="AH613" s="71">
        <v>755392.20392373123</v>
      </c>
      <c r="AI613" s="71">
        <v>8863865.1424552053</v>
      </c>
      <c r="AJ613" s="71">
        <v>9327387.2637266908</v>
      </c>
      <c r="AK613" s="71"/>
      <c r="AL613" s="71"/>
      <c r="AM613" s="71">
        <v>558065.50735086307</v>
      </c>
      <c r="AN613" s="71"/>
      <c r="AO613" s="71"/>
      <c r="AP613" s="71">
        <v>29782215.766977355</v>
      </c>
      <c r="AQ613" s="72"/>
      <c r="AR613" s="71">
        <v>64</v>
      </c>
      <c r="AS613" s="71">
        <v>9</v>
      </c>
      <c r="AT613" s="71">
        <v>0</v>
      </c>
      <c r="AU613" s="71">
        <v>0</v>
      </c>
      <c r="AV613" s="71">
        <v>0</v>
      </c>
      <c r="AW613" s="71">
        <v>0</v>
      </c>
      <c r="AX613" s="71"/>
      <c r="AY613" s="72"/>
      <c r="AZ613" s="71">
        <v>293.5</v>
      </c>
      <c r="BA613" s="71">
        <v>285.89999999999998</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2380</v>
      </c>
      <c r="B614" s="70">
        <v>442</v>
      </c>
      <c r="C614" s="70">
        <v>18</v>
      </c>
      <c r="D614" s="70">
        <v>26</v>
      </c>
      <c r="E614" s="70">
        <v>2021</v>
      </c>
      <c r="F614" s="70" t="s">
        <v>160</v>
      </c>
      <c r="G614" s="70" t="s">
        <v>2362</v>
      </c>
      <c r="H614" s="70" t="s">
        <v>2363</v>
      </c>
      <c r="I614" s="148"/>
      <c r="J614" s="71">
        <v>6.9790860949421996</v>
      </c>
      <c r="K614" s="71">
        <v>0.49356731406035376</v>
      </c>
      <c r="L614" s="71">
        <v>3.8514119650745919</v>
      </c>
      <c r="M614" s="71">
        <v>5.7999672068975752</v>
      </c>
      <c r="N614" s="71">
        <v>7.6929158700516211</v>
      </c>
      <c r="O614" s="71">
        <v>3.7675240696104799</v>
      </c>
      <c r="P614" s="71">
        <v>5.0648047927744617</v>
      </c>
      <c r="Q614" s="71">
        <v>0.242890366773334</v>
      </c>
      <c r="R614" s="71">
        <v>0</v>
      </c>
      <c r="S614" s="71">
        <v>0.43740314123475083</v>
      </c>
      <c r="T614" s="72"/>
      <c r="U614" s="71">
        <v>1826752</v>
      </c>
      <c r="V614" s="71">
        <v>211</v>
      </c>
      <c r="W614" s="71">
        <v>132</v>
      </c>
      <c r="X614" s="71">
        <v>1534</v>
      </c>
      <c r="Y614" s="71">
        <v>2011</v>
      </c>
      <c r="Z614" s="71">
        <v>2772</v>
      </c>
      <c r="AA614" s="71">
        <v>1090</v>
      </c>
      <c r="AB614" s="71">
        <v>4160</v>
      </c>
      <c r="AC614" s="71">
        <v>0</v>
      </c>
      <c r="AD614" s="71">
        <v>0.43740314123475083</v>
      </c>
      <c r="AE614" s="72"/>
      <c r="AF614" s="71">
        <v>11023082.208258914</v>
      </c>
      <c r="AG614" s="71">
        <v>341788.61896532431</v>
      </c>
      <c r="AH614" s="71">
        <v>904855.53685454896</v>
      </c>
      <c r="AI614" s="71">
        <v>9486080.6390225627</v>
      </c>
      <c r="AJ614" s="71">
        <v>9742956.4413852766</v>
      </c>
      <c r="AK614" s="71">
        <v>0</v>
      </c>
      <c r="AL614" s="71">
        <v>0</v>
      </c>
      <c r="AM614" s="71">
        <v>546057.77328046015</v>
      </c>
      <c r="AN614" s="71">
        <v>0</v>
      </c>
      <c r="AO614" s="71">
        <v>0</v>
      </c>
      <c r="AP614" s="71">
        <v>32044821.217767086</v>
      </c>
      <c r="AQ614" s="72"/>
      <c r="AR614" s="71">
        <v>68</v>
      </c>
      <c r="AS614" s="71">
        <v>9</v>
      </c>
      <c r="AT614" s="71">
        <v>0</v>
      </c>
      <c r="AU614" s="71">
        <v>0</v>
      </c>
      <c r="AV614" s="71">
        <v>0</v>
      </c>
      <c r="AW614" s="71">
        <v>0</v>
      </c>
      <c r="AX614" s="71"/>
      <c r="AY614" s="72"/>
      <c r="AZ614" s="71">
        <v>311.2</v>
      </c>
      <c r="BA614" s="71">
        <v>285.89999999999998</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2381</v>
      </c>
      <c r="B615" s="70">
        <v>442</v>
      </c>
      <c r="C615" s="70">
        <v>19</v>
      </c>
      <c r="D615" s="70">
        <v>26</v>
      </c>
      <c r="E615" s="70">
        <v>2022</v>
      </c>
      <c r="F615" s="70" t="s">
        <v>161</v>
      </c>
      <c r="G615" s="1064" t="s">
        <v>2362</v>
      </c>
      <c r="H615" s="70" t="s">
        <v>2363</v>
      </c>
      <c r="I615" s="148"/>
      <c r="J615" s="71">
        <v>6.6291469540978367</v>
      </c>
      <c r="K615" s="71">
        <v>0.44466878558623224</v>
      </c>
      <c r="L615" s="71">
        <v>2.4678621318947793</v>
      </c>
      <c r="M615" s="71">
        <v>5.7277890140119494</v>
      </c>
      <c r="N615" s="71">
        <v>7.4817603109143089</v>
      </c>
      <c r="O615" s="71">
        <v>3.8809646926560992</v>
      </c>
      <c r="P615" s="71">
        <v>5.0528298645072054</v>
      </c>
      <c r="Q615" s="71">
        <v>0.23965912884634002</v>
      </c>
      <c r="R615" s="71">
        <v>0</v>
      </c>
      <c r="S615" s="71">
        <v>0.40042708765536927</v>
      </c>
      <c r="T615" s="72"/>
      <c r="U615" s="71">
        <v>1925462</v>
      </c>
      <c r="V615" s="71">
        <v>211</v>
      </c>
      <c r="W615" s="71">
        <v>132</v>
      </c>
      <c r="X615" s="71">
        <v>1534</v>
      </c>
      <c r="Y615" s="71">
        <v>2000</v>
      </c>
      <c r="Z615" s="71">
        <v>2713</v>
      </c>
      <c r="AA615" s="71">
        <v>1104</v>
      </c>
      <c r="AB615" s="71">
        <v>4071</v>
      </c>
      <c r="AC615" s="71">
        <v>0</v>
      </c>
      <c r="AD615" s="71">
        <v>0.40042708765536927</v>
      </c>
      <c r="AE615" s="72"/>
      <c r="AF615" s="71">
        <v>10319588.144110249</v>
      </c>
      <c r="AG615" s="71">
        <v>331941.26117762545</v>
      </c>
      <c r="AH615" s="71">
        <v>706428.57644634636</v>
      </c>
      <c r="AI615" s="71">
        <v>9420717.7000649627</v>
      </c>
      <c r="AJ615" s="71">
        <v>9607283.6603004169</v>
      </c>
      <c r="AK615" s="71">
        <v>0</v>
      </c>
      <c r="AL615" s="71">
        <v>0</v>
      </c>
      <c r="AM615" s="71">
        <v>525677.21553136746</v>
      </c>
      <c r="AN615" s="71">
        <v>0</v>
      </c>
      <c r="AO615" s="71">
        <v>0</v>
      </c>
      <c r="AP615" s="71">
        <v>30911636.557630967</v>
      </c>
      <c r="AQ615" s="72"/>
      <c r="AR615" s="71">
        <v>72</v>
      </c>
      <c r="AS615" s="71">
        <v>9</v>
      </c>
      <c r="AT615" s="71">
        <v>0</v>
      </c>
      <c r="AU615" s="71">
        <v>0</v>
      </c>
      <c r="AV615" s="71">
        <v>0</v>
      </c>
      <c r="AW615" s="71">
        <v>0</v>
      </c>
      <c r="AX615" s="71"/>
      <c r="AY615" s="72"/>
      <c r="AZ615" s="71">
        <v>337.70000000000005</v>
      </c>
      <c r="BA615" s="71">
        <v>285.89999999999998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2382</v>
      </c>
      <c r="B616" s="70">
        <v>442</v>
      </c>
      <c r="C616" s="70">
        <v>20</v>
      </c>
      <c r="D616" s="70">
        <v>26</v>
      </c>
      <c r="E616" s="70">
        <v>2023</v>
      </c>
      <c r="F616" s="70" t="s">
        <v>1539</v>
      </c>
      <c r="G616" s="1064" t="s">
        <v>2362</v>
      </c>
      <c r="H616" s="70" t="s">
        <v>2363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76</v>
      </c>
      <c r="AS616" s="71">
        <v>9</v>
      </c>
      <c r="AT616" s="71">
        <v>0</v>
      </c>
      <c r="AU616" s="71">
        <v>1</v>
      </c>
      <c r="AV616" s="71">
        <v>0</v>
      </c>
      <c r="AW616" s="71">
        <v>0</v>
      </c>
      <c r="AX616" s="71"/>
      <c r="AY616" s="72"/>
      <c r="AZ616" s="71">
        <v>360.70000000000005</v>
      </c>
      <c r="BA616" s="71">
        <v>285.89999999999998</v>
      </c>
      <c r="BB616" s="71">
        <v>0</v>
      </c>
      <c r="BC616" s="71">
        <v>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2383</v>
      </c>
      <c r="B617" s="70">
        <v>442</v>
      </c>
      <c r="C617" s="70">
        <v>21</v>
      </c>
      <c r="D617" s="70">
        <v>26</v>
      </c>
      <c r="E617" s="70">
        <v>2024</v>
      </c>
      <c r="F617" s="70" t="s">
        <v>1554</v>
      </c>
      <c r="G617" s="70" t="s">
        <v>2362</v>
      </c>
      <c r="H617" s="70" t="s">
        <v>2363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2467</v>
      </c>
      <c r="B618" s="70">
        <v>511</v>
      </c>
      <c r="C618" s="70">
        <v>1</v>
      </c>
      <c r="D618" s="70">
        <v>31</v>
      </c>
      <c r="E618" s="70">
        <v>1990</v>
      </c>
      <c r="F618" s="70" t="s">
        <v>787</v>
      </c>
      <c r="G618" s="70" t="s">
        <v>2468</v>
      </c>
      <c r="H618" s="70" t="s">
        <v>2469</v>
      </c>
      <c r="I618" s="148"/>
      <c r="J618" s="71">
        <v>2816.1733670870899</v>
      </c>
      <c r="K618" s="71">
        <v>266.61312278662979</v>
      </c>
      <c r="L618" s="71">
        <v>518.99053838746647</v>
      </c>
      <c r="M618" s="71">
        <v>1346.722332233828</v>
      </c>
      <c r="N618" s="71">
        <v>1602.15815158448</v>
      </c>
      <c r="O618" s="71">
        <v>1271.928340379864</v>
      </c>
      <c r="P618" s="71">
        <v>1680.7922334122591</v>
      </c>
      <c r="Q618" s="71">
        <v>113.344240238213</v>
      </c>
      <c r="R618" s="71">
        <v>180.75072556182141</v>
      </c>
      <c r="S618" s="71">
        <v>104.83722</v>
      </c>
      <c r="T618" s="72"/>
      <c r="U618" s="71">
        <v>227113184</v>
      </c>
      <c r="V618" s="71">
        <v>78400</v>
      </c>
      <c r="W618" s="71">
        <v>6768</v>
      </c>
      <c r="X618" s="71">
        <v>528309</v>
      </c>
      <c r="Y618" s="71">
        <v>578862</v>
      </c>
      <c r="Z618" s="71">
        <v>523159</v>
      </c>
      <c r="AA618" s="71">
        <v>408115</v>
      </c>
      <c r="AB618" s="71">
        <v>1840326</v>
      </c>
      <c r="AC618" s="71">
        <v>31306351</v>
      </c>
      <c r="AD618" s="71">
        <v>104.83722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2470</v>
      </c>
      <c r="B619" s="70">
        <v>512</v>
      </c>
      <c r="C619" s="70">
        <v>2</v>
      </c>
      <c r="D619" s="70">
        <v>31</v>
      </c>
      <c r="E619" s="70">
        <v>2005</v>
      </c>
      <c r="F619" s="70" t="s">
        <v>789</v>
      </c>
      <c r="G619" s="70" t="s">
        <v>2468</v>
      </c>
      <c r="H619" s="70" t="s">
        <v>2469</v>
      </c>
      <c r="I619" s="148"/>
      <c r="J619" s="71">
        <v>2842.8579627858489</v>
      </c>
      <c r="K619" s="71">
        <v>160.72965168434919</v>
      </c>
      <c r="L619" s="71">
        <v>429.4292277564125</v>
      </c>
      <c r="M619" s="71">
        <v>2195.4727337445229</v>
      </c>
      <c r="N619" s="71">
        <v>2141.1632689614089</v>
      </c>
      <c r="O619" s="71">
        <v>1943.0440283969281</v>
      </c>
      <c r="P619" s="71">
        <v>1755.9338670529289</v>
      </c>
      <c r="Q619" s="71">
        <v>109.493554148849</v>
      </c>
      <c r="R619" s="71">
        <v>163.0624221195466</v>
      </c>
      <c r="S619" s="71">
        <v>224.61068271675001</v>
      </c>
      <c r="T619" s="72"/>
      <c r="U619" s="71">
        <v>262041391</v>
      </c>
      <c r="V619" s="71">
        <v>64667</v>
      </c>
      <c r="W619" s="71">
        <v>5663</v>
      </c>
      <c r="X619" s="71">
        <v>486448</v>
      </c>
      <c r="Y619" s="71">
        <v>706000</v>
      </c>
      <c r="Z619" s="71">
        <v>924823</v>
      </c>
      <c r="AA619" s="71">
        <v>349185</v>
      </c>
      <c r="AB619" s="71">
        <v>1858522</v>
      </c>
      <c r="AC619" s="71">
        <v>28834213</v>
      </c>
      <c r="AD619" s="71">
        <v>224.61068271675001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2471</v>
      </c>
      <c r="B620" s="70">
        <v>513</v>
      </c>
      <c r="C620" s="70">
        <v>3</v>
      </c>
      <c r="D620" s="70">
        <v>31</v>
      </c>
      <c r="E620" s="70">
        <v>2006</v>
      </c>
      <c r="F620" s="70" t="s">
        <v>790</v>
      </c>
      <c r="G620" s="70" t="s">
        <v>2468</v>
      </c>
      <c r="H620" s="70" t="s">
        <v>2469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2472</v>
      </c>
      <c r="B621" s="70">
        <v>514</v>
      </c>
      <c r="C621" s="70">
        <v>4</v>
      </c>
      <c r="D621" s="70">
        <v>31</v>
      </c>
      <c r="E621" s="70">
        <v>2007</v>
      </c>
      <c r="F621" s="70" t="s">
        <v>791</v>
      </c>
      <c r="G621" s="70" t="s">
        <v>2468</v>
      </c>
      <c r="H621" s="70" t="s">
        <v>2469</v>
      </c>
      <c r="I621" s="148"/>
      <c r="J621" s="71">
        <v>2818.3279759286602</v>
      </c>
      <c r="K621" s="71">
        <v>149.36895510484109</v>
      </c>
      <c r="L621" s="71">
        <v>469.43667037648368</v>
      </c>
      <c r="M621" s="71">
        <v>2280.224180126319</v>
      </c>
      <c r="N621" s="71">
        <v>2187.5102135317279</v>
      </c>
      <c r="O621" s="71">
        <v>1914.5668859505749</v>
      </c>
      <c r="P621" s="71">
        <v>1733.9278734014031</v>
      </c>
      <c r="Q621" s="71">
        <v>114.74354480874101</v>
      </c>
      <c r="R621" s="71">
        <v>137.8485817063665</v>
      </c>
      <c r="S621" s="71">
        <v>211.39091153193991</v>
      </c>
      <c r="T621" s="72"/>
      <c r="U621" s="71">
        <v>295521915</v>
      </c>
      <c r="V621" s="71">
        <v>61272</v>
      </c>
      <c r="W621" s="71">
        <v>6048</v>
      </c>
      <c r="X621" s="71">
        <v>582089</v>
      </c>
      <c r="Y621" s="71">
        <v>718259</v>
      </c>
      <c r="Z621" s="71">
        <v>947311</v>
      </c>
      <c r="AA621" s="71">
        <v>339553</v>
      </c>
      <c r="AB621" s="71">
        <v>1844644</v>
      </c>
      <c r="AC621" s="71">
        <v>25075068</v>
      </c>
      <c r="AD621" s="71">
        <v>211.39091153193999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2473</v>
      </c>
      <c r="B622" s="70">
        <v>515</v>
      </c>
      <c r="C622" s="70">
        <v>5</v>
      </c>
      <c r="D622" s="70">
        <v>31</v>
      </c>
      <c r="E622" s="70">
        <v>2008</v>
      </c>
      <c r="F622" s="70" t="s">
        <v>792</v>
      </c>
      <c r="G622" s="70" t="s">
        <v>2468</v>
      </c>
      <c r="H622" s="70" t="s">
        <v>2469</v>
      </c>
      <c r="I622" s="148"/>
      <c r="J622" s="71">
        <v>2622.0935553925392</v>
      </c>
      <c r="K622" s="71">
        <v>110.6283486898638</v>
      </c>
      <c r="L622" s="71">
        <v>420.67076481579392</v>
      </c>
      <c r="M622" s="71">
        <v>2375.0724962181189</v>
      </c>
      <c r="N622" s="71">
        <v>1967.450914638242</v>
      </c>
      <c r="O622" s="71">
        <v>1863.0984382760771</v>
      </c>
      <c r="P622" s="71">
        <v>1698.6188503941421</v>
      </c>
      <c r="Q622" s="71">
        <v>112.560311384052</v>
      </c>
      <c r="R622" s="71">
        <v>145.65768190677821</v>
      </c>
      <c r="S622" s="71">
        <v>202.46369988484</v>
      </c>
      <c r="T622" s="72"/>
      <c r="U622" s="71">
        <v>283523128</v>
      </c>
      <c r="V622" s="71">
        <v>61272</v>
      </c>
      <c r="W622" s="71">
        <v>6048</v>
      </c>
      <c r="X622" s="71">
        <v>582089</v>
      </c>
      <c r="Y622" s="71">
        <v>724636</v>
      </c>
      <c r="Z622" s="71">
        <v>954200</v>
      </c>
      <c r="AA622" s="71">
        <v>333018</v>
      </c>
      <c r="AB622" s="71">
        <v>1839309</v>
      </c>
      <c r="AC622" s="71">
        <v>27512732</v>
      </c>
      <c r="AD622" s="71">
        <v>202.46369988484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2474</v>
      </c>
      <c r="B623" s="70">
        <v>516</v>
      </c>
      <c r="C623" s="70">
        <v>6</v>
      </c>
      <c r="D623" s="70">
        <v>31</v>
      </c>
      <c r="E623" s="70">
        <v>2009</v>
      </c>
      <c r="F623" s="70" t="s">
        <v>176</v>
      </c>
      <c r="G623" s="70" t="s">
        <v>2468</v>
      </c>
      <c r="H623" s="70" t="s">
        <v>2469</v>
      </c>
      <c r="I623" s="148"/>
      <c r="J623" s="71">
        <v>2375.1744860939812</v>
      </c>
      <c r="K623" s="71">
        <v>112.949435179169</v>
      </c>
      <c r="L623" s="71">
        <v>481.20035110067641</v>
      </c>
      <c r="M623" s="71">
        <v>2368.3977300158849</v>
      </c>
      <c r="N623" s="71">
        <v>1907.1171862658191</v>
      </c>
      <c r="O623" s="71">
        <v>1908.034417407792</v>
      </c>
      <c r="P623" s="71">
        <v>1620.179008841234</v>
      </c>
      <c r="Q623" s="71">
        <v>106.903188967913</v>
      </c>
      <c r="R623" s="71">
        <v>130.7231696995874</v>
      </c>
      <c r="S623" s="71">
        <v>183.8221259712019</v>
      </c>
      <c r="T623" s="72"/>
      <c r="U623" s="71">
        <v>232101097</v>
      </c>
      <c r="V623" s="71">
        <v>59625</v>
      </c>
      <c r="W623" s="71">
        <v>9948</v>
      </c>
      <c r="X623" s="71">
        <v>619287</v>
      </c>
      <c r="Y623" s="71">
        <v>729603</v>
      </c>
      <c r="Z623" s="71">
        <v>964558</v>
      </c>
      <c r="AA623" s="71">
        <v>326093</v>
      </c>
      <c r="AB623" s="71">
        <v>1833757</v>
      </c>
      <c r="AC623" s="71">
        <v>24088838</v>
      </c>
      <c r="AD623" s="71">
        <v>183.8221259712019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5.8879999999999999</v>
      </c>
      <c r="BI623" s="71">
        <v>0</v>
      </c>
      <c r="BJ623" s="71">
        <v>2426.3719999999998</v>
      </c>
      <c r="BK623" s="71">
        <v>426.54599999999999</v>
      </c>
      <c r="BL623" s="71">
        <v>244.08499999999998</v>
      </c>
      <c r="BM623" s="71">
        <v>0</v>
      </c>
      <c r="BN623" s="72"/>
      <c r="BO623" s="71">
        <v>1</v>
      </c>
      <c r="BP623" s="71">
        <v>0</v>
      </c>
      <c r="BQ623" s="71">
        <v>105</v>
      </c>
      <c r="BR623" s="71">
        <v>3</v>
      </c>
      <c r="BS623" s="71">
        <v>51</v>
      </c>
      <c r="BT623" s="71">
        <v>0</v>
      </c>
      <c r="BU623"/>
      <c r="BV623" s="70">
        <v>2838.625</v>
      </c>
      <c r="BW623" s="70">
        <v>8.2439999999999998</v>
      </c>
      <c r="BX623" s="70">
        <v>27.870999999999999</v>
      </c>
      <c r="BY623" s="70">
        <v>6.9349999999999996</v>
      </c>
      <c r="BZ623" s="70">
        <v>19.236000000000001</v>
      </c>
      <c r="CA623" s="70">
        <v>0</v>
      </c>
      <c r="CB623" s="70">
        <v>130.02000000000001</v>
      </c>
      <c r="CC623" s="70">
        <v>71.959999999999994</v>
      </c>
      <c r="CD623" s="70">
        <v>0</v>
      </c>
    </row>
    <row r="624" spans="1:82">
      <c r="A624" s="70" t="s">
        <v>2475</v>
      </c>
      <c r="B624" s="70">
        <v>517</v>
      </c>
      <c r="C624" s="70">
        <v>7</v>
      </c>
      <c r="D624" s="70">
        <v>31</v>
      </c>
      <c r="E624" s="70">
        <v>2010</v>
      </c>
      <c r="F624" s="70" t="s">
        <v>177</v>
      </c>
      <c r="G624" s="70" t="s">
        <v>2468</v>
      </c>
      <c r="H624" s="70" t="s">
        <v>2469</v>
      </c>
      <c r="I624" s="148"/>
      <c r="J624" s="71">
        <v>2596.573109507051</v>
      </c>
      <c r="K624" s="71">
        <v>121.69214376606151</v>
      </c>
      <c r="L624" s="71">
        <v>463.37974566751041</v>
      </c>
      <c r="M624" s="71">
        <v>2501.8149722547919</v>
      </c>
      <c r="N624" s="71">
        <v>2329.1208818779178</v>
      </c>
      <c r="O624" s="71">
        <v>1916.51860171879</v>
      </c>
      <c r="P624" s="71">
        <v>1631.566635715267</v>
      </c>
      <c r="Q624" s="71">
        <v>111.242285368579</v>
      </c>
      <c r="R624" s="71">
        <v>134.04314397470691</v>
      </c>
      <c r="S624" s="71">
        <v>174.84852238612001</v>
      </c>
      <c r="T624" s="72"/>
      <c r="U624" s="71">
        <v>252060533</v>
      </c>
      <c r="V624" s="71">
        <v>59625</v>
      </c>
      <c r="W624" s="71">
        <v>9948</v>
      </c>
      <c r="X624" s="71">
        <v>619287</v>
      </c>
      <c r="Y624" s="71">
        <v>735976</v>
      </c>
      <c r="Z624" s="71">
        <v>973349</v>
      </c>
      <c r="AA624" s="71">
        <v>320184</v>
      </c>
      <c r="AB624" s="71">
        <v>1828471</v>
      </c>
      <c r="AC624" s="71">
        <v>23407762</v>
      </c>
      <c r="AD624" s="71">
        <v>174.84852238612001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7.6870000000000003</v>
      </c>
      <c r="BI624" s="71">
        <v>0</v>
      </c>
      <c r="BJ624" s="71">
        <v>2475.2939999999999</v>
      </c>
      <c r="BK624" s="71">
        <v>459.56900000000002</v>
      </c>
      <c r="BL624" s="71">
        <v>367.983</v>
      </c>
      <c r="BM624" s="71">
        <v>0</v>
      </c>
      <c r="BN624" s="72"/>
      <c r="BO624" s="71">
        <v>1</v>
      </c>
      <c r="BP624" s="71">
        <v>0</v>
      </c>
      <c r="BQ624" s="71">
        <v>108</v>
      </c>
      <c r="BR624" s="71">
        <v>3</v>
      </c>
      <c r="BS624" s="71">
        <v>53</v>
      </c>
      <c r="BT624" s="71">
        <v>0</v>
      </c>
      <c r="BU624"/>
      <c r="BV624" s="70">
        <v>2977.2550000000001</v>
      </c>
      <c r="BW624" s="70">
        <v>0.115</v>
      </c>
      <c r="BX624" s="70">
        <v>142.482</v>
      </c>
      <c r="BY624" s="70">
        <v>8.8070000000000004</v>
      </c>
      <c r="BZ624" s="70">
        <v>20.021000000000001</v>
      </c>
      <c r="CA624" s="70">
        <v>3.472</v>
      </c>
      <c r="CB624" s="70">
        <v>83.619</v>
      </c>
      <c r="CC624" s="70">
        <v>74.762</v>
      </c>
      <c r="CD624" s="70">
        <v>0</v>
      </c>
    </row>
    <row r="625" spans="1:82">
      <c r="A625" s="70" t="s">
        <v>2476</v>
      </c>
      <c r="B625" s="70">
        <v>518</v>
      </c>
      <c r="C625" s="70">
        <v>8</v>
      </c>
      <c r="D625" s="70">
        <v>31</v>
      </c>
      <c r="E625" s="70">
        <v>2011</v>
      </c>
      <c r="F625" s="70" t="s">
        <v>178</v>
      </c>
      <c r="G625" s="70" t="s">
        <v>2468</v>
      </c>
      <c r="H625" s="70" t="s">
        <v>2469</v>
      </c>
      <c r="I625" s="148"/>
      <c r="J625" s="71">
        <v>3054.9782141898449</v>
      </c>
      <c r="K625" s="71">
        <v>160.779644323334</v>
      </c>
      <c r="L625" s="71">
        <v>410.38947991143158</v>
      </c>
      <c r="M625" s="71">
        <v>2873.078123358368</v>
      </c>
      <c r="N625" s="71">
        <v>2894.716817961521</v>
      </c>
      <c r="O625" s="71">
        <v>1902.9535411018758</v>
      </c>
      <c r="P625" s="71">
        <v>1563.8858412898846</v>
      </c>
      <c r="Q625" s="71">
        <v>127.885798767078</v>
      </c>
      <c r="R625" s="71">
        <v>133.29897939086911</v>
      </c>
      <c r="S625" s="71">
        <v>177.9326521598347</v>
      </c>
      <c r="T625" s="72"/>
      <c r="U625" s="71">
        <v>255814008</v>
      </c>
      <c r="V625" s="71">
        <v>59625</v>
      </c>
      <c r="W625" s="71">
        <v>9948</v>
      </c>
      <c r="X625" s="71">
        <v>619287</v>
      </c>
      <c r="Y625" s="71">
        <v>744226</v>
      </c>
      <c r="Z625" s="71">
        <v>987456</v>
      </c>
      <c r="AA625" s="71">
        <v>316035</v>
      </c>
      <c r="AB625" s="71">
        <v>1822331</v>
      </c>
      <c r="AC625" s="71">
        <v>23239311</v>
      </c>
      <c r="AD625" s="71">
        <v>177.9326521598347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2522.6080000000002</v>
      </c>
      <c r="BK625" s="71">
        <v>449.38</v>
      </c>
      <c r="BL625" s="71">
        <v>382.94497000000001</v>
      </c>
      <c r="BM625" s="71">
        <v>0</v>
      </c>
      <c r="BN625" s="72"/>
      <c r="BO625" s="71">
        <v>0</v>
      </c>
      <c r="BP625" s="71">
        <v>0</v>
      </c>
      <c r="BQ625" s="71">
        <v>109</v>
      </c>
      <c r="BR625" s="71">
        <v>2</v>
      </c>
      <c r="BS625" s="71">
        <v>57</v>
      </c>
      <c r="BT625" s="71">
        <v>0</v>
      </c>
      <c r="BU625"/>
      <c r="BV625" s="70">
        <v>3014.96497</v>
      </c>
      <c r="BW625" s="70">
        <v>9.2059999999999995</v>
      </c>
      <c r="BX625" s="70">
        <v>164.52600000000001</v>
      </c>
      <c r="BY625" s="70">
        <v>1.1859999999999999</v>
      </c>
      <c r="BZ625" s="70">
        <v>20.306000000000001</v>
      </c>
      <c r="CA625" s="70">
        <v>3.9830000000000001</v>
      </c>
      <c r="CB625" s="70">
        <v>84.69</v>
      </c>
      <c r="CC625" s="70">
        <v>56.070999999999998</v>
      </c>
      <c r="CD625" s="70">
        <v>0</v>
      </c>
    </row>
    <row r="626" spans="1:82">
      <c r="A626" s="70" t="s">
        <v>2477</v>
      </c>
      <c r="B626" s="70">
        <v>519</v>
      </c>
      <c r="C626" s="70">
        <v>9</v>
      </c>
      <c r="D626" s="70">
        <v>31</v>
      </c>
      <c r="E626" s="70">
        <v>2012</v>
      </c>
      <c r="F626" s="70" t="s">
        <v>179</v>
      </c>
      <c r="G626" s="70" t="s">
        <v>2468</v>
      </c>
      <c r="H626" s="70" t="s">
        <v>2469</v>
      </c>
      <c r="I626" s="148"/>
      <c r="J626" s="71">
        <v>3321.143963756213</v>
      </c>
      <c r="K626" s="71">
        <v>155.4427523103007</v>
      </c>
      <c r="L626" s="71">
        <v>406.37988109811448</v>
      </c>
      <c r="M626" s="71">
        <v>3239.0279702733092</v>
      </c>
      <c r="N626" s="71">
        <v>3129.5872908334909</v>
      </c>
      <c r="O626" s="71">
        <v>1918.7098824994041</v>
      </c>
      <c r="P626" s="71">
        <v>1550.0255297789718</v>
      </c>
      <c r="Q626" s="71">
        <v>139.17636866675099</v>
      </c>
      <c r="R626" s="71">
        <v>129.25169402155299</v>
      </c>
      <c r="S626" s="71">
        <v>159.61546887013</v>
      </c>
      <c r="T626" s="72"/>
      <c r="U626" s="71">
        <v>248993582</v>
      </c>
      <c r="V626" s="71">
        <v>59625</v>
      </c>
      <c r="W626" s="71">
        <v>9948</v>
      </c>
      <c r="X626" s="71">
        <v>619287</v>
      </c>
      <c r="Y626" s="71">
        <v>751689</v>
      </c>
      <c r="Z626" s="71">
        <v>1003529</v>
      </c>
      <c r="AA626" s="71">
        <v>311462</v>
      </c>
      <c r="AB626" s="71">
        <v>1825361</v>
      </c>
      <c r="AC626" s="71">
        <v>21950067</v>
      </c>
      <c r="AD626" s="71">
        <v>159.61546887013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2809.701</v>
      </c>
      <c r="BK626" s="71">
        <v>434.36900000000003</v>
      </c>
      <c r="BL626" s="71">
        <v>416.25499999999994</v>
      </c>
      <c r="BM626" s="71">
        <v>0</v>
      </c>
      <c r="BN626" s="72"/>
      <c r="BO626" s="71">
        <v>0</v>
      </c>
      <c r="BP626" s="71">
        <v>0</v>
      </c>
      <c r="BQ626" s="71">
        <v>117</v>
      </c>
      <c r="BR626" s="71">
        <v>3</v>
      </c>
      <c r="BS626" s="71">
        <v>58</v>
      </c>
      <c r="BT626" s="71">
        <v>0</v>
      </c>
      <c r="BU626"/>
      <c r="BV626" s="70">
        <v>3380.2579999999998</v>
      </c>
      <c r="BW626" s="70">
        <v>11.798</v>
      </c>
      <c r="BX626" s="70">
        <v>156.155</v>
      </c>
      <c r="BY626" s="70">
        <v>0</v>
      </c>
      <c r="BZ626" s="70">
        <v>0</v>
      </c>
      <c r="CA626" s="70">
        <v>0</v>
      </c>
      <c r="CB626" s="70">
        <v>68.933000000000007</v>
      </c>
      <c r="CC626" s="70">
        <v>43.180999999999997</v>
      </c>
      <c r="CD626" s="70">
        <v>0</v>
      </c>
    </row>
    <row r="627" spans="1:82">
      <c r="A627" s="70" t="s">
        <v>2478</v>
      </c>
      <c r="B627" s="70">
        <v>520</v>
      </c>
      <c r="C627" s="70">
        <v>10</v>
      </c>
      <c r="D627" s="70">
        <v>31</v>
      </c>
      <c r="E627" s="70">
        <v>2013</v>
      </c>
      <c r="F627" s="70" t="s">
        <v>180</v>
      </c>
      <c r="G627" s="70" t="s">
        <v>2468</v>
      </c>
      <c r="H627" s="70" t="s">
        <v>2469</v>
      </c>
      <c r="I627" s="148"/>
      <c r="J627" s="71">
        <v>3381.3384961960469</v>
      </c>
      <c r="K627" s="71">
        <v>134.05799793951269</v>
      </c>
      <c r="L627" s="71">
        <v>382.62045347206077</v>
      </c>
      <c r="M627" s="71">
        <v>3177.1090363456692</v>
      </c>
      <c r="N627" s="71">
        <v>3453.2134861187978</v>
      </c>
      <c r="O627" s="71">
        <v>1864.6888688219065</v>
      </c>
      <c r="P627" s="71">
        <v>1541.8140785093049</v>
      </c>
      <c r="Q627" s="71">
        <v>141.22574663849801</v>
      </c>
      <c r="R627" s="71">
        <v>132.41619932892101</v>
      </c>
      <c r="S627" s="71">
        <v>174.19489703942199</v>
      </c>
      <c r="T627" s="72"/>
      <c r="U627" s="71">
        <v>238472307</v>
      </c>
      <c r="V627" s="71">
        <v>59625</v>
      </c>
      <c r="W627" s="71">
        <v>9948</v>
      </c>
      <c r="X627" s="71">
        <v>619287</v>
      </c>
      <c r="Y627" s="71">
        <v>757073</v>
      </c>
      <c r="Z627" s="71">
        <v>1018819</v>
      </c>
      <c r="AA627" s="71">
        <v>308649</v>
      </c>
      <c r="AB627" s="71">
        <v>1825686</v>
      </c>
      <c r="AC627" s="71">
        <v>21950873</v>
      </c>
      <c r="AD627" s="71">
        <v>174.19489703942199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3048.0650000000001</v>
      </c>
      <c r="BK627" s="71">
        <v>475.25400000000002</v>
      </c>
      <c r="BL627" s="71">
        <v>408.51799999999997</v>
      </c>
      <c r="BM627" s="71">
        <v>0</v>
      </c>
      <c r="BN627" s="72"/>
      <c r="BO627" s="71">
        <v>0</v>
      </c>
      <c r="BP627" s="71">
        <v>0</v>
      </c>
      <c r="BQ627" s="71">
        <v>113</v>
      </c>
      <c r="BR627" s="71">
        <v>2</v>
      </c>
      <c r="BS627" s="71">
        <v>54</v>
      </c>
      <c r="BT627" s="71">
        <v>0</v>
      </c>
      <c r="BU627"/>
      <c r="BV627" s="70">
        <v>3657.085</v>
      </c>
      <c r="BW627" s="70">
        <v>10.776</v>
      </c>
      <c r="BX627" s="70">
        <v>122.551</v>
      </c>
      <c r="BY627" s="70">
        <v>0</v>
      </c>
      <c r="BZ627" s="70">
        <v>17.219000000000001</v>
      </c>
      <c r="CA627" s="70">
        <v>3.3540000000000001</v>
      </c>
      <c r="CB627" s="70">
        <v>82.807000000000002</v>
      </c>
      <c r="CC627" s="70">
        <v>38.045000000000002</v>
      </c>
      <c r="CD627" s="70">
        <v>0</v>
      </c>
    </row>
    <row r="628" spans="1:82">
      <c r="A628" s="70" t="s">
        <v>2479</v>
      </c>
      <c r="B628" s="70">
        <v>521</v>
      </c>
      <c r="C628" s="70">
        <v>11</v>
      </c>
      <c r="D628" s="70">
        <v>31</v>
      </c>
      <c r="E628" s="70">
        <v>2014</v>
      </c>
      <c r="F628" s="70" t="s">
        <v>181</v>
      </c>
      <c r="G628" s="70" t="s">
        <v>2468</v>
      </c>
      <c r="H628" s="70" t="s">
        <v>2469</v>
      </c>
      <c r="I628" s="148"/>
      <c r="J628" s="71">
        <v>3211.2928748047789</v>
      </c>
      <c r="K628" s="71">
        <v>131.40306609792029</v>
      </c>
      <c r="L628" s="71">
        <v>413.07222001127832</v>
      </c>
      <c r="M628" s="71">
        <v>3208.7402998153152</v>
      </c>
      <c r="N628" s="71">
        <v>2734.8332314548702</v>
      </c>
      <c r="O628" s="71">
        <v>1790.2204946886748</v>
      </c>
      <c r="P628" s="71">
        <v>1536.250518835124</v>
      </c>
      <c r="Q628" s="71">
        <v>134.95056125821699</v>
      </c>
      <c r="R628" s="71">
        <v>129.24555722026119</v>
      </c>
      <c r="S628" s="71">
        <v>181.5035387174278</v>
      </c>
      <c r="T628" s="72"/>
      <c r="U628" s="71">
        <v>247370084</v>
      </c>
      <c r="V628" s="71">
        <v>52731</v>
      </c>
      <c r="W628" s="71">
        <v>9422</v>
      </c>
      <c r="X628" s="71">
        <v>621497</v>
      </c>
      <c r="Y628" s="71">
        <v>761778</v>
      </c>
      <c r="Z628" s="71">
        <v>1030190</v>
      </c>
      <c r="AA628" s="71">
        <v>305945</v>
      </c>
      <c r="AB628" s="71">
        <v>1818314</v>
      </c>
      <c r="AC628" s="71">
        <v>21492639</v>
      </c>
      <c r="AD628" s="71">
        <v>181.5035387174278</v>
      </c>
      <c r="AE628" s="72"/>
      <c r="AF628" s="71"/>
      <c r="AG628" s="71"/>
      <c r="AH628" s="71"/>
      <c r="AI628" s="71"/>
      <c r="AJ628" s="71"/>
      <c r="AK628" s="71"/>
      <c r="AL628" s="71"/>
      <c r="AM628" s="71"/>
      <c r="AN628" s="71"/>
      <c r="AO628" s="71"/>
      <c r="AP628" s="71"/>
      <c r="AQ628" s="72"/>
      <c r="AR628" s="71">
        <v>38350</v>
      </c>
      <c r="AS628" s="71">
        <v>9780</v>
      </c>
      <c r="AT628" s="71">
        <v>7</v>
      </c>
      <c r="AU628" s="71">
        <v>8</v>
      </c>
      <c r="AV628" s="71">
        <v>2</v>
      </c>
      <c r="AW628" s="71">
        <v>2</v>
      </c>
      <c r="AX628" s="71"/>
      <c r="AY628" s="72"/>
      <c r="AZ628" s="71">
        <v>175899.71999999991</v>
      </c>
      <c r="BA628" s="71">
        <v>507692.67999999988</v>
      </c>
      <c r="BB628" s="71">
        <v>30210.400000000001</v>
      </c>
      <c r="BC628" s="71">
        <v>3960</v>
      </c>
      <c r="BD628" s="71">
        <v>2044.5</v>
      </c>
      <c r="BE628" s="71">
        <v>1558</v>
      </c>
      <c r="BF628" s="71"/>
      <c r="BG628" s="72"/>
      <c r="BH628" s="71">
        <v>0</v>
      </c>
      <c r="BI628" s="71">
        <v>0</v>
      </c>
      <c r="BJ628" s="71">
        <v>2814.8649999999998</v>
      </c>
      <c r="BK628" s="71">
        <v>442.53199999999998</v>
      </c>
      <c r="BL628" s="71">
        <v>396.142</v>
      </c>
      <c r="BM628" s="71">
        <v>0</v>
      </c>
      <c r="BN628" s="72"/>
      <c r="BO628" s="71">
        <v>0</v>
      </c>
      <c r="BP628" s="71">
        <v>0</v>
      </c>
      <c r="BQ628" s="71">
        <v>117</v>
      </c>
      <c r="BR628" s="71">
        <v>2</v>
      </c>
      <c r="BS628" s="71">
        <v>53</v>
      </c>
      <c r="BT628" s="71">
        <v>0</v>
      </c>
      <c r="BU628"/>
      <c r="BV628" s="70">
        <v>3372.4380000000001</v>
      </c>
      <c r="BW628" s="70">
        <v>10.952</v>
      </c>
      <c r="BX628" s="70">
        <v>130.95599999999999</v>
      </c>
      <c r="BY628" s="70">
        <v>1.07</v>
      </c>
      <c r="BZ628" s="70">
        <v>19.663</v>
      </c>
      <c r="CA628" s="70">
        <v>0</v>
      </c>
      <c r="CB628" s="70">
        <v>84.632999999999996</v>
      </c>
      <c r="CC628" s="70">
        <v>33.826999999999998</v>
      </c>
      <c r="CD628" s="70">
        <v>0</v>
      </c>
    </row>
    <row r="629" spans="1:82">
      <c r="A629" s="70" t="s">
        <v>2480</v>
      </c>
      <c r="B629" s="70">
        <v>522</v>
      </c>
      <c r="C629" s="70">
        <v>12</v>
      </c>
      <c r="D629" s="70">
        <v>31</v>
      </c>
      <c r="E629" s="70">
        <v>2015</v>
      </c>
      <c r="F629" s="70" t="s">
        <v>182</v>
      </c>
      <c r="G629" s="70" t="s">
        <v>2468</v>
      </c>
      <c r="H629" s="70" t="s">
        <v>2469</v>
      </c>
      <c r="I629" s="148"/>
      <c r="J629" s="71">
        <v>2815.0358219331142</v>
      </c>
      <c r="K629" s="71">
        <v>123.8560135079359</v>
      </c>
      <c r="L629" s="71">
        <v>407.65457199279712</v>
      </c>
      <c r="M629" s="71">
        <v>2867.7511071847712</v>
      </c>
      <c r="N629" s="71">
        <v>2481.9973398828588</v>
      </c>
      <c r="O629" s="71">
        <v>1787.8771550167755</v>
      </c>
      <c r="P629" s="71">
        <v>1523.7250867013759</v>
      </c>
      <c r="Q629" s="71">
        <v>131.52877652101199</v>
      </c>
      <c r="R629" s="71">
        <v>127.28827694825947</v>
      </c>
      <c r="S629" s="71">
        <v>196.06024609957751</v>
      </c>
      <c r="T629" s="72"/>
      <c r="U629" s="71">
        <v>271193289</v>
      </c>
      <c r="V629" s="71">
        <v>52731</v>
      </c>
      <c r="W629" s="71">
        <v>9422</v>
      </c>
      <c r="X629" s="71">
        <v>621497</v>
      </c>
      <c r="Y629" s="71">
        <v>767976</v>
      </c>
      <c r="Z629" s="71">
        <v>1038743</v>
      </c>
      <c r="AA629" s="71">
        <v>303211</v>
      </c>
      <c r="AB629" s="71">
        <v>1810343</v>
      </c>
      <c r="AC629" s="71">
        <v>21757854</v>
      </c>
      <c r="AD629" s="71">
        <v>196.0602460995776</v>
      </c>
      <c r="AE629" s="72"/>
      <c r="AF629" s="71">
        <v>2832562612.3217268</v>
      </c>
      <c r="AG629" s="71">
        <v>93615418.698274076</v>
      </c>
      <c r="AH629" s="71">
        <v>84899086.478273332</v>
      </c>
      <c r="AI629" s="71">
        <v>3807827959.5226278</v>
      </c>
      <c r="AJ629" s="71">
        <v>4128005206.06145</v>
      </c>
      <c r="AK629" s="71"/>
      <c r="AL629" s="71"/>
      <c r="AM629" s="71">
        <v>248099914.04673469</v>
      </c>
      <c r="AN629" s="71"/>
      <c r="AO629" s="71"/>
      <c r="AP629" s="71">
        <v>11195010197.129086</v>
      </c>
      <c r="AQ629" s="72"/>
      <c r="AR629" s="71">
        <v>42087</v>
      </c>
      <c r="AS629" s="71">
        <v>12163</v>
      </c>
      <c r="AT629" s="71">
        <v>7</v>
      </c>
      <c r="AU629" s="71">
        <v>9</v>
      </c>
      <c r="AV629" s="71">
        <v>2</v>
      </c>
      <c r="AW629" s="71">
        <v>4</v>
      </c>
      <c r="AX629" s="71"/>
      <c r="AY629" s="72"/>
      <c r="AZ629" s="71">
        <v>197931.09</v>
      </c>
      <c r="BA629" s="71">
        <v>677403.57999999984</v>
      </c>
      <c r="BB629" s="71">
        <v>30210.400000000001</v>
      </c>
      <c r="BC629" s="71">
        <v>4025.5</v>
      </c>
      <c r="BD629" s="71">
        <v>2044.5</v>
      </c>
      <c r="BE629" s="71">
        <v>10688</v>
      </c>
      <c r="BF629" s="71"/>
      <c r="BG629" s="72"/>
      <c r="BH629" s="71">
        <v>0</v>
      </c>
      <c r="BI629" s="71">
        <v>0</v>
      </c>
      <c r="BJ629" s="71">
        <v>2978.4090000000001</v>
      </c>
      <c r="BK629" s="71">
        <v>446.09800000000001</v>
      </c>
      <c r="BL629" s="71">
        <v>364.185</v>
      </c>
      <c r="BM629" s="71">
        <v>0</v>
      </c>
      <c r="BN629" s="72"/>
      <c r="BO629" s="71">
        <v>0</v>
      </c>
      <c r="BP629" s="71">
        <v>0</v>
      </c>
      <c r="BQ629" s="71">
        <v>115</v>
      </c>
      <c r="BR629" s="71">
        <v>2</v>
      </c>
      <c r="BS629" s="71">
        <v>51</v>
      </c>
      <c r="BT629" s="71">
        <v>0</v>
      </c>
      <c r="BU629"/>
      <c r="BV629" s="70">
        <v>3472.3310000000001</v>
      </c>
      <c r="BW629" s="70">
        <v>6.827</v>
      </c>
      <c r="BX629" s="70">
        <v>116.39</v>
      </c>
      <c r="BY629" s="70">
        <v>2.0539999999999998</v>
      </c>
      <c r="BZ629" s="70">
        <v>30.693000000000001</v>
      </c>
      <c r="CA629" s="70">
        <v>0</v>
      </c>
      <c r="CB629" s="70">
        <v>83.864999999999995</v>
      </c>
      <c r="CC629" s="70">
        <v>26.757999999999999</v>
      </c>
      <c r="CD629" s="70">
        <v>49.774000000000001</v>
      </c>
    </row>
    <row r="630" spans="1:82">
      <c r="A630" s="70" t="s">
        <v>2481</v>
      </c>
      <c r="B630" s="70">
        <v>523</v>
      </c>
      <c r="C630" s="70">
        <v>13</v>
      </c>
      <c r="D630" s="70">
        <v>31</v>
      </c>
      <c r="E630" s="70">
        <v>2016</v>
      </c>
      <c r="F630" s="70" t="s">
        <v>155</v>
      </c>
      <c r="G630" s="70" t="s">
        <v>2468</v>
      </c>
      <c r="H630" s="70" t="s">
        <v>2469</v>
      </c>
      <c r="I630" s="148"/>
      <c r="J630" s="71">
        <v>2608.7512148758419</v>
      </c>
      <c r="K630" s="71">
        <v>119.00849756769952</v>
      </c>
      <c r="L630" s="71">
        <v>398.26648385459657</v>
      </c>
      <c r="M630" s="71">
        <v>2299.6660145537567</v>
      </c>
      <c r="N630" s="71">
        <v>2457.2181728502283</v>
      </c>
      <c r="O630" s="71">
        <v>1788.830990870408</v>
      </c>
      <c r="P630" s="71">
        <v>1506.6508019767564</v>
      </c>
      <c r="Q630" s="71">
        <v>127.00691024879818</v>
      </c>
      <c r="R630" s="71">
        <v>131.67068288986613</v>
      </c>
      <c r="S630" s="71">
        <v>205.77005271528</v>
      </c>
      <c r="T630" s="72"/>
      <c r="U630" s="71">
        <v>267142453</v>
      </c>
      <c r="V630" s="71">
        <v>52731</v>
      </c>
      <c r="W630" s="71">
        <v>9422</v>
      </c>
      <c r="X630" s="71">
        <v>621497</v>
      </c>
      <c r="Y630" s="71">
        <v>770607</v>
      </c>
      <c r="Z630" s="71">
        <v>1052073</v>
      </c>
      <c r="AA630" s="71">
        <v>310092</v>
      </c>
      <c r="AB630" s="71">
        <v>1798149</v>
      </c>
      <c r="AC630" s="71">
        <v>22488056.539849281</v>
      </c>
      <c r="AD630" s="71">
        <v>205.77005271528</v>
      </c>
      <c r="AE630" s="72"/>
      <c r="AF630" s="71">
        <v>2834738907.780365</v>
      </c>
      <c r="AG630" s="71">
        <v>88930818.067629069</v>
      </c>
      <c r="AH630" s="71">
        <v>70889786.376146942</v>
      </c>
      <c r="AI630" s="71">
        <v>3625707477.6649389</v>
      </c>
      <c r="AJ630" s="71">
        <v>4175524859.9197788</v>
      </c>
      <c r="AK630" s="71"/>
      <c r="AL630" s="71"/>
      <c r="AM630" s="71">
        <v>246620228.4793824</v>
      </c>
      <c r="AN630" s="71"/>
      <c r="AO630" s="71"/>
      <c r="AP630" s="71">
        <v>11042412078.28824</v>
      </c>
      <c r="AQ630" s="72"/>
      <c r="AR630" s="71">
        <v>44786</v>
      </c>
      <c r="AS630" s="71">
        <v>13578</v>
      </c>
      <c r="AT630" s="71">
        <v>7</v>
      </c>
      <c r="AU630" s="71">
        <v>13</v>
      </c>
      <c r="AV630" s="71">
        <v>2</v>
      </c>
      <c r="AW630" s="71">
        <v>5</v>
      </c>
      <c r="AX630" s="71"/>
      <c r="AY630" s="72"/>
      <c r="AZ630" s="71">
        <v>213307.15199999991</v>
      </c>
      <c r="BA630" s="71">
        <v>802296.58000000031</v>
      </c>
      <c r="BB630" s="71">
        <v>30210.400000000001</v>
      </c>
      <c r="BC630" s="71">
        <v>8960.4</v>
      </c>
      <c r="BD630" s="71">
        <v>2044.5</v>
      </c>
      <c r="BE630" s="71">
        <v>16938</v>
      </c>
      <c r="BF630" s="71"/>
      <c r="BG630" s="72"/>
      <c r="BH630" s="71">
        <v>0</v>
      </c>
      <c r="BI630" s="71">
        <v>0</v>
      </c>
      <c r="BJ630" s="71">
        <v>2630.6840000000002</v>
      </c>
      <c r="BK630" s="71">
        <v>437.91</v>
      </c>
      <c r="BL630" s="71">
        <v>369.24400000000003</v>
      </c>
      <c r="BM630" s="71">
        <v>0</v>
      </c>
      <c r="BN630" s="72"/>
      <c r="BO630" s="71">
        <v>0</v>
      </c>
      <c r="BP630" s="71">
        <v>0</v>
      </c>
      <c r="BQ630" s="71">
        <v>118</v>
      </c>
      <c r="BR630" s="71">
        <v>2</v>
      </c>
      <c r="BS630" s="71">
        <v>52</v>
      </c>
      <c r="BT630" s="71">
        <v>0</v>
      </c>
      <c r="BU630"/>
      <c r="BV630" s="70">
        <v>3150.2</v>
      </c>
      <c r="BW630" s="70">
        <v>6.9589999999999996</v>
      </c>
      <c r="BX630" s="70">
        <v>156.708</v>
      </c>
      <c r="BY630" s="70">
        <v>2.1800000000000002</v>
      </c>
      <c r="BZ630" s="70">
        <v>33.222999999999999</v>
      </c>
      <c r="CA630" s="70">
        <v>0</v>
      </c>
      <c r="CB630" s="70">
        <v>72.355999999999995</v>
      </c>
      <c r="CC630" s="70">
        <v>16.212</v>
      </c>
      <c r="CD630" s="70">
        <v>0</v>
      </c>
    </row>
    <row r="631" spans="1:82">
      <c r="A631" s="70" t="s">
        <v>2482</v>
      </c>
      <c r="B631" s="70">
        <v>524</v>
      </c>
      <c r="C631" s="70">
        <v>14</v>
      </c>
      <c r="D631" s="70">
        <v>31</v>
      </c>
      <c r="E631" s="70">
        <v>2017</v>
      </c>
      <c r="F631" s="70" t="s">
        <v>156</v>
      </c>
      <c r="G631" s="70" t="s">
        <v>2468</v>
      </c>
      <c r="H631" s="70" t="s">
        <v>2469</v>
      </c>
      <c r="I631" s="148"/>
      <c r="J631" s="71">
        <v>2557.3273759977055</v>
      </c>
      <c r="K631" s="71">
        <v>114.55337725819759</v>
      </c>
      <c r="L631" s="71">
        <v>367.73305492066737</v>
      </c>
      <c r="M631" s="71">
        <v>2092.8759810692768</v>
      </c>
      <c r="N631" s="71">
        <v>2331.0766493485385</v>
      </c>
      <c r="O631" s="71">
        <v>1774.1726196911582</v>
      </c>
      <c r="P631" s="71">
        <v>1502.1325965076765</v>
      </c>
      <c r="Q631" s="71">
        <v>122.206175164706</v>
      </c>
      <c r="R631" s="71">
        <v>132.874419322785</v>
      </c>
      <c r="S631" s="71">
        <v>223.89538378492523</v>
      </c>
      <c r="T631" s="72"/>
      <c r="U631" s="71">
        <v>283842139</v>
      </c>
      <c r="V631" s="71">
        <v>52731</v>
      </c>
      <c r="W631" s="71">
        <v>9422</v>
      </c>
      <c r="X631" s="71">
        <v>621497</v>
      </c>
      <c r="Y631" s="71">
        <v>776133</v>
      </c>
      <c r="Z631" s="71">
        <v>1060761</v>
      </c>
      <c r="AA631" s="71">
        <v>311133</v>
      </c>
      <c r="AB631" s="71">
        <v>1789184</v>
      </c>
      <c r="AC631" s="71">
        <v>23143931.999999989</v>
      </c>
      <c r="AD631" s="71">
        <v>223.8953837849252</v>
      </c>
      <c r="AE631" s="72"/>
      <c r="AF631" s="71">
        <v>3140270178.5668969</v>
      </c>
      <c r="AG631" s="71">
        <v>87339870.892862082</v>
      </c>
      <c r="AH631" s="71">
        <v>85608622.332044169</v>
      </c>
      <c r="AI631" s="71">
        <v>3492896192.738431</v>
      </c>
      <c r="AJ631" s="71">
        <v>4355782109.8522387</v>
      </c>
      <c r="AK631" s="71"/>
      <c r="AL631" s="71"/>
      <c r="AM631" s="71">
        <v>245774627.71816301</v>
      </c>
      <c r="AN631" s="71"/>
      <c r="AO631" s="71"/>
      <c r="AP631" s="71">
        <v>11407671602.100636</v>
      </c>
      <c r="AQ631" s="72"/>
      <c r="AR631" s="71">
        <v>48042</v>
      </c>
      <c r="AS631" s="71">
        <v>14761</v>
      </c>
      <c r="AT631" s="71">
        <v>7</v>
      </c>
      <c r="AU631" s="71">
        <v>15</v>
      </c>
      <c r="AV631" s="71">
        <v>3</v>
      </c>
      <c r="AW631" s="71">
        <v>5</v>
      </c>
      <c r="AX631" s="71"/>
      <c r="AY631" s="72"/>
      <c r="AZ631" s="71">
        <v>231562.8</v>
      </c>
      <c r="BA631" s="71">
        <v>900061.88000000035</v>
      </c>
      <c r="BB631" s="71">
        <v>30210.400000000001</v>
      </c>
      <c r="BC631" s="71">
        <v>20819.5</v>
      </c>
      <c r="BD631" s="71">
        <v>2093.5</v>
      </c>
      <c r="BE631" s="71">
        <v>16938</v>
      </c>
      <c r="BF631" s="71"/>
      <c r="BG631" s="72"/>
      <c r="BH631" s="71">
        <v>0</v>
      </c>
      <c r="BI631" s="71">
        <v>0</v>
      </c>
      <c r="BJ631" s="71">
        <v>2651.9459999999999</v>
      </c>
      <c r="BK631" s="71">
        <v>494.43799999999999</v>
      </c>
      <c r="BL631" s="71">
        <v>357.15800000000002</v>
      </c>
      <c r="BM631" s="71">
        <v>0</v>
      </c>
      <c r="BN631" s="72"/>
      <c r="BO631" s="71">
        <v>0</v>
      </c>
      <c r="BP631" s="71">
        <v>0</v>
      </c>
      <c r="BQ631" s="71">
        <v>121</v>
      </c>
      <c r="BR631" s="71">
        <v>2</v>
      </c>
      <c r="BS631" s="71">
        <v>48</v>
      </c>
      <c r="BT631" s="71">
        <v>0</v>
      </c>
      <c r="BU631"/>
      <c r="BV631" s="70">
        <v>3185.9409999999998</v>
      </c>
      <c r="BW631" s="70">
        <v>0.98899999999999999</v>
      </c>
      <c r="BX631" s="70">
        <v>161.36500000000001</v>
      </c>
      <c r="BY631" s="70">
        <v>3.7469999999999999</v>
      </c>
      <c r="BZ631" s="70">
        <v>37.567999999999998</v>
      </c>
      <c r="CA631" s="70">
        <v>0</v>
      </c>
      <c r="CB631" s="70">
        <v>90.09</v>
      </c>
      <c r="CC631" s="70">
        <v>23.841999999999999</v>
      </c>
      <c r="CD631" s="70">
        <v>0</v>
      </c>
    </row>
    <row r="632" spans="1:82">
      <c r="A632" s="70" t="s">
        <v>2483</v>
      </c>
      <c r="B632" s="70">
        <v>525</v>
      </c>
      <c r="C632" s="70">
        <v>15</v>
      </c>
      <c r="D632" s="70">
        <v>31</v>
      </c>
      <c r="E632" s="70">
        <v>2018</v>
      </c>
      <c r="F632" s="70" t="s">
        <v>183</v>
      </c>
      <c r="G632" s="70" t="s">
        <v>2468</v>
      </c>
      <c r="H632" s="70" t="s">
        <v>2469</v>
      </c>
      <c r="I632" s="148"/>
      <c r="J632" s="71">
        <v>2319.5383218125949</v>
      </c>
      <c r="K632" s="71">
        <v>100.31265037920309</v>
      </c>
      <c r="L632" s="71">
        <v>322.38348929782455</v>
      </c>
      <c r="M632" s="71">
        <v>1897.4031339145192</v>
      </c>
      <c r="N632" s="71">
        <v>1761.2953933895321</v>
      </c>
      <c r="O632" s="71">
        <v>1750.2647603682276</v>
      </c>
      <c r="P632" s="71">
        <v>1485.3062971144936</v>
      </c>
      <c r="Q632" s="71">
        <v>112.82289050259099</v>
      </c>
      <c r="R632" s="71">
        <v>132.89238673355715</v>
      </c>
      <c r="S632" s="71">
        <v>213.8284903943601</v>
      </c>
      <c r="T632" s="72"/>
      <c r="U632" s="71">
        <v>284465316</v>
      </c>
      <c r="V632" s="71">
        <v>52731</v>
      </c>
      <c r="W632" s="71">
        <v>9422</v>
      </c>
      <c r="X632" s="71">
        <v>621497</v>
      </c>
      <c r="Y632" s="71">
        <v>781507</v>
      </c>
      <c r="Z632" s="71">
        <v>1066504</v>
      </c>
      <c r="AA632" s="71">
        <v>310741</v>
      </c>
      <c r="AB632" s="71">
        <v>1780079</v>
      </c>
      <c r="AC632" s="71">
        <v>23056345</v>
      </c>
      <c r="AD632" s="71">
        <v>213.8284903943601</v>
      </c>
      <c r="AE632" s="72"/>
      <c r="AF632" s="71">
        <v>3350853538.3958402</v>
      </c>
      <c r="AG632" s="71">
        <v>77776144.006976753</v>
      </c>
      <c r="AH632" s="71">
        <v>77899008.737756655</v>
      </c>
      <c r="AI632" s="71">
        <v>3429580777.8443279</v>
      </c>
      <c r="AJ632" s="71">
        <v>3838641646.1255059</v>
      </c>
      <c r="AK632" s="71"/>
      <c r="AL632" s="71"/>
      <c r="AM632" s="71">
        <v>245029851.50448129</v>
      </c>
      <c r="AN632" s="71"/>
      <c r="AO632" s="71"/>
      <c r="AP632" s="71">
        <v>11019780966.614887</v>
      </c>
      <c r="AQ632" s="72"/>
      <c r="AR632" s="71">
        <v>60073</v>
      </c>
      <c r="AS632" s="71">
        <v>15811</v>
      </c>
      <c r="AT632" s="71">
        <v>8</v>
      </c>
      <c r="AU632" s="71">
        <v>17</v>
      </c>
      <c r="AV632" s="71">
        <v>4</v>
      </c>
      <c r="AW632" s="71">
        <v>7</v>
      </c>
      <c r="AX632" s="71"/>
      <c r="AY632" s="72"/>
      <c r="AZ632" s="71">
        <v>287233.23100000049</v>
      </c>
      <c r="BA632" s="71">
        <v>999969.32</v>
      </c>
      <c r="BB632" s="71">
        <v>30230</v>
      </c>
      <c r="BC632" s="71">
        <v>23800</v>
      </c>
      <c r="BD632" s="71">
        <v>2143</v>
      </c>
      <c r="BE632" s="71">
        <v>22670.25</v>
      </c>
      <c r="BF632" s="71"/>
      <c r="BG632" s="72"/>
      <c r="BH632" s="71">
        <v>0</v>
      </c>
      <c r="BI632" s="71">
        <v>0</v>
      </c>
      <c r="BJ632" s="71">
        <v>2476.2570000000001</v>
      </c>
      <c r="BK632" s="71">
        <v>382.21100000000001</v>
      </c>
      <c r="BL632" s="71">
        <v>349.30799999999999</v>
      </c>
      <c r="BM632" s="71">
        <v>0</v>
      </c>
      <c r="BN632" s="72"/>
      <c r="BO632" s="71">
        <v>0</v>
      </c>
      <c r="BP632" s="71">
        <v>0</v>
      </c>
      <c r="BQ632" s="71">
        <v>116</v>
      </c>
      <c r="BR632" s="71">
        <v>2</v>
      </c>
      <c r="BS632" s="71">
        <v>49</v>
      </c>
      <c r="BT632" s="71">
        <v>0</v>
      </c>
      <c r="BU632"/>
      <c r="BV632" s="70">
        <v>2956.5039999999999</v>
      </c>
      <c r="BW632" s="70">
        <v>7.0270000000000001</v>
      </c>
      <c r="BX632" s="70">
        <v>151.227</v>
      </c>
      <c r="BY632" s="70">
        <v>3.4889999999999999</v>
      </c>
      <c r="BZ632" s="70">
        <v>33.036999999999999</v>
      </c>
      <c r="CA632" s="70">
        <v>0</v>
      </c>
      <c r="CB632" s="70">
        <v>37.22</v>
      </c>
      <c r="CC632" s="70">
        <v>19.271999999999998</v>
      </c>
      <c r="CD632" s="70">
        <v>0</v>
      </c>
    </row>
    <row r="633" spans="1:82">
      <c r="A633" s="70" t="s">
        <v>2484</v>
      </c>
      <c r="B633" s="70">
        <v>526</v>
      </c>
      <c r="C633" s="70">
        <v>16</v>
      </c>
      <c r="D633" s="70">
        <v>31</v>
      </c>
      <c r="E633" s="70">
        <v>2019</v>
      </c>
      <c r="F633" s="70" t="s">
        <v>158</v>
      </c>
      <c r="G633" s="70" t="s">
        <v>2468</v>
      </c>
      <c r="H633" s="70" t="s">
        <v>2469</v>
      </c>
      <c r="I633" s="148"/>
      <c r="J633" s="71">
        <v>2369.1896857444272</v>
      </c>
      <c r="K633" s="71">
        <v>94.348228008211436</v>
      </c>
      <c r="L633" s="71">
        <v>328.57820746091585</v>
      </c>
      <c r="M633" s="71">
        <v>2120.1595903972516</v>
      </c>
      <c r="N633" s="71">
        <v>1684.2874478119711</v>
      </c>
      <c r="O633" s="71">
        <v>1704.4692906935263</v>
      </c>
      <c r="P633" s="71">
        <v>1469.4518523373931</v>
      </c>
      <c r="Q633" s="71">
        <v>109.21968336648899</v>
      </c>
      <c r="R633" s="71">
        <v>139.02527049057801</v>
      </c>
      <c r="S633" s="71">
        <v>193.62052599986455</v>
      </c>
      <c r="T633" s="72"/>
      <c r="U633" s="71">
        <v>285231195</v>
      </c>
      <c r="V633" s="71">
        <v>52731</v>
      </c>
      <c r="W633" s="71">
        <v>9422</v>
      </c>
      <c r="X633" s="71">
        <v>621497</v>
      </c>
      <c r="Y633" s="71">
        <v>787675</v>
      </c>
      <c r="Z633" s="71">
        <v>1067112</v>
      </c>
      <c r="AA633" s="71">
        <v>305123</v>
      </c>
      <c r="AB633" s="71">
        <v>1769880</v>
      </c>
      <c r="AC633" s="71">
        <v>24515441</v>
      </c>
      <c r="AD633" s="71">
        <v>193.6205259998645</v>
      </c>
      <c r="AE633" s="72"/>
      <c r="AF633" s="71">
        <v>3342594219.6785998</v>
      </c>
      <c r="AG633" s="71">
        <v>75361202.595114067</v>
      </c>
      <c r="AH633" s="71">
        <v>86613102.574979201</v>
      </c>
      <c r="AI633" s="71">
        <v>3456988807.505487</v>
      </c>
      <c r="AJ633" s="71">
        <v>3604082835.2560701</v>
      </c>
      <c r="AK633" s="71">
        <v>0</v>
      </c>
      <c r="AL633" s="71">
        <v>0</v>
      </c>
      <c r="AM633" s="71">
        <v>241044332.35049331</v>
      </c>
      <c r="AN633" s="71">
        <v>0</v>
      </c>
      <c r="AO633" s="71">
        <v>0</v>
      </c>
      <c r="AP633" s="71">
        <v>10806684499.960741</v>
      </c>
      <c r="AQ633" s="72"/>
      <c r="AR633" s="71">
        <v>56557</v>
      </c>
      <c r="AS633" s="71">
        <v>16862</v>
      </c>
      <c r="AT633" s="71">
        <v>8</v>
      </c>
      <c r="AU633" s="71">
        <v>19</v>
      </c>
      <c r="AV633" s="71">
        <v>4</v>
      </c>
      <c r="AW633" s="71">
        <v>8</v>
      </c>
      <c r="AX633" s="71"/>
      <c r="AY633" s="72"/>
      <c r="AZ633" s="71">
        <v>279249.93400000047</v>
      </c>
      <c r="BA633" s="71">
        <v>1091970.3800000011</v>
      </c>
      <c r="BB633" s="71">
        <v>28449.7</v>
      </c>
      <c r="BC633" s="71">
        <v>31685.1</v>
      </c>
      <c r="BD633" s="71">
        <v>2142.5</v>
      </c>
      <c r="BE633" s="71">
        <v>24198.588</v>
      </c>
      <c r="BF633" s="71"/>
      <c r="BG633" s="72"/>
      <c r="BH633" s="71">
        <v>0</v>
      </c>
      <c r="BI633" s="71">
        <v>0</v>
      </c>
      <c r="BJ633" s="71">
        <v>2102.3270000000002</v>
      </c>
      <c r="BK633" s="71">
        <v>404.05900000000003</v>
      </c>
      <c r="BL633" s="71">
        <v>302.786</v>
      </c>
      <c r="BM633" s="71">
        <v>0</v>
      </c>
      <c r="BN633" s="72"/>
      <c r="BO633" s="71">
        <v>0</v>
      </c>
      <c r="BP633" s="71">
        <v>0</v>
      </c>
      <c r="BQ633" s="71">
        <v>117</v>
      </c>
      <c r="BR633" s="71">
        <v>1</v>
      </c>
      <c r="BS633" s="71">
        <v>51</v>
      </c>
      <c r="BT633" s="71">
        <v>0</v>
      </c>
      <c r="BU633"/>
      <c r="BV633" s="70">
        <v>2579.3939999999998</v>
      </c>
      <c r="BW633" s="70">
        <v>3.5659999999999998</v>
      </c>
      <c r="BX633" s="70">
        <v>138.93600000000001</v>
      </c>
      <c r="BY633" s="70">
        <v>1.593</v>
      </c>
      <c r="BZ633" s="70">
        <v>33.670999999999999</v>
      </c>
      <c r="CA633" s="70">
        <v>4.1790000000000003</v>
      </c>
      <c r="CB633" s="70">
        <v>33.023000000000003</v>
      </c>
      <c r="CC633" s="70">
        <v>14.81</v>
      </c>
      <c r="CD633" s="70">
        <v>0</v>
      </c>
    </row>
    <row r="634" spans="1:82">
      <c r="A634" s="70" t="s">
        <v>2485</v>
      </c>
      <c r="B634" s="70">
        <v>527</v>
      </c>
      <c r="C634" s="70">
        <v>17</v>
      </c>
      <c r="D634" s="70">
        <v>31</v>
      </c>
      <c r="E634" s="70">
        <v>2020</v>
      </c>
      <c r="F634" s="70" t="s">
        <v>159</v>
      </c>
      <c r="G634" s="1064" t="s">
        <v>2468</v>
      </c>
      <c r="H634" s="70" t="s">
        <v>2469</v>
      </c>
      <c r="I634" s="148"/>
      <c r="J634" s="71">
        <v>2340.7058715127505</v>
      </c>
      <c r="K634" s="71">
        <v>104.98368282011218</v>
      </c>
      <c r="L634" s="71">
        <v>371.00201756481084</v>
      </c>
      <c r="M634" s="71">
        <v>2018.6086159850445</v>
      </c>
      <c r="N634" s="71">
        <v>1780.6269768846553</v>
      </c>
      <c r="O634" s="71">
        <v>1498.4388370133031</v>
      </c>
      <c r="P634" s="71">
        <v>1386.5868994815175</v>
      </c>
      <c r="Q634" s="71">
        <v>103.701004724871</v>
      </c>
      <c r="R634" s="71">
        <v>129.65040480281982</v>
      </c>
      <c r="S634" s="71">
        <v>178.30294162611378</v>
      </c>
      <c r="T634" s="72"/>
      <c r="U634" s="71">
        <v>281954735</v>
      </c>
      <c r="V634" s="71">
        <v>53838</v>
      </c>
      <c r="W634" s="71">
        <v>11954</v>
      </c>
      <c r="X634" s="71">
        <v>625411</v>
      </c>
      <c r="Y634" s="71">
        <v>792950</v>
      </c>
      <c r="Z634" s="71">
        <v>1070744</v>
      </c>
      <c r="AA634" s="71">
        <v>306025</v>
      </c>
      <c r="AB634" s="71">
        <v>1758815</v>
      </c>
      <c r="AC634" s="71">
        <v>22983097</v>
      </c>
      <c r="AD634" s="71">
        <v>178.30294162611378</v>
      </c>
      <c r="AE634" s="72"/>
      <c r="AF634" s="71">
        <v>3252307489.341722</v>
      </c>
      <c r="AG634" s="71">
        <v>77202806.6755777</v>
      </c>
      <c r="AH634" s="71">
        <v>113788374.37319219</v>
      </c>
      <c r="AI634" s="71">
        <v>3208423027.8684907</v>
      </c>
      <c r="AJ634" s="71">
        <v>3943050939.4796071</v>
      </c>
      <c r="AK634" s="71">
        <v>0</v>
      </c>
      <c r="AL634" s="71">
        <v>0</v>
      </c>
      <c r="AM634" s="71">
        <v>229544898.34221426</v>
      </c>
      <c r="AN634" s="71">
        <v>0</v>
      </c>
      <c r="AO634" s="71">
        <v>0</v>
      </c>
      <c r="AP634" s="71">
        <v>10824317536.080805</v>
      </c>
      <c r="AQ634" s="72"/>
      <c r="AR634" s="71">
        <v>60423</v>
      </c>
      <c r="AS634" s="71">
        <v>17564</v>
      </c>
      <c r="AT634" s="71">
        <v>9</v>
      </c>
      <c r="AU634" s="71">
        <v>23</v>
      </c>
      <c r="AV634" s="71">
        <v>5</v>
      </c>
      <c r="AW634" s="71">
        <v>8</v>
      </c>
      <c r="AX634" s="71"/>
      <c r="AY634" s="72"/>
      <c r="AZ634" s="71">
        <v>301281.47200000018</v>
      </c>
      <c r="BA634" s="71">
        <v>1216368.7</v>
      </c>
      <c r="BB634" s="71">
        <v>28458.7</v>
      </c>
      <c r="BC634" s="71">
        <v>65283.899999999987</v>
      </c>
      <c r="BD634" s="71">
        <v>2192.3000000000002</v>
      </c>
      <c r="BE634" s="71">
        <v>24198.588</v>
      </c>
      <c r="BF634" s="71"/>
      <c r="BG634" s="72"/>
      <c r="BH634" s="71">
        <v>0</v>
      </c>
      <c r="BI634" s="71">
        <v>0</v>
      </c>
      <c r="BJ634" s="71">
        <v>2177.8049999999998</v>
      </c>
      <c r="BK634" s="71">
        <v>411.88200000000001</v>
      </c>
      <c r="BL634" s="71">
        <v>254.983</v>
      </c>
      <c r="BM634" s="71">
        <v>0</v>
      </c>
      <c r="BN634" s="72"/>
      <c r="BO634" s="71">
        <v>0</v>
      </c>
      <c r="BP634" s="71">
        <v>0</v>
      </c>
      <c r="BQ634" s="71">
        <v>117</v>
      </c>
      <c r="BR634" s="71">
        <v>1</v>
      </c>
      <c r="BS634" s="71">
        <v>49</v>
      </c>
      <c r="BT634" s="71">
        <v>0</v>
      </c>
      <c r="BU634"/>
      <c r="BV634" s="70">
        <v>2614.2310000000002</v>
      </c>
      <c r="BW634" s="70">
        <v>4.01</v>
      </c>
      <c r="BX634" s="70">
        <v>104.702</v>
      </c>
      <c r="BY634" s="70">
        <v>0.83399999999999996</v>
      </c>
      <c r="BZ634" s="70">
        <v>35.386000000000003</v>
      </c>
      <c r="CA634" s="70">
        <v>6.9029999999999996</v>
      </c>
      <c r="CB634" s="70">
        <v>69.138000000000005</v>
      </c>
      <c r="CC634" s="70">
        <v>9.4659999999999993</v>
      </c>
      <c r="CD634" s="70">
        <v>0</v>
      </c>
    </row>
    <row r="635" spans="1:82">
      <c r="A635" s="70" t="s">
        <v>2486</v>
      </c>
      <c r="B635" s="70">
        <v>527</v>
      </c>
      <c r="C635" s="70">
        <v>18</v>
      </c>
      <c r="D635" s="70">
        <v>31</v>
      </c>
      <c r="E635" s="70">
        <v>2021</v>
      </c>
      <c r="F635" s="70" t="s">
        <v>160</v>
      </c>
      <c r="G635" s="1064" t="s">
        <v>2468</v>
      </c>
      <c r="H635" s="70" t="s">
        <v>2469</v>
      </c>
      <c r="I635" s="148"/>
      <c r="J635" s="71">
        <v>2094.134536918928</v>
      </c>
      <c r="K635" s="71">
        <v>107.47389537183652</v>
      </c>
      <c r="L635" s="71">
        <v>331.46073351861895</v>
      </c>
      <c r="M635" s="71">
        <v>1865.7498093280458</v>
      </c>
      <c r="N635" s="71">
        <v>1457.2283894001055</v>
      </c>
      <c r="O635" s="71">
        <v>1457.7246502784574</v>
      </c>
      <c r="P635" s="71">
        <v>1428.7628456020695</v>
      </c>
      <c r="Q635" s="71">
        <v>102.03222920941499</v>
      </c>
      <c r="R635" s="71">
        <v>121.93382827853144</v>
      </c>
      <c r="S635" s="71">
        <v>186.77967158218618</v>
      </c>
      <c r="T635" s="72"/>
      <c r="U635" s="71">
        <v>322344143</v>
      </c>
      <c r="V635" s="71">
        <v>53838</v>
      </c>
      <c r="W635" s="71">
        <v>11954</v>
      </c>
      <c r="X635" s="71">
        <v>625411</v>
      </c>
      <c r="Y635" s="71">
        <v>796476</v>
      </c>
      <c r="Z635" s="71">
        <v>1072538</v>
      </c>
      <c r="AA635" s="71">
        <v>307485</v>
      </c>
      <c r="AB635" s="71">
        <v>1747513</v>
      </c>
      <c r="AC635" s="71">
        <v>20969260.999999996</v>
      </c>
      <c r="AD635" s="71">
        <v>186.77967158218618</v>
      </c>
      <c r="AE635" s="72"/>
      <c r="AF635" s="71">
        <v>3241197704.7226052</v>
      </c>
      <c r="AG635" s="71">
        <v>82639927.378245428</v>
      </c>
      <c r="AH635" s="71">
        <v>105272511.8152965</v>
      </c>
      <c r="AI635" s="71">
        <v>3556930040.6008868</v>
      </c>
      <c r="AJ635" s="71">
        <v>3690160428.6511312</v>
      </c>
      <c r="AK635" s="71">
        <v>0</v>
      </c>
      <c r="AL635" s="71">
        <v>0</v>
      </c>
      <c r="AM635" s="71">
        <v>229385350.37467709</v>
      </c>
      <c r="AN635" s="71">
        <v>0</v>
      </c>
      <c r="AO635" s="71">
        <v>0</v>
      </c>
      <c r="AP635" s="71">
        <v>10905585963.542843</v>
      </c>
      <c r="AQ635" s="72"/>
      <c r="AR635" s="71">
        <v>71599</v>
      </c>
      <c r="AS635" s="71">
        <v>17926</v>
      </c>
      <c r="AT635" s="71">
        <v>11</v>
      </c>
      <c r="AU635" s="71">
        <v>30</v>
      </c>
      <c r="AV635" s="71">
        <v>7</v>
      </c>
      <c r="AW635" s="71">
        <v>10</v>
      </c>
      <c r="AX635" s="71"/>
      <c r="AY635" s="72"/>
      <c r="AZ635" s="71">
        <v>354180.47399998229</v>
      </c>
      <c r="BA635" s="71">
        <v>1353968.540000021</v>
      </c>
      <c r="BB635" s="71">
        <v>42757.7</v>
      </c>
      <c r="BC635" s="71">
        <v>89842.099999999991</v>
      </c>
      <c r="BD635" s="71">
        <v>2291.3000000000002</v>
      </c>
      <c r="BE635" s="71">
        <v>32177.214</v>
      </c>
      <c r="BF635" s="71"/>
      <c r="BG635" s="72"/>
      <c r="BH635" s="71">
        <v>0</v>
      </c>
      <c r="BI635" s="71">
        <v>0</v>
      </c>
      <c r="BJ635" s="71">
        <v>2341.3220000000001</v>
      </c>
      <c r="BK635" s="71">
        <v>370.48500000000001</v>
      </c>
      <c r="BL635" s="71">
        <v>278.62800000000004</v>
      </c>
      <c r="BM635" s="71">
        <v>0</v>
      </c>
      <c r="BN635" s="72"/>
      <c r="BO635" s="71">
        <v>0</v>
      </c>
      <c r="BP635" s="71">
        <v>0</v>
      </c>
      <c r="BQ635" s="71">
        <v>118</v>
      </c>
      <c r="BR635" s="71">
        <v>2</v>
      </c>
      <c r="BS635" s="71">
        <v>51</v>
      </c>
      <c r="BT635" s="71">
        <v>0</v>
      </c>
      <c r="BU635"/>
      <c r="BV635" s="70">
        <v>2719.9409999999998</v>
      </c>
      <c r="BW635" s="70">
        <v>5.758</v>
      </c>
      <c r="BX635" s="70">
        <v>116.688</v>
      </c>
      <c r="BY635" s="70">
        <v>0</v>
      </c>
      <c r="BZ635" s="70">
        <v>31.481999999999999</v>
      </c>
      <c r="CA635" s="70">
        <v>7.3630000000000004</v>
      </c>
      <c r="CB635" s="70">
        <v>88.03</v>
      </c>
      <c r="CC635" s="70">
        <v>21.172999999999998</v>
      </c>
      <c r="CD635" s="70">
        <v>0</v>
      </c>
    </row>
    <row r="636" spans="1:82">
      <c r="A636" s="70" t="s">
        <v>2487</v>
      </c>
      <c r="B636" s="70">
        <v>527</v>
      </c>
      <c r="C636" s="70">
        <v>19</v>
      </c>
      <c r="D636" s="70">
        <v>31</v>
      </c>
      <c r="E636" s="70">
        <v>2022</v>
      </c>
      <c r="F636" s="70" t="s">
        <v>161</v>
      </c>
      <c r="G636" s="70" t="s">
        <v>2468</v>
      </c>
      <c r="H636" s="70" t="s">
        <v>2469</v>
      </c>
      <c r="I636" s="148"/>
      <c r="J636" s="71">
        <v>2314.8909326414682</v>
      </c>
      <c r="K636" s="71">
        <v>109.93199842239436</v>
      </c>
      <c r="L636" s="71">
        <v>296.32750942737624</v>
      </c>
      <c r="M636" s="71">
        <v>2021.956398081481</v>
      </c>
      <c r="N636" s="71">
        <v>2004.1292285523368</v>
      </c>
      <c r="O636" s="71">
        <v>1540.7673015984687</v>
      </c>
      <c r="P636" s="71">
        <v>1418.2249910460582</v>
      </c>
      <c r="Q636" s="71">
        <v>102.31260730581705</v>
      </c>
      <c r="R636" s="71">
        <v>121.36890580127468</v>
      </c>
      <c r="S636" s="71">
        <v>200.90846476395404</v>
      </c>
      <c r="T636" s="72"/>
      <c r="U636" s="71">
        <v>347858289</v>
      </c>
      <c r="V636" s="71">
        <v>53838</v>
      </c>
      <c r="W636" s="71">
        <v>11954</v>
      </c>
      <c r="X636" s="71">
        <v>625411</v>
      </c>
      <c r="Y636" s="71">
        <v>803966</v>
      </c>
      <c r="Z636" s="71">
        <v>1077078</v>
      </c>
      <c r="AA636" s="71">
        <v>309870</v>
      </c>
      <c r="AB636" s="71">
        <v>1737946</v>
      </c>
      <c r="AC636" s="71">
        <v>21134251.999999996</v>
      </c>
      <c r="AD636" s="71">
        <v>200.90846476395404</v>
      </c>
      <c r="AE636" s="72"/>
      <c r="AF636" s="71">
        <v>2958276724.5573292</v>
      </c>
      <c r="AG636" s="71">
        <v>84240780.511199102</v>
      </c>
      <c r="AH636" s="71">
        <v>105482851.289912</v>
      </c>
      <c r="AI636" s="71">
        <v>3337503980.5319109</v>
      </c>
      <c r="AJ636" s="71">
        <v>3934522455.5685992</v>
      </c>
      <c r="AK636" s="71">
        <v>0</v>
      </c>
      <c r="AL636" s="71">
        <v>0</v>
      </c>
      <c r="AM636" s="71">
        <v>224416264.80566883</v>
      </c>
      <c r="AN636" s="71">
        <v>0</v>
      </c>
      <c r="AO636" s="71">
        <v>0</v>
      </c>
      <c r="AP636" s="71">
        <v>10644443057.264618</v>
      </c>
      <c r="AQ636" s="72"/>
      <c r="AR636" s="71">
        <v>76047</v>
      </c>
      <c r="AS636" s="71">
        <v>18211</v>
      </c>
      <c r="AT636" s="71">
        <v>11</v>
      </c>
      <c r="AU636" s="71">
        <v>34</v>
      </c>
      <c r="AV636" s="71">
        <v>7</v>
      </c>
      <c r="AW636" s="71">
        <v>12</v>
      </c>
      <c r="AX636" s="71"/>
      <c r="AY636" s="72"/>
      <c r="AZ636" s="71">
        <v>380928.2339999766</v>
      </c>
      <c r="BA636" s="71">
        <v>1483427.7400000046</v>
      </c>
      <c r="BB636" s="71">
        <v>42757.7</v>
      </c>
      <c r="BC636" s="71">
        <v>127988.5</v>
      </c>
      <c r="BD636" s="71">
        <v>2314.3000000000002</v>
      </c>
      <c r="BE636" s="71">
        <v>34377.214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2488</v>
      </c>
      <c r="B637" s="70">
        <v>527</v>
      </c>
      <c r="C637" s="70">
        <v>20</v>
      </c>
      <c r="D637" s="70">
        <v>31</v>
      </c>
      <c r="E637" s="70">
        <v>2023</v>
      </c>
      <c r="F637" s="70" t="s">
        <v>1539</v>
      </c>
      <c r="G637" s="70" t="s">
        <v>2468</v>
      </c>
      <c r="H637" s="70" t="s">
        <v>2469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80328</v>
      </c>
      <c r="AS637" s="71">
        <v>18307</v>
      </c>
      <c r="AT637" s="71">
        <v>11</v>
      </c>
      <c r="AU637" s="71">
        <v>38</v>
      </c>
      <c r="AV637" s="71">
        <v>9</v>
      </c>
      <c r="AW637" s="71">
        <v>14</v>
      </c>
      <c r="AX637" s="71"/>
      <c r="AY637" s="72"/>
      <c r="AZ637" s="71">
        <v>405334.61199996993</v>
      </c>
      <c r="BA637" s="71">
        <v>1599362.620000002</v>
      </c>
      <c r="BB637" s="71">
        <v>42757.7</v>
      </c>
      <c r="BC637" s="71">
        <v>158242.79999999999</v>
      </c>
      <c r="BD637" s="71">
        <v>9472.2999999999993</v>
      </c>
      <c r="BE637" s="71">
        <v>40176.575000000004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2489</v>
      </c>
      <c r="B638" s="70">
        <v>527</v>
      </c>
      <c r="C638" s="70">
        <v>21</v>
      </c>
      <c r="D638" s="70">
        <v>31</v>
      </c>
      <c r="E638" s="70">
        <v>2024</v>
      </c>
      <c r="F638" s="70" t="s">
        <v>1554</v>
      </c>
      <c r="G638" s="70" t="s">
        <v>2468</v>
      </c>
      <c r="H638" s="70" t="s">
        <v>2469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2315</v>
      </c>
      <c r="B9" s="70">
        <v>1</v>
      </c>
      <c r="C9" s="70">
        <v>1</v>
      </c>
      <c r="D9" s="70">
        <v>1</v>
      </c>
      <c r="E9" s="70">
        <v>1990</v>
      </c>
      <c r="F9" s="70" t="s">
        <v>787</v>
      </c>
      <c r="G9" s="1073" t="s">
        <v>2316</v>
      </c>
      <c r="H9" s="70" t="s">
        <v>2317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2318</v>
      </c>
      <c r="B10" s="70">
        <v>2</v>
      </c>
      <c r="C10" s="70">
        <v>2</v>
      </c>
      <c r="D10" s="70">
        <v>1</v>
      </c>
      <c r="E10" s="70">
        <v>2005</v>
      </c>
      <c r="F10" s="70" t="s">
        <v>789</v>
      </c>
      <c r="G10" s="1073" t="s">
        <v>2316</v>
      </c>
      <c r="H10" s="70" t="s">
        <v>2317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2319</v>
      </c>
      <c r="B11" s="70">
        <v>3</v>
      </c>
      <c r="C11" s="70">
        <v>3</v>
      </c>
      <c r="D11" s="70">
        <v>1</v>
      </c>
      <c r="E11" s="70">
        <v>2006</v>
      </c>
      <c r="F11" s="70" t="s">
        <v>790</v>
      </c>
      <c r="G11" s="1073" t="s">
        <v>2316</v>
      </c>
      <c r="H11" s="70" t="s">
        <v>2317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2320</v>
      </c>
      <c r="B12" s="70">
        <v>4</v>
      </c>
      <c r="C12" s="70">
        <v>4</v>
      </c>
      <c r="D12" s="70">
        <v>1</v>
      </c>
      <c r="E12" s="70">
        <v>2007</v>
      </c>
      <c r="F12" s="70" t="s">
        <v>791</v>
      </c>
      <c r="G12" s="1073" t="s">
        <v>2316</v>
      </c>
      <c r="H12" s="70" t="s">
        <v>2317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2321</v>
      </c>
      <c r="B13" s="70">
        <v>5</v>
      </c>
      <c r="C13" s="70">
        <v>5</v>
      </c>
      <c r="D13" s="70">
        <v>1</v>
      </c>
      <c r="E13" s="70">
        <v>2008</v>
      </c>
      <c r="F13" s="70" t="s">
        <v>792</v>
      </c>
      <c r="G13" s="1073" t="s">
        <v>2316</v>
      </c>
      <c r="H13" s="70" t="s">
        <v>2317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2322</v>
      </c>
      <c r="B14" s="70">
        <v>6</v>
      </c>
      <c r="C14" s="70">
        <v>6</v>
      </c>
      <c r="D14" s="70">
        <v>1</v>
      </c>
      <c r="E14" s="70">
        <v>2009</v>
      </c>
      <c r="F14" s="70" t="s">
        <v>176</v>
      </c>
      <c r="G14" s="1073" t="s">
        <v>2316</v>
      </c>
      <c r="H14" s="70" t="s">
        <v>2317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2323</v>
      </c>
      <c r="B15" s="70">
        <v>7</v>
      </c>
      <c r="C15" s="70">
        <v>7</v>
      </c>
      <c r="D15" s="70">
        <v>1</v>
      </c>
      <c r="E15" s="70">
        <v>2010</v>
      </c>
      <c r="F15" s="70" t="s">
        <v>177</v>
      </c>
      <c r="G15" s="1073" t="s">
        <v>2316</v>
      </c>
      <c r="H15" s="70" t="s">
        <v>2317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2324</v>
      </c>
      <c r="B16" s="70">
        <v>8</v>
      </c>
      <c r="C16" s="70">
        <v>8</v>
      </c>
      <c r="D16" s="70">
        <v>1</v>
      </c>
      <c r="E16" s="70">
        <v>2011</v>
      </c>
      <c r="F16" s="70" t="s">
        <v>178</v>
      </c>
      <c r="G16" s="1073" t="s">
        <v>2316</v>
      </c>
      <c r="H16" s="70" t="s">
        <v>2317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2325</v>
      </c>
      <c r="B17" s="70">
        <v>9</v>
      </c>
      <c r="C17" s="70">
        <v>9</v>
      </c>
      <c r="D17" s="70">
        <v>1</v>
      </c>
      <c r="E17" s="70">
        <v>2012</v>
      </c>
      <c r="F17" s="70" t="s">
        <v>179</v>
      </c>
      <c r="G17" s="1073" t="s">
        <v>2316</v>
      </c>
      <c r="H17" s="70" t="s">
        <v>2317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2326</v>
      </c>
      <c r="B18" s="70">
        <v>10</v>
      </c>
      <c r="C18" s="70">
        <v>10</v>
      </c>
      <c r="D18" s="70">
        <v>1</v>
      </c>
      <c r="E18" s="70">
        <v>2013</v>
      </c>
      <c r="F18" s="70" t="s">
        <v>180</v>
      </c>
      <c r="G18" s="1073" t="s">
        <v>2316</v>
      </c>
      <c r="H18" s="70" t="s">
        <v>2317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2327</v>
      </c>
      <c r="B19" s="70">
        <v>11</v>
      </c>
      <c r="C19" s="70">
        <v>11</v>
      </c>
      <c r="D19" s="70">
        <v>1</v>
      </c>
      <c r="E19" s="70">
        <v>2014</v>
      </c>
      <c r="F19" s="70" t="s">
        <v>181</v>
      </c>
      <c r="G19" s="1073" t="s">
        <v>2316</v>
      </c>
      <c r="H19" s="70" t="s">
        <v>2317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2328</v>
      </c>
      <c r="B20" s="70">
        <v>12</v>
      </c>
      <c r="C20" s="70">
        <v>12</v>
      </c>
      <c r="D20" s="70">
        <v>1</v>
      </c>
      <c r="E20" s="70">
        <v>2015</v>
      </c>
      <c r="F20" s="70" t="s">
        <v>182</v>
      </c>
      <c r="G20" s="1073" t="s">
        <v>2316</v>
      </c>
      <c r="H20" s="70" t="s">
        <v>2317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2329</v>
      </c>
      <c r="B21" s="70">
        <v>13</v>
      </c>
      <c r="C21" s="70">
        <v>13</v>
      </c>
      <c r="D21" s="70">
        <v>1</v>
      </c>
      <c r="E21" s="70">
        <v>2016</v>
      </c>
      <c r="F21" s="70" t="s">
        <v>155</v>
      </c>
      <c r="G21" s="1073" t="s">
        <v>2316</v>
      </c>
      <c r="H21" s="70" t="s">
        <v>2317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2330</v>
      </c>
      <c r="B22" s="70">
        <v>14</v>
      </c>
      <c r="C22" s="70">
        <v>14</v>
      </c>
      <c r="D22" s="70">
        <v>1</v>
      </c>
      <c r="E22" s="70">
        <v>2017</v>
      </c>
      <c r="F22" s="70" t="s">
        <v>156</v>
      </c>
      <c r="G22" s="1073" t="s">
        <v>2316</v>
      </c>
      <c r="H22" s="70" t="s">
        <v>2317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2331</v>
      </c>
      <c r="B23" s="70">
        <v>15</v>
      </c>
      <c r="C23" s="70">
        <v>15</v>
      </c>
      <c r="D23" s="70">
        <v>1</v>
      </c>
      <c r="E23" s="70">
        <v>2018</v>
      </c>
      <c r="F23" s="70" t="s">
        <v>183</v>
      </c>
      <c r="G23" s="1073" t="s">
        <v>2316</v>
      </c>
      <c r="H23" s="70" t="s">
        <v>2317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2332</v>
      </c>
      <c r="B24" s="70">
        <v>16</v>
      </c>
      <c r="C24" s="70">
        <v>16</v>
      </c>
      <c r="D24" s="70">
        <v>1</v>
      </c>
      <c r="E24" s="70">
        <v>2019</v>
      </c>
      <c r="F24" s="70" t="s">
        <v>158</v>
      </c>
      <c r="G24" s="1073" t="s">
        <v>2316</v>
      </c>
      <c r="H24" s="70" t="s">
        <v>2317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2333</v>
      </c>
      <c r="B25" s="70">
        <v>17</v>
      </c>
      <c r="C25" s="70">
        <v>17</v>
      </c>
      <c r="D25" s="70">
        <v>1</v>
      </c>
      <c r="E25" s="70">
        <v>2020</v>
      </c>
      <c r="F25" s="70" t="s">
        <v>159</v>
      </c>
      <c r="G25" s="1073" t="s">
        <v>2316</v>
      </c>
      <c r="H25" s="70" t="s">
        <v>2317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2334</v>
      </c>
      <c r="B26" s="70">
        <v>18</v>
      </c>
      <c r="C26" s="70">
        <v>18</v>
      </c>
      <c r="D26" s="70">
        <v>1</v>
      </c>
      <c r="E26" s="70">
        <v>2021</v>
      </c>
      <c r="F26" s="70" t="s">
        <v>160</v>
      </c>
      <c r="G26" s="1073" t="s">
        <v>2316</v>
      </c>
      <c r="H26" s="70" t="s">
        <v>2317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2335</v>
      </c>
      <c r="B27" s="70">
        <v>19</v>
      </c>
      <c r="C27" s="70">
        <v>19</v>
      </c>
      <c r="D27" s="70">
        <v>1</v>
      </c>
      <c r="E27" s="70">
        <v>2022</v>
      </c>
      <c r="F27" s="70" t="s">
        <v>161</v>
      </c>
      <c r="G27" s="1073" t="s">
        <v>2316</v>
      </c>
      <c r="H27" s="70" t="s">
        <v>2317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2336</v>
      </c>
      <c r="B28" s="70">
        <v>20</v>
      </c>
      <c r="C28" s="70">
        <v>20</v>
      </c>
      <c r="D28" s="70">
        <v>1</v>
      </c>
      <c r="E28" s="70">
        <v>2023</v>
      </c>
      <c r="F28" s="70" t="s">
        <v>1539</v>
      </c>
      <c r="G28" s="1073" t="s">
        <v>2316</v>
      </c>
      <c r="H28" s="70" t="s">
        <v>2317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2337</v>
      </c>
      <c r="B29" s="70">
        <v>21</v>
      </c>
      <c r="C29" s="70">
        <v>21</v>
      </c>
      <c r="D29" s="70">
        <v>1</v>
      </c>
      <c r="E29" s="70">
        <v>2024</v>
      </c>
      <c r="F29" s="70" t="s">
        <v>1554</v>
      </c>
      <c r="G29" s="1073" t="s">
        <v>2316</v>
      </c>
      <c r="H29" s="70" t="s">
        <v>2317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2490</v>
      </c>
      <c r="B30" s="70">
        <v>22</v>
      </c>
      <c r="C30" s="70">
        <v>22</v>
      </c>
      <c r="D30" s="70">
        <v>1</v>
      </c>
      <c r="E30" s="70">
        <v>2025</v>
      </c>
      <c r="F30" s="70" t="s">
        <v>1560</v>
      </c>
      <c r="G30" s="1073" t="s">
        <v>2316</v>
      </c>
      <c r="H30" s="70" t="s">
        <v>2317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2491</v>
      </c>
      <c r="B31" s="70">
        <v>23</v>
      </c>
      <c r="C31" s="70">
        <v>23</v>
      </c>
      <c r="D31" s="70">
        <v>1</v>
      </c>
      <c r="E31" s="70">
        <v>2026</v>
      </c>
      <c r="F31" s="70" t="s">
        <v>1561</v>
      </c>
      <c r="G31" s="1073" t="s">
        <v>2316</v>
      </c>
      <c r="H31" s="70" t="s">
        <v>2317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2492</v>
      </c>
      <c r="B32" s="70">
        <v>24</v>
      </c>
      <c r="C32" s="70">
        <v>24</v>
      </c>
      <c r="D32" s="70">
        <v>1</v>
      </c>
      <c r="E32" s="70">
        <v>2027</v>
      </c>
      <c r="F32" s="70" t="s">
        <v>1562</v>
      </c>
      <c r="G32" s="1073" t="s">
        <v>2316</v>
      </c>
      <c r="H32" s="70" t="s">
        <v>2317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2493</v>
      </c>
      <c r="B33" s="70">
        <v>25</v>
      </c>
      <c r="C33" s="70">
        <v>25</v>
      </c>
      <c r="D33" s="70">
        <v>1</v>
      </c>
      <c r="E33" s="70">
        <v>2028</v>
      </c>
      <c r="F33" s="70" t="s">
        <v>1563</v>
      </c>
      <c r="G33" s="1073" t="s">
        <v>2316</v>
      </c>
      <c r="H33" s="70" t="s">
        <v>2317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2494</v>
      </c>
      <c r="B34" s="70">
        <v>26</v>
      </c>
      <c r="C34" s="70">
        <v>26</v>
      </c>
      <c r="D34" s="70">
        <v>1</v>
      </c>
      <c r="E34" s="70">
        <v>2029</v>
      </c>
      <c r="F34" s="70" t="s">
        <v>1564</v>
      </c>
      <c r="G34" s="1073" t="s">
        <v>2316</v>
      </c>
      <c r="H34" s="70" t="s">
        <v>2317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2495</v>
      </c>
      <c r="B35" s="70">
        <v>27</v>
      </c>
      <c r="C35" s="70">
        <v>27</v>
      </c>
      <c r="D35" s="70">
        <v>1</v>
      </c>
      <c r="E35" s="70">
        <v>2030</v>
      </c>
      <c r="F35" s="70" t="s">
        <v>1565</v>
      </c>
      <c r="G35" s="1073" t="s">
        <v>2316</v>
      </c>
      <c r="H35" s="70" t="s">
        <v>2317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1753</v>
      </c>
      <c r="B10" s="70">
        <v>2</v>
      </c>
      <c r="C10" s="70">
        <v>18</v>
      </c>
      <c r="D10" s="70">
        <v>2</v>
      </c>
      <c r="E10" s="70">
        <v>2024</v>
      </c>
      <c r="F10" s="70" t="s">
        <v>1554</v>
      </c>
      <c r="G10" s="1073" t="s">
        <v>1750</v>
      </c>
      <c r="H10" s="70" t="s">
        <v>1751</v>
      </c>
      <c r="I10" s="1066"/>
      <c r="J10" s="73">
        <v>127339</v>
      </c>
      <c r="K10" s="71">
        <v>165232201</v>
      </c>
      <c r="L10" s="71">
        <v>698416</v>
      </c>
      <c r="M10" s="71">
        <v>905781284</v>
      </c>
      <c r="N10" s="71">
        <v>114700</v>
      </c>
      <c r="O10" s="71">
        <v>297242784.99999994</v>
      </c>
      <c r="P10" s="71">
        <v>9109</v>
      </c>
      <c r="Q10" s="71">
        <v>55923250.999999993</v>
      </c>
      <c r="R10" s="71">
        <v>293</v>
      </c>
      <c r="S10" s="71">
        <v>1457703</v>
      </c>
      <c r="T10" s="71">
        <v>0</v>
      </c>
      <c r="U10" s="71">
        <v>0</v>
      </c>
      <c r="V10" s="71">
        <v>0</v>
      </c>
      <c r="W10" s="71">
        <v>0</v>
      </c>
      <c r="X10" s="71">
        <v>0</v>
      </c>
      <c r="Y10" s="71">
        <v>0</v>
      </c>
      <c r="Z10" s="71">
        <v>1425637224.0459597</v>
      </c>
      <c r="AA10" s="71">
        <v>52293593.000000007</v>
      </c>
      <c r="AB10" s="71">
        <v>832729477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1717</v>
      </c>
      <c r="B11" s="70">
        <v>3</v>
      </c>
      <c r="C11" s="70">
        <v>18</v>
      </c>
      <c r="D11" s="70">
        <v>3</v>
      </c>
      <c r="E11" s="70">
        <v>2024</v>
      </c>
      <c r="F11" s="70" t="s">
        <v>1554</v>
      </c>
      <c r="G11" s="1073" t="s">
        <v>1714</v>
      </c>
      <c r="H11" s="70" t="s">
        <v>1715</v>
      </c>
      <c r="I11" s="1066"/>
      <c r="J11" s="73">
        <v>114128</v>
      </c>
      <c r="K11" s="71">
        <v>148340641</v>
      </c>
      <c r="L11" s="71">
        <v>190959</v>
      </c>
      <c r="M11" s="71">
        <v>248126306</v>
      </c>
      <c r="N11" s="71">
        <v>155700</v>
      </c>
      <c r="O11" s="71">
        <v>335465330</v>
      </c>
      <c r="P11" s="71">
        <v>4696</v>
      </c>
      <c r="Q11" s="71">
        <v>29781361</v>
      </c>
      <c r="R11" s="71">
        <v>0</v>
      </c>
      <c r="S11" s="71">
        <v>0</v>
      </c>
      <c r="T11" s="71">
        <v>0</v>
      </c>
      <c r="U11" s="71">
        <v>0</v>
      </c>
      <c r="V11" s="71">
        <v>0</v>
      </c>
      <c r="W11" s="71">
        <v>0</v>
      </c>
      <c r="X11" s="71">
        <v>0</v>
      </c>
      <c r="Y11" s="71">
        <v>0</v>
      </c>
      <c r="Z11" s="71">
        <v>761713637.99999988</v>
      </c>
      <c r="AA11" s="71">
        <v>97802918</v>
      </c>
      <c r="AB11" s="71">
        <v>983802447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1696</v>
      </c>
      <c r="B12" s="70">
        <v>4</v>
      </c>
      <c r="C12" s="70">
        <v>18</v>
      </c>
      <c r="D12" s="70">
        <v>4</v>
      </c>
      <c r="E12" s="70">
        <v>2024</v>
      </c>
      <c r="F12" s="70" t="s">
        <v>1554</v>
      </c>
      <c r="G12" s="1073" t="s">
        <v>1693</v>
      </c>
      <c r="H12" s="70" t="s">
        <v>1694</v>
      </c>
      <c r="I12" s="1066"/>
      <c r="J12" s="73">
        <v>217265</v>
      </c>
      <c r="K12" s="71">
        <v>273878716</v>
      </c>
      <c r="L12" s="71">
        <v>1800540</v>
      </c>
      <c r="M12" s="71">
        <v>2268251351</v>
      </c>
      <c r="N12" s="71">
        <v>761500</v>
      </c>
      <c r="O12" s="71">
        <v>1664680990</v>
      </c>
      <c r="P12" s="71">
        <v>569</v>
      </c>
      <c r="Q12" s="71">
        <v>3245279</v>
      </c>
      <c r="R12" s="71">
        <v>0</v>
      </c>
      <c r="S12" s="71">
        <v>0</v>
      </c>
      <c r="T12" s="71">
        <v>10215</v>
      </c>
      <c r="U12" s="71">
        <v>1656</v>
      </c>
      <c r="V12" s="71">
        <v>5545</v>
      </c>
      <c r="W12" s="71">
        <v>69189496</v>
      </c>
      <c r="X12" s="71">
        <v>10152875</v>
      </c>
      <c r="Y12" s="71">
        <v>34002921</v>
      </c>
      <c r="Z12" s="71">
        <v>4323401628</v>
      </c>
      <c r="AA12" s="71">
        <v>200665628</v>
      </c>
      <c r="AB12" s="71">
        <v>1498685488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1651</v>
      </c>
      <c r="B13" s="70">
        <v>5</v>
      </c>
      <c r="C13" s="70">
        <v>18</v>
      </c>
      <c r="D13" s="70">
        <v>5</v>
      </c>
      <c r="E13" s="70">
        <v>2024</v>
      </c>
      <c r="F13" s="70" t="s">
        <v>1554</v>
      </c>
      <c r="G13" s="1073" t="s">
        <v>1648</v>
      </c>
      <c r="H13" s="70" t="s">
        <v>1649</v>
      </c>
      <c r="I13" s="1066"/>
      <c r="J13" s="73">
        <v>516642.00000000006</v>
      </c>
      <c r="K13" s="71">
        <v>662538053</v>
      </c>
      <c r="L13" s="71">
        <v>976658</v>
      </c>
      <c r="M13" s="71">
        <v>1248396953</v>
      </c>
      <c r="N13" s="71">
        <v>363100</v>
      </c>
      <c r="O13" s="71">
        <v>785058979</v>
      </c>
      <c r="P13" s="71">
        <v>296</v>
      </c>
      <c r="Q13" s="71">
        <v>1556249</v>
      </c>
      <c r="R13" s="71">
        <v>0</v>
      </c>
      <c r="S13" s="71">
        <v>0</v>
      </c>
      <c r="T13" s="71">
        <v>0</v>
      </c>
      <c r="U13" s="71">
        <v>0</v>
      </c>
      <c r="V13" s="71">
        <v>0</v>
      </c>
      <c r="W13" s="71">
        <v>0</v>
      </c>
      <c r="X13" s="71">
        <v>0</v>
      </c>
      <c r="Y13" s="71">
        <v>0</v>
      </c>
      <c r="Z13" s="71">
        <v>2697550234</v>
      </c>
      <c r="AA13" s="71">
        <v>731998331</v>
      </c>
      <c r="AB13" s="71">
        <v>4490221348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2458</v>
      </c>
      <c r="B14" s="70">
        <v>6</v>
      </c>
      <c r="C14" s="70">
        <v>18</v>
      </c>
      <c r="D14" s="70">
        <v>6</v>
      </c>
      <c r="E14" s="70">
        <v>2024</v>
      </c>
      <c r="F14" s="70" t="s">
        <v>1554</v>
      </c>
      <c r="G14" s="1073" t="s">
        <v>2455</v>
      </c>
      <c r="H14" s="70" t="s">
        <v>2456</v>
      </c>
      <c r="I14" s="1066"/>
      <c r="J14" s="73">
        <v>233356</v>
      </c>
      <c r="K14" s="71">
        <v>307900333</v>
      </c>
      <c r="L14" s="71">
        <v>272749</v>
      </c>
      <c r="M14" s="71">
        <v>359388130</v>
      </c>
      <c r="N14" s="71">
        <v>1300</v>
      </c>
      <c r="O14" s="71">
        <v>2426472.0000000005</v>
      </c>
      <c r="P14" s="71">
        <v>0</v>
      </c>
      <c r="Q14" s="71">
        <v>0</v>
      </c>
      <c r="R14" s="71">
        <v>0</v>
      </c>
      <c r="S14" s="71">
        <v>0</v>
      </c>
      <c r="T14" s="71">
        <v>0</v>
      </c>
      <c r="U14" s="71">
        <v>0</v>
      </c>
      <c r="V14" s="71">
        <v>0</v>
      </c>
      <c r="W14" s="71">
        <v>0</v>
      </c>
      <c r="X14" s="71">
        <v>0</v>
      </c>
      <c r="Y14" s="71">
        <v>0</v>
      </c>
      <c r="Z14" s="71">
        <v>669714934.99999988</v>
      </c>
      <c r="AA14" s="71">
        <v>493387349</v>
      </c>
      <c r="AB14" s="71">
        <v>3211887321.9999995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2395</v>
      </c>
      <c r="B15" s="70">
        <v>7</v>
      </c>
      <c r="C15" s="70">
        <v>18</v>
      </c>
      <c r="D15" s="70">
        <v>7</v>
      </c>
      <c r="E15" s="70">
        <v>2024</v>
      </c>
      <c r="F15" s="70" t="s">
        <v>1554</v>
      </c>
      <c r="G15" s="1073" t="s">
        <v>2392</v>
      </c>
      <c r="H15" s="70" t="s">
        <v>2393</v>
      </c>
      <c r="I15" s="1066"/>
      <c r="J15" s="73">
        <v>12781</v>
      </c>
      <c r="K15" s="71">
        <v>15993519</v>
      </c>
      <c r="L15" s="71">
        <v>12231</v>
      </c>
      <c r="M15" s="71">
        <v>15287058</v>
      </c>
      <c r="N15" s="71">
        <v>240500</v>
      </c>
      <c r="O15" s="71">
        <v>524460910</v>
      </c>
      <c r="P15" s="71">
        <v>17639</v>
      </c>
      <c r="Q15" s="71">
        <v>111870944.00000001</v>
      </c>
      <c r="R15" s="71">
        <v>0</v>
      </c>
      <c r="S15" s="71">
        <v>0</v>
      </c>
      <c r="T15" s="71">
        <v>0</v>
      </c>
      <c r="U15" s="71">
        <v>0</v>
      </c>
      <c r="V15" s="71">
        <v>0</v>
      </c>
      <c r="W15" s="71">
        <v>0</v>
      </c>
      <c r="X15" s="71">
        <v>0</v>
      </c>
      <c r="Y15" s="71">
        <v>0</v>
      </c>
      <c r="Z15" s="71">
        <v>667612431</v>
      </c>
      <c r="AA15" s="71">
        <v>4261748</v>
      </c>
      <c r="AB15" s="71">
        <v>60888397.000000007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1725</v>
      </c>
      <c r="B16" s="70">
        <v>8</v>
      </c>
      <c r="C16" s="70">
        <v>18</v>
      </c>
      <c r="D16" s="70">
        <v>8</v>
      </c>
      <c r="E16" s="70">
        <v>2024</v>
      </c>
      <c r="F16" s="70" t="s">
        <v>1554</v>
      </c>
      <c r="G16" s="1073" t="s">
        <v>1722</v>
      </c>
      <c r="H16" s="70" t="s">
        <v>1723</v>
      </c>
      <c r="I16" s="1066"/>
      <c r="J16" s="73">
        <v>327397</v>
      </c>
      <c r="K16" s="71">
        <v>434704916</v>
      </c>
      <c r="L16" s="71">
        <v>1293165</v>
      </c>
      <c r="M16" s="71">
        <v>1715475482</v>
      </c>
      <c r="N16" s="71">
        <v>13200</v>
      </c>
      <c r="O16" s="71">
        <v>22065248</v>
      </c>
      <c r="P16" s="71">
        <v>215</v>
      </c>
      <c r="Q16" s="71">
        <v>56102</v>
      </c>
      <c r="R16" s="71">
        <v>0</v>
      </c>
      <c r="S16" s="71">
        <v>0</v>
      </c>
      <c r="T16" s="71">
        <v>0</v>
      </c>
      <c r="U16" s="71">
        <v>0</v>
      </c>
      <c r="V16" s="71">
        <v>0</v>
      </c>
      <c r="W16" s="71">
        <v>0</v>
      </c>
      <c r="X16" s="71">
        <v>0</v>
      </c>
      <c r="Y16" s="71">
        <v>0</v>
      </c>
      <c r="Z16" s="71">
        <v>2172301747.9999995</v>
      </c>
      <c r="AA16" s="71">
        <v>623132953</v>
      </c>
      <c r="AB16" s="71">
        <v>2948017724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1705</v>
      </c>
      <c r="B17" s="70">
        <v>9</v>
      </c>
      <c r="C17" s="70">
        <v>18</v>
      </c>
      <c r="D17" s="70">
        <v>9</v>
      </c>
      <c r="E17" s="70">
        <v>2024</v>
      </c>
      <c r="F17" s="70" t="s">
        <v>1554</v>
      </c>
      <c r="G17" s="1073" t="s">
        <v>1702</v>
      </c>
      <c r="H17" s="70" t="s">
        <v>1703</v>
      </c>
      <c r="I17" s="1066"/>
      <c r="J17" s="73">
        <v>167117</v>
      </c>
      <c r="K17" s="71">
        <v>223032583.00000003</v>
      </c>
      <c r="L17" s="71">
        <v>231324</v>
      </c>
      <c r="M17" s="71">
        <v>308388620</v>
      </c>
      <c r="N17" s="71">
        <v>5400</v>
      </c>
      <c r="O17" s="71">
        <v>8979934</v>
      </c>
      <c r="P17" s="71">
        <v>0</v>
      </c>
      <c r="Q17" s="71">
        <v>0</v>
      </c>
      <c r="R17" s="71">
        <v>0</v>
      </c>
      <c r="S17" s="71">
        <v>0</v>
      </c>
      <c r="T17" s="71">
        <v>0</v>
      </c>
      <c r="U17" s="71">
        <v>0</v>
      </c>
      <c r="V17" s="71">
        <v>0</v>
      </c>
      <c r="W17" s="71">
        <v>0</v>
      </c>
      <c r="X17" s="71">
        <v>0</v>
      </c>
      <c r="Y17" s="71">
        <v>0</v>
      </c>
      <c r="Z17" s="71">
        <v>540401137</v>
      </c>
      <c r="AA17" s="71">
        <v>361328535</v>
      </c>
      <c r="AB17" s="71">
        <v>2112612967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2407</v>
      </c>
      <c r="B18" s="70">
        <v>10</v>
      </c>
      <c r="C18" s="70">
        <v>18</v>
      </c>
      <c r="D18" s="70">
        <v>10</v>
      </c>
      <c r="E18" s="70">
        <v>2024</v>
      </c>
      <c r="F18" s="70" t="s">
        <v>1554</v>
      </c>
      <c r="G18" s="1073" t="s">
        <v>2404</v>
      </c>
      <c r="H18" s="70" t="s">
        <v>2405</v>
      </c>
      <c r="I18" s="1066"/>
      <c r="J18" s="73">
        <v>19007</v>
      </c>
      <c r="K18" s="71">
        <v>24487876</v>
      </c>
      <c r="L18" s="71">
        <v>220754</v>
      </c>
      <c r="M18" s="71">
        <v>284052011</v>
      </c>
      <c r="N18" s="71">
        <v>103000</v>
      </c>
      <c r="O18" s="71">
        <v>238407989</v>
      </c>
      <c r="P18" s="71">
        <v>853</v>
      </c>
      <c r="Q18" s="71">
        <v>2071578.0000000002</v>
      </c>
      <c r="R18" s="71">
        <v>0</v>
      </c>
      <c r="S18" s="71">
        <v>0</v>
      </c>
      <c r="T18" s="71">
        <v>3895</v>
      </c>
      <c r="U18" s="71">
        <v>502</v>
      </c>
      <c r="V18" s="71">
        <v>1032</v>
      </c>
      <c r="W18" s="71">
        <v>26717028</v>
      </c>
      <c r="X18" s="71">
        <v>3080717</v>
      </c>
      <c r="Y18" s="71">
        <v>6328715</v>
      </c>
      <c r="Z18" s="71">
        <v>585145914.00000024</v>
      </c>
      <c r="AA18" s="71">
        <v>5587363</v>
      </c>
      <c r="AB18" s="71">
        <v>81117554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1709</v>
      </c>
      <c r="B19" s="70">
        <v>11</v>
      </c>
      <c r="C19" s="70">
        <v>18</v>
      </c>
      <c r="D19" s="70">
        <v>11</v>
      </c>
      <c r="E19" s="70">
        <v>2024</v>
      </c>
      <c r="F19" s="70" t="s">
        <v>1554</v>
      </c>
      <c r="G19" s="1073" t="s">
        <v>1706</v>
      </c>
      <c r="H19" s="70" t="s">
        <v>1707</v>
      </c>
      <c r="I19" s="1066"/>
      <c r="J19" s="73">
        <v>177009</v>
      </c>
      <c r="K19" s="71">
        <v>228445889</v>
      </c>
      <c r="L19" s="71">
        <v>635426</v>
      </c>
      <c r="M19" s="71">
        <v>819318030.99999988</v>
      </c>
      <c r="N19" s="71">
        <v>139500</v>
      </c>
      <c r="O19" s="71">
        <v>295812469.99999994</v>
      </c>
      <c r="P19" s="71">
        <v>4518</v>
      </c>
      <c r="Q19" s="71">
        <v>25771956.999999996</v>
      </c>
      <c r="R19" s="71">
        <v>0</v>
      </c>
      <c r="S19" s="71">
        <v>0</v>
      </c>
      <c r="T19" s="71">
        <v>0</v>
      </c>
      <c r="U19" s="71">
        <v>0</v>
      </c>
      <c r="V19" s="71">
        <v>2</v>
      </c>
      <c r="W19" s="71">
        <v>0</v>
      </c>
      <c r="X19" s="71">
        <v>0</v>
      </c>
      <c r="Y19" s="71">
        <v>10055.999999999998</v>
      </c>
      <c r="Z19" s="71">
        <v>1369358402.9999998</v>
      </c>
      <c r="AA19" s="71">
        <v>229000200.99999997</v>
      </c>
      <c r="AB19" s="71">
        <v>1614888848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1675</v>
      </c>
      <c r="B20" s="70">
        <v>12</v>
      </c>
      <c r="C20" s="70">
        <v>18</v>
      </c>
      <c r="D20" s="70">
        <v>12</v>
      </c>
      <c r="E20" s="70">
        <v>2024</v>
      </c>
      <c r="F20" s="70" t="s">
        <v>1554</v>
      </c>
      <c r="G20" s="1073" t="s">
        <v>1673</v>
      </c>
      <c r="H20" s="70" t="s">
        <v>1672</v>
      </c>
      <c r="I20" s="1066"/>
      <c r="J20" s="73">
        <v>58228</v>
      </c>
      <c r="K20" s="71">
        <v>63409048.000000007</v>
      </c>
      <c r="L20" s="71">
        <v>205571</v>
      </c>
      <c r="M20" s="71">
        <v>224545539</v>
      </c>
      <c r="N20" s="71">
        <v>135300</v>
      </c>
      <c r="O20" s="71">
        <v>303145020.00000006</v>
      </c>
      <c r="P20" s="71">
        <v>8533</v>
      </c>
      <c r="Q20" s="71">
        <v>49482042</v>
      </c>
      <c r="R20" s="71">
        <v>0</v>
      </c>
      <c r="S20" s="71">
        <v>0</v>
      </c>
      <c r="T20" s="71">
        <v>192334</v>
      </c>
      <c r="U20" s="71">
        <v>4954</v>
      </c>
      <c r="V20" s="71">
        <v>7985</v>
      </c>
      <c r="W20" s="71">
        <v>1347015024</v>
      </c>
      <c r="X20" s="71">
        <v>30380136</v>
      </c>
      <c r="Y20" s="71">
        <v>48961567</v>
      </c>
      <c r="Z20" s="71">
        <v>2066938376.0000002</v>
      </c>
      <c r="AA20" s="71">
        <v>58720148.000000007</v>
      </c>
      <c r="AB20" s="71">
        <v>468225995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2415</v>
      </c>
      <c r="B21" s="70">
        <v>13</v>
      </c>
      <c r="C21" s="70">
        <v>18</v>
      </c>
      <c r="D21" s="70">
        <v>13</v>
      </c>
      <c r="E21" s="70">
        <v>2024</v>
      </c>
      <c r="F21" s="70" t="s">
        <v>1554</v>
      </c>
      <c r="G21" s="1073" t="s">
        <v>2412</v>
      </c>
      <c r="H21" s="70" t="s">
        <v>2413</v>
      </c>
      <c r="I21" s="1066"/>
      <c r="J21" s="73">
        <v>52354</v>
      </c>
      <c r="K21" s="71">
        <v>69271294</v>
      </c>
      <c r="L21" s="71">
        <v>71284</v>
      </c>
      <c r="M21" s="71">
        <v>94267573</v>
      </c>
      <c r="N21" s="71">
        <v>0</v>
      </c>
      <c r="O21" s="71">
        <v>0</v>
      </c>
      <c r="P21" s="71">
        <v>0</v>
      </c>
      <c r="Q21" s="71">
        <v>0</v>
      </c>
      <c r="R21" s="71">
        <v>0</v>
      </c>
      <c r="S21" s="71">
        <v>0</v>
      </c>
      <c r="T21" s="71">
        <v>0</v>
      </c>
      <c r="U21" s="71">
        <v>0</v>
      </c>
      <c r="V21" s="71">
        <v>0</v>
      </c>
      <c r="W21" s="71">
        <v>0</v>
      </c>
      <c r="X21" s="71">
        <v>0</v>
      </c>
      <c r="Y21" s="71">
        <v>0</v>
      </c>
      <c r="Z21" s="71">
        <v>163538866.99999997</v>
      </c>
      <c r="AA21" s="71">
        <v>84355022</v>
      </c>
      <c r="AB21" s="71">
        <v>625631430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1700</v>
      </c>
      <c r="B22" s="70">
        <v>14</v>
      </c>
      <c r="C22" s="70">
        <v>18</v>
      </c>
      <c r="D22" s="70">
        <v>14</v>
      </c>
      <c r="E22" s="70">
        <v>2024</v>
      </c>
      <c r="F22" s="70" t="s">
        <v>1554</v>
      </c>
      <c r="G22" s="1073" t="s">
        <v>1697</v>
      </c>
      <c r="H22" s="70" t="s">
        <v>1698</v>
      </c>
      <c r="I22" s="1066"/>
      <c r="J22" s="73">
        <v>166679</v>
      </c>
      <c r="K22" s="71">
        <v>222152192</v>
      </c>
      <c r="L22" s="71">
        <v>165954</v>
      </c>
      <c r="M22" s="71">
        <v>220982551</v>
      </c>
      <c r="N22" s="71">
        <v>14900</v>
      </c>
      <c r="O22" s="71">
        <v>28930397</v>
      </c>
      <c r="P22" s="71">
        <v>0</v>
      </c>
      <c r="Q22" s="71">
        <v>0</v>
      </c>
      <c r="R22" s="71">
        <v>0</v>
      </c>
      <c r="S22" s="71">
        <v>0</v>
      </c>
      <c r="T22" s="71">
        <v>0</v>
      </c>
      <c r="U22" s="71">
        <v>0</v>
      </c>
      <c r="V22" s="71">
        <v>0</v>
      </c>
      <c r="W22" s="71">
        <v>0</v>
      </c>
      <c r="X22" s="71">
        <v>0</v>
      </c>
      <c r="Y22" s="71">
        <v>0</v>
      </c>
      <c r="Z22" s="71">
        <v>472065140</v>
      </c>
      <c r="AA22" s="71">
        <v>281037069</v>
      </c>
      <c r="AB22" s="71">
        <v>1533921217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1721</v>
      </c>
      <c r="B23" s="70">
        <v>15</v>
      </c>
      <c r="C23" s="70">
        <v>18</v>
      </c>
      <c r="D23" s="70">
        <v>15</v>
      </c>
      <c r="E23" s="70">
        <v>2024</v>
      </c>
      <c r="F23" s="70" t="s">
        <v>1554</v>
      </c>
      <c r="G23" s="1073" t="s">
        <v>1718</v>
      </c>
      <c r="H23" s="70" t="s">
        <v>1719</v>
      </c>
      <c r="I23" s="1066"/>
      <c r="J23" s="73">
        <v>360707</v>
      </c>
      <c r="K23" s="71">
        <v>469706565</v>
      </c>
      <c r="L23" s="71">
        <v>1660766</v>
      </c>
      <c r="M23" s="71">
        <v>2160825784</v>
      </c>
      <c r="N23" s="71">
        <v>297100</v>
      </c>
      <c r="O23" s="71">
        <v>592478835</v>
      </c>
      <c r="P23" s="71">
        <v>17604</v>
      </c>
      <c r="Q23" s="71">
        <v>109432054.99999999</v>
      </c>
      <c r="R23" s="71">
        <v>0</v>
      </c>
      <c r="S23" s="71">
        <v>0</v>
      </c>
      <c r="T23" s="71">
        <v>0</v>
      </c>
      <c r="U23" s="71">
        <v>0</v>
      </c>
      <c r="V23" s="71">
        <v>0</v>
      </c>
      <c r="W23" s="71">
        <v>0</v>
      </c>
      <c r="X23" s="71">
        <v>0</v>
      </c>
      <c r="Y23" s="71">
        <v>0</v>
      </c>
      <c r="Z23" s="71">
        <v>3332443239</v>
      </c>
      <c r="AA23" s="71">
        <v>389899404</v>
      </c>
      <c r="AB23" s="71">
        <v>2904706224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1729</v>
      </c>
      <c r="B24" s="70">
        <v>16</v>
      </c>
      <c r="C24" s="70">
        <v>18</v>
      </c>
      <c r="D24" s="70">
        <v>16</v>
      </c>
      <c r="E24" s="70">
        <v>2024</v>
      </c>
      <c r="F24" s="70" t="s">
        <v>1554</v>
      </c>
      <c r="G24" s="1073" t="s">
        <v>1726</v>
      </c>
      <c r="H24" s="70" t="s">
        <v>1727</v>
      </c>
      <c r="I24" s="1066"/>
      <c r="J24" s="73">
        <v>149825</v>
      </c>
      <c r="K24" s="71">
        <v>194434522</v>
      </c>
      <c r="L24" s="71">
        <v>410286</v>
      </c>
      <c r="M24" s="71">
        <v>531901342</v>
      </c>
      <c r="N24" s="71">
        <v>0</v>
      </c>
      <c r="O24" s="71">
        <v>0</v>
      </c>
      <c r="P24" s="71">
        <v>0</v>
      </c>
      <c r="Q24" s="71">
        <v>0</v>
      </c>
      <c r="R24" s="71">
        <v>0</v>
      </c>
      <c r="S24" s="71">
        <v>0</v>
      </c>
      <c r="T24" s="71">
        <v>0</v>
      </c>
      <c r="U24" s="71">
        <v>0</v>
      </c>
      <c r="V24" s="71">
        <v>0</v>
      </c>
      <c r="W24" s="71">
        <v>0</v>
      </c>
      <c r="X24" s="71">
        <v>0</v>
      </c>
      <c r="Y24" s="71">
        <v>0</v>
      </c>
      <c r="Z24" s="71">
        <v>726335864</v>
      </c>
      <c r="AA24" s="71">
        <v>294815449</v>
      </c>
      <c r="AB24" s="71">
        <v>2622466285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2403</v>
      </c>
      <c r="B25" s="70">
        <v>17</v>
      </c>
      <c r="C25" s="70">
        <v>18</v>
      </c>
      <c r="D25" s="70">
        <v>17</v>
      </c>
      <c r="E25" s="70">
        <v>2024</v>
      </c>
      <c r="F25" s="70" t="s">
        <v>1554</v>
      </c>
      <c r="G25" s="1073" t="s">
        <v>2400</v>
      </c>
      <c r="H25" s="70" t="s">
        <v>2401</v>
      </c>
      <c r="I25" s="1066"/>
      <c r="J25" s="73">
        <v>33962</v>
      </c>
      <c r="K25" s="71">
        <v>45993199</v>
      </c>
      <c r="L25" s="71">
        <v>143180</v>
      </c>
      <c r="M25" s="71">
        <v>193674608</v>
      </c>
      <c r="N25" s="71">
        <v>0</v>
      </c>
      <c r="O25" s="71">
        <v>0</v>
      </c>
      <c r="P25" s="71">
        <v>0</v>
      </c>
      <c r="Q25" s="71">
        <v>0</v>
      </c>
      <c r="R25" s="71">
        <v>0</v>
      </c>
      <c r="S25" s="71">
        <v>0</v>
      </c>
      <c r="T25" s="71">
        <v>0</v>
      </c>
      <c r="U25" s="71">
        <v>0</v>
      </c>
      <c r="V25" s="71">
        <v>0</v>
      </c>
      <c r="W25" s="71">
        <v>0</v>
      </c>
      <c r="X25" s="71">
        <v>0</v>
      </c>
      <c r="Y25" s="71">
        <v>0</v>
      </c>
      <c r="Z25" s="71">
        <v>239667807</v>
      </c>
      <c r="AA25" s="71">
        <v>49954394</v>
      </c>
      <c r="AB25" s="71">
        <v>367983176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1733</v>
      </c>
      <c r="B26" s="70">
        <v>18</v>
      </c>
      <c r="C26" s="70">
        <v>18</v>
      </c>
      <c r="D26" s="70">
        <v>18</v>
      </c>
      <c r="E26" s="70">
        <v>2024</v>
      </c>
      <c r="F26" s="70" t="s">
        <v>1554</v>
      </c>
      <c r="G26" s="1073" t="s">
        <v>1730</v>
      </c>
      <c r="H26" s="70" t="s">
        <v>1731</v>
      </c>
      <c r="I26" s="1066"/>
      <c r="J26" s="73">
        <v>28602</v>
      </c>
      <c r="K26" s="71">
        <v>36882866</v>
      </c>
      <c r="L26" s="71">
        <v>92322</v>
      </c>
      <c r="M26" s="71">
        <v>118958654</v>
      </c>
      <c r="N26" s="71">
        <v>255200</v>
      </c>
      <c r="O26" s="71">
        <v>616743917</v>
      </c>
      <c r="P26" s="71">
        <v>15140</v>
      </c>
      <c r="Q26" s="71">
        <v>96021007</v>
      </c>
      <c r="R26" s="71">
        <v>0</v>
      </c>
      <c r="S26" s="71">
        <v>0</v>
      </c>
      <c r="T26" s="71">
        <v>0</v>
      </c>
      <c r="U26" s="71">
        <v>0</v>
      </c>
      <c r="V26" s="71">
        <v>0</v>
      </c>
      <c r="W26" s="71">
        <v>0</v>
      </c>
      <c r="X26" s="71">
        <v>0</v>
      </c>
      <c r="Y26" s="71">
        <v>0</v>
      </c>
      <c r="Z26" s="71">
        <v>868606444</v>
      </c>
      <c r="AA26" s="71">
        <v>13586870</v>
      </c>
      <c r="AB26" s="71">
        <v>231874659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2062882</v>
      </c>
      <c r="K27" s="71">
        <v>2693879068</v>
      </c>
      <c r="L27" s="71">
        <v>1858094</v>
      </c>
      <c r="M27" s="71">
        <v>2423130652</v>
      </c>
      <c r="N27" s="71">
        <v>400</v>
      </c>
      <c r="O27" s="71">
        <v>733376</v>
      </c>
      <c r="P27" s="71">
        <v>1201</v>
      </c>
      <c r="Q27" s="71">
        <v>500403.00000000006</v>
      </c>
      <c r="R27" s="71">
        <v>0</v>
      </c>
      <c r="S27" s="71">
        <v>0</v>
      </c>
      <c r="T27" s="71">
        <v>0</v>
      </c>
      <c r="U27" s="71">
        <v>0</v>
      </c>
      <c r="V27" s="71">
        <v>0</v>
      </c>
      <c r="W27" s="71">
        <v>0</v>
      </c>
      <c r="X27" s="71">
        <v>0</v>
      </c>
      <c r="Y27" s="71">
        <v>0</v>
      </c>
      <c r="Z27" s="71">
        <v>5118243499</v>
      </c>
      <c r="AA27" s="71">
        <v>4605124487</v>
      </c>
      <c r="AB27" s="71">
        <v>32126372635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2419</v>
      </c>
      <c r="B28" s="70">
        <v>20</v>
      </c>
      <c r="C28" s="70">
        <v>18</v>
      </c>
      <c r="D28" s="70">
        <v>20</v>
      </c>
      <c r="E28" s="70">
        <v>2024</v>
      </c>
      <c r="F28" s="70" t="s">
        <v>1554</v>
      </c>
      <c r="G28" s="1073" t="s">
        <v>2416</v>
      </c>
      <c r="H28" s="70" t="s">
        <v>2417</v>
      </c>
      <c r="I28" s="1066"/>
      <c r="J28" s="73">
        <v>69497</v>
      </c>
      <c r="K28" s="71">
        <v>89712725.999999985</v>
      </c>
      <c r="L28" s="71">
        <v>167349</v>
      </c>
      <c r="M28" s="71">
        <v>215966613.00000003</v>
      </c>
      <c r="N28" s="71">
        <v>100</v>
      </c>
      <c r="O28" s="71">
        <v>161796</v>
      </c>
      <c r="P28" s="71">
        <v>4070.9999999999995</v>
      </c>
      <c r="Q28" s="71">
        <v>1062147</v>
      </c>
      <c r="R28" s="71">
        <v>0</v>
      </c>
      <c r="S28" s="71">
        <v>0</v>
      </c>
      <c r="T28" s="71">
        <v>0</v>
      </c>
      <c r="U28" s="71">
        <v>0</v>
      </c>
      <c r="V28" s="71">
        <v>0</v>
      </c>
      <c r="W28" s="71">
        <v>0</v>
      </c>
      <c r="X28" s="71">
        <v>0</v>
      </c>
      <c r="Y28" s="71">
        <v>0</v>
      </c>
      <c r="Z28" s="71">
        <v>306903282</v>
      </c>
      <c r="AA28" s="71">
        <v>49125236</v>
      </c>
      <c r="AB28" s="71">
        <v>590595429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2450</v>
      </c>
      <c r="B29" s="70">
        <v>21</v>
      </c>
      <c r="C29" s="70">
        <v>18</v>
      </c>
      <c r="D29" s="70">
        <v>21</v>
      </c>
      <c r="E29" s="70">
        <v>2024</v>
      </c>
      <c r="F29" s="70" t="s">
        <v>1554</v>
      </c>
      <c r="G29" s="1073" t="s">
        <v>2447</v>
      </c>
      <c r="H29" s="70" t="s">
        <v>2448</v>
      </c>
      <c r="I29" s="1066"/>
      <c r="J29" s="73">
        <v>227482</v>
      </c>
      <c r="K29" s="71">
        <v>299370497</v>
      </c>
      <c r="L29" s="71">
        <v>653006</v>
      </c>
      <c r="M29" s="71">
        <v>857141059</v>
      </c>
      <c r="N29" s="71">
        <v>0</v>
      </c>
      <c r="O29" s="71">
        <v>0</v>
      </c>
      <c r="P29" s="71">
        <v>0</v>
      </c>
      <c r="Q29" s="71">
        <v>0</v>
      </c>
      <c r="R29" s="71">
        <v>0</v>
      </c>
      <c r="S29" s="71">
        <v>0</v>
      </c>
      <c r="T29" s="71">
        <v>0</v>
      </c>
      <c r="U29" s="71">
        <v>0</v>
      </c>
      <c r="V29" s="71">
        <v>0</v>
      </c>
      <c r="W29" s="71">
        <v>0</v>
      </c>
      <c r="X29" s="71">
        <v>0</v>
      </c>
      <c r="Y29" s="71">
        <v>0</v>
      </c>
      <c r="Z29" s="71">
        <v>1156511555.9999998</v>
      </c>
      <c r="AA29" s="71">
        <v>515248187</v>
      </c>
      <c r="AB29" s="71">
        <v>2870251579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2337</v>
      </c>
      <c r="B30" s="70">
        <v>22</v>
      </c>
      <c r="C30" s="70">
        <v>18</v>
      </c>
      <c r="D30" s="70">
        <v>22</v>
      </c>
      <c r="E30" s="70">
        <v>2024</v>
      </c>
      <c r="F30" s="70" t="s">
        <v>1554</v>
      </c>
      <c r="G30" s="1073" t="s">
        <v>2316</v>
      </c>
      <c r="H30" s="70" t="s">
        <v>2317</v>
      </c>
      <c r="I30" s="1066"/>
      <c r="J30" s="73">
        <v>42371</v>
      </c>
      <c r="K30" s="71">
        <v>55166144</v>
      </c>
      <c r="L30" s="71">
        <v>233095</v>
      </c>
      <c r="M30" s="71">
        <v>303344311</v>
      </c>
      <c r="N30" s="71">
        <v>71100</v>
      </c>
      <c r="O30" s="71">
        <v>159887140.00000003</v>
      </c>
      <c r="P30" s="71">
        <v>5228</v>
      </c>
      <c r="Q30" s="71">
        <v>33158330.999999996</v>
      </c>
      <c r="R30" s="71">
        <v>0</v>
      </c>
      <c r="S30" s="71">
        <v>0</v>
      </c>
      <c r="T30" s="71">
        <v>0</v>
      </c>
      <c r="U30" s="71">
        <v>0</v>
      </c>
      <c r="V30" s="71">
        <v>0</v>
      </c>
      <c r="W30" s="71">
        <v>0</v>
      </c>
      <c r="X30" s="71">
        <v>0</v>
      </c>
      <c r="Y30" s="71">
        <v>0</v>
      </c>
      <c r="Z30" s="71">
        <v>551555926</v>
      </c>
      <c r="AA30" s="71">
        <v>21422827</v>
      </c>
      <c r="AB30" s="71">
        <v>365369369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2399</v>
      </c>
      <c r="B31" s="70">
        <v>23</v>
      </c>
      <c r="C31" s="70">
        <v>18</v>
      </c>
      <c r="D31" s="70">
        <v>23</v>
      </c>
      <c r="E31" s="70">
        <v>2024</v>
      </c>
      <c r="F31" s="70" t="s">
        <v>1554</v>
      </c>
      <c r="G31" s="1073" t="s">
        <v>2396</v>
      </c>
      <c r="H31" s="70" t="s">
        <v>2397</v>
      </c>
      <c r="I31" s="1066"/>
      <c r="J31" s="73">
        <v>63151</v>
      </c>
      <c r="K31" s="71">
        <v>92361295</v>
      </c>
      <c r="L31" s="71">
        <v>555522</v>
      </c>
      <c r="M31" s="71">
        <v>808942012</v>
      </c>
      <c r="N31" s="71">
        <v>305200</v>
      </c>
      <c r="O31" s="71">
        <v>630823699.99999988</v>
      </c>
      <c r="P31" s="71">
        <v>3280</v>
      </c>
      <c r="Q31" s="71">
        <v>15446069</v>
      </c>
      <c r="R31" s="71">
        <v>1226</v>
      </c>
      <c r="S31" s="71">
        <v>6275804</v>
      </c>
      <c r="T31" s="71">
        <v>0</v>
      </c>
      <c r="U31" s="71">
        <v>11</v>
      </c>
      <c r="V31" s="71">
        <v>2591</v>
      </c>
      <c r="W31" s="71">
        <v>0</v>
      </c>
      <c r="X31" s="71">
        <v>69414</v>
      </c>
      <c r="Y31" s="71">
        <v>15890220</v>
      </c>
      <c r="Z31" s="71">
        <v>1569808513.7703202</v>
      </c>
      <c r="AA31" s="71">
        <v>57136842</v>
      </c>
      <c r="AB31" s="71">
        <v>407498942.99999994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2454</v>
      </c>
      <c r="B32" s="70">
        <v>24</v>
      </c>
      <c r="C32" s="70">
        <v>18</v>
      </c>
      <c r="D32" s="70">
        <v>24</v>
      </c>
      <c r="E32" s="70">
        <v>2024</v>
      </c>
      <c r="F32" s="70" t="s">
        <v>1554</v>
      </c>
      <c r="G32" s="1073" t="s">
        <v>2451</v>
      </c>
      <c r="H32" s="70" t="s">
        <v>2452</v>
      </c>
      <c r="I32" s="1066"/>
      <c r="J32" s="73">
        <v>361259</v>
      </c>
      <c r="K32" s="71">
        <v>487720664</v>
      </c>
      <c r="L32" s="71">
        <v>1532691</v>
      </c>
      <c r="M32" s="71">
        <v>2066848896</v>
      </c>
      <c r="N32" s="71">
        <v>2800</v>
      </c>
      <c r="O32" s="71">
        <v>5205634</v>
      </c>
      <c r="P32" s="71">
        <v>91</v>
      </c>
      <c r="Q32" s="71">
        <v>44440</v>
      </c>
      <c r="R32" s="71">
        <v>0</v>
      </c>
      <c r="S32" s="71">
        <v>0</v>
      </c>
      <c r="T32" s="71">
        <v>0</v>
      </c>
      <c r="U32" s="71">
        <v>0</v>
      </c>
      <c r="V32" s="71">
        <v>1</v>
      </c>
      <c r="W32" s="71">
        <v>0</v>
      </c>
      <c r="X32" s="71">
        <v>0</v>
      </c>
      <c r="Y32" s="71">
        <v>4906</v>
      </c>
      <c r="Z32" s="71">
        <v>2559824540</v>
      </c>
      <c r="AA32" s="71">
        <v>798623594</v>
      </c>
      <c r="AB32" s="71">
        <v>3606169940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1687</v>
      </c>
      <c r="B33" s="70">
        <v>25</v>
      </c>
      <c r="C33" s="70">
        <v>18</v>
      </c>
      <c r="D33" s="70">
        <v>25</v>
      </c>
      <c r="E33" s="70">
        <v>2024</v>
      </c>
      <c r="F33" s="70" t="s">
        <v>1554</v>
      </c>
      <c r="G33" s="1073" t="s">
        <v>1684</v>
      </c>
      <c r="H33" s="70" t="s">
        <v>1685</v>
      </c>
      <c r="I33" s="1066"/>
      <c r="J33" s="73">
        <v>83212</v>
      </c>
      <c r="K33" s="71">
        <v>107763435</v>
      </c>
      <c r="L33" s="71">
        <v>354973</v>
      </c>
      <c r="M33" s="71">
        <v>459404119</v>
      </c>
      <c r="N33" s="71">
        <v>149500</v>
      </c>
      <c r="O33" s="71">
        <v>348642812</v>
      </c>
      <c r="P33" s="71">
        <v>3662</v>
      </c>
      <c r="Q33" s="71">
        <v>28167220</v>
      </c>
      <c r="R33" s="71">
        <v>0</v>
      </c>
      <c r="S33" s="71">
        <v>0</v>
      </c>
      <c r="T33" s="71">
        <v>0</v>
      </c>
      <c r="U33" s="71">
        <v>0</v>
      </c>
      <c r="V33" s="71">
        <v>0</v>
      </c>
      <c r="W33" s="71">
        <v>0</v>
      </c>
      <c r="X33" s="71">
        <v>0</v>
      </c>
      <c r="Y33" s="71">
        <v>0</v>
      </c>
      <c r="Z33" s="71">
        <v>943977586</v>
      </c>
      <c r="AA33" s="71">
        <v>34670901</v>
      </c>
      <c r="AB33" s="71">
        <v>547995574</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2101</v>
      </c>
      <c r="B34" s="70">
        <v>26</v>
      </c>
      <c r="C34" s="70">
        <v>18</v>
      </c>
      <c r="D34" s="70">
        <v>26</v>
      </c>
      <c r="E34" s="70">
        <v>2024</v>
      </c>
      <c r="F34" s="70" t="s">
        <v>1554</v>
      </c>
      <c r="G34" s="1073" t="s">
        <v>2080</v>
      </c>
      <c r="H34" s="70" t="s">
        <v>2081</v>
      </c>
      <c r="I34" s="1066"/>
      <c r="J34" s="73">
        <v>28374</v>
      </c>
      <c r="K34" s="71">
        <v>36778065.000000007</v>
      </c>
      <c r="L34" s="71">
        <v>50019</v>
      </c>
      <c r="M34" s="71">
        <v>64813880.999999993</v>
      </c>
      <c r="N34" s="71">
        <v>5600</v>
      </c>
      <c r="O34" s="71">
        <v>10821380</v>
      </c>
      <c r="P34" s="71">
        <v>45</v>
      </c>
      <c r="Q34" s="71">
        <v>287143</v>
      </c>
      <c r="R34" s="71">
        <v>0</v>
      </c>
      <c r="S34" s="71">
        <v>0</v>
      </c>
      <c r="T34" s="71">
        <v>0</v>
      </c>
      <c r="U34" s="71">
        <v>0</v>
      </c>
      <c r="V34" s="71">
        <v>0</v>
      </c>
      <c r="W34" s="71">
        <v>0</v>
      </c>
      <c r="X34" s="71">
        <v>0</v>
      </c>
      <c r="Y34" s="71">
        <v>0</v>
      </c>
      <c r="Z34" s="71">
        <v>112700469.00000001</v>
      </c>
      <c r="AA34" s="71">
        <v>23355392</v>
      </c>
      <c r="AB34" s="71">
        <v>240295053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1713</v>
      </c>
      <c r="B35" s="70">
        <v>27</v>
      </c>
      <c r="C35" s="70">
        <v>18</v>
      </c>
      <c r="D35" s="70">
        <v>27</v>
      </c>
      <c r="E35" s="70">
        <v>2024</v>
      </c>
      <c r="F35" s="70" t="s">
        <v>1554</v>
      </c>
      <c r="G35" s="1073" t="s">
        <v>1710</v>
      </c>
      <c r="H35" s="70" t="s">
        <v>1711</v>
      </c>
      <c r="I35" s="1066"/>
      <c r="J35" s="73">
        <v>107928</v>
      </c>
      <c r="K35" s="71">
        <v>141874367</v>
      </c>
      <c r="L35" s="71">
        <v>140912</v>
      </c>
      <c r="M35" s="71">
        <v>184969898</v>
      </c>
      <c r="N35" s="71">
        <v>0</v>
      </c>
      <c r="O35" s="71">
        <v>0</v>
      </c>
      <c r="P35" s="71">
        <v>0</v>
      </c>
      <c r="Q35" s="71">
        <v>0</v>
      </c>
      <c r="R35" s="71">
        <v>0</v>
      </c>
      <c r="S35" s="71">
        <v>0</v>
      </c>
      <c r="T35" s="71">
        <v>0</v>
      </c>
      <c r="U35" s="71">
        <v>0</v>
      </c>
      <c r="V35" s="71">
        <v>0</v>
      </c>
      <c r="W35" s="71">
        <v>0</v>
      </c>
      <c r="X35" s="71">
        <v>0</v>
      </c>
      <c r="Y35" s="71">
        <v>0</v>
      </c>
      <c r="Z35" s="71">
        <v>326844265</v>
      </c>
      <c r="AA35" s="71">
        <v>136846974</v>
      </c>
      <c r="AB35" s="71">
        <v>732339149</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2431</v>
      </c>
      <c r="B36" s="70">
        <v>28</v>
      </c>
      <c r="C36" s="70">
        <v>18</v>
      </c>
      <c r="D36" s="70">
        <v>28</v>
      </c>
      <c r="E36" s="70">
        <v>2024</v>
      </c>
      <c r="F36" s="70" t="s">
        <v>1554</v>
      </c>
      <c r="G36" s="1073" t="s">
        <v>2428</v>
      </c>
      <c r="H36" s="70" t="s">
        <v>2429</v>
      </c>
      <c r="I36" s="1066"/>
      <c r="J36" s="73">
        <v>91088</v>
      </c>
      <c r="K36" s="71">
        <v>122379881</v>
      </c>
      <c r="L36" s="71">
        <v>366092</v>
      </c>
      <c r="M36" s="71">
        <v>491238237</v>
      </c>
      <c r="N36" s="71">
        <v>5100</v>
      </c>
      <c r="O36" s="71">
        <v>8889279</v>
      </c>
      <c r="P36" s="71">
        <v>0</v>
      </c>
      <c r="Q36" s="71">
        <v>0</v>
      </c>
      <c r="R36" s="71">
        <v>0</v>
      </c>
      <c r="S36" s="71">
        <v>0</v>
      </c>
      <c r="T36" s="71">
        <v>0</v>
      </c>
      <c r="U36" s="71">
        <v>0</v>
      </c>
      <c r="V36" s="71">
        <v>0</v>
      </c>
      <c r="W36" s="71">
        <v>0</v>
      </c>
      <c r="X36" s="71">
        <v>0</v>
      </c>
      <c r="Y36" s="71">
        <v>0</v>
      </c>
      <c r="Z36" s="71">
        <v>622507397</v>
      </c>
      <c r="AA36" s="71">
        <v>64929181</v>
      </c>
      <c r="AB36" s="71">
        <v>638869460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2438</v>
      </c>
      <c r="B37" s="70">
        <v>29</v>
      </c>
      <c r="C37" s="70">
        <v>18</v>
      </c>
      <c r="D37" s="70">
        <v>29</v>
      </c>
      <c r="E37" s="70">
        <v>2024</v>
      </c>
      <c r="F37" s="70" t="s">
        <v>1554</v>
      </c>
      <c r="G37" s="1073" t="s">
        <v>2435</v>
      </c>
      <c r="H37" s="70" t="s">
        <v>2436</v>
      </c>
      <c r="I37" s="1066"/>
      <c r="J37" s="73">
        <v>85699</v>
      </c>
      <c r="K37" s="71">
        <v>114853474</v>
      </c>
      <c r="L37" s="71">
        <v>260966</v>
      </c>
      <c r="M37" s="71">
        <v>349327164</v>
      </c>
      <c r="N37" s="71">
        <v>2300</v>
      </c>
      <c r="O37" s="71">
        <v>3979151</v>
      </c>
      <c r="P37" s="71">
        <v>0</v>
      </c>
      <c r="Q37" s="71">
        <v>0</v>
      </c>
      <c r="R37" s="71">
        <v>0</v>
      </c>
      <c r="S37" s="71">
        <v>0</v>
      </c>
      <c r="T37" s="71">
        <v>0</v>
      </c>
      <c r="U37" s="71">
        <v>0</v>
      </c>
      <c r="V37" s="71">
        <v>0</v>
      </c>
      <c r="W37" s="71">
        <v>0</v>
      </c>
      <c r="X37" s="71">
        <v>0</v>
      </c>
      <c r="Y37" s="71">
        <v>0</v>
      </c>
      <c r="Z37" s="71">
        <v>468159789</v>
      </c>
      <c r="AA37" s="71">
        <v>57371578.999999993</v>
      </c>
      <c r="AB37" s="71">
        <v>608832222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2411</v>
      </c>
      <c r="B38" s="70">
        <v>30</v>
      </c>
      <c r="C38" s="70">
        <v>18</v>
      </c>
      <c r="D38" s="70">
        <v>30</v>
      </c>
      <c r="E38" s="70">
        <v>2024</v>
      </c>
      <c r="F38" s="70" t="s">
        <v>1554</v>
      </c>
      <c r="G38" s="1073" t="s">
        <v>2408</v>
      </c>
      <c r="H38" s="70" t="s">
        <v>2409</v>
      </c>
      <c r="I38" s="1066"/>
      <c r="J38" s="73">
        <v>77183</v>
      </c>
      <c r="K38" s="71">
        <v>100065242</v>
      </c>
      <c r="L38" s="71">
        <v>358287</v>
      </c>
      <c r="M38" s="71">
        <v>464226201</v>
      </c>
      <c r="N38" s="71">
        <v>67800</v>
      </c>
      <c r="O38" s="71">
        <v>156476624.00000003</v>
      </c>
      <c r="P38" s="71">
        <v>1717</v>
      </c>
      <c r="Q38" s="71">
        <v>10217165.999999998</v>
      </c>
      <c r="R38" s="71">
        <v>33</v>
      </c>
      <c r="S38" s="71">
        <v>162999</v>
      </c>
      <c r="T38" s="71">
        <v>0</v>
      </c>
      <c r="U38" s="71">
        <v>0</v>
      </c>
      <c r="V38" s="71">
        <v>0</v>
      </c>
      <c r="W38" s="71">
        <v>0</v>
      </c>
      <c r="X38" s="71">
        <v>0</v>
      </c>
      <c r="Y38" s="71">
        <v>0</v>
      </c>
      <c r="Z38" s="71">
        <v>731148232.34113002</v>
      </c>
      <c r="AA38" s="71">
        <v>41486343</v>
      </c>
      <c r="AB38" s="71">
        <v>602057921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2391</v>
      </c>
      <c r="B39" s="70">
        <v>31</v>
      </c>
      <c r="C39" s="70">
        <v>18</v>
      </c>
      <c r="D39" s="70">
        <v>31</v>
      </c>
      <c r="E39" s="70">
        <v>2024</v>
      </c>
      <c r="F39" s="70" t="s">
        <v>1554</v>
      </c>
      <c r="G39" s="1073" t="s">
        <v>2388</v>
      </c>
      <c r="H39" s="70" t="s">
        <v>2389</v>
      </c>
      <c r="I39" s="1066"/>
      <c r="J39" s="73">
        <v>44932</v>
      </c>
      <c r="K39" s="71">
        <v>57551586</v>
      </c>
      <c r="L39" s="71">
        <v>226825</v>
      </c>
      <c r="M39" s="71">
        <v>290320770.00000006</v>
      </c>
      <c r="N39" s="71">
        <v>141900</v>
      </c>
      <c r="O39" s="71">
        <v>283809295.99999994</v>
      </c>
      <c r="P39" s="71">
        <v>26793</v>
      </c>
      <c r="Q39" s="71">
        <v>7051233</v>
      </c>
      <c r="R39" s="71">
        <v>0</v>
      </c>
      <c r="S39" s="71">
        <v>0</v>
      </c>
      <c r="T39" s="71">
        <v>0</v>
      </c>
      <c r="U39" s="71">
        <v>0</v>
      </c>
      <c r="V39" s="71">
        <v>10</v>
      </c>
      <c r="W39" s="71">
        <v>0</v>
      </c>
      <c r="X39" s="71">
        <v>0</v>
      </c>
      <c r="Y39" s="71">
        <v>64018.000000000007</v>
      </c>
      <c r="Z39" s="71">
        <v>638796903</v>
      </c>
      <c r="AA39" s="71">
        <v>22295333</v>
      </c>
      <c r="AB39" s="71">
        <v>310420620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2427</v>
      </c>
      <c r="B40" s="70">
        <v>32</v>
      </c>
      <c r="C40" s="70">
        <v>18</v>
      </c>
      <c r="D40" s="70">
        <v>32</v>
      </c>
      <c r="E40" s="70">
        <v>2024</v>
      </c>
      <c r="F40" s="70" t="s">
        <v>1554</v>
      </c>
      <c r="G40" s="1073" t="s">
        <v>2424</v>
      </c>
      <c r="H40" s="70" t="s">
        <v>2425</v>
      </c>
      <c r="I40" s="1066"/>
      <c r="J40" s="73">
        <v>68156</v>
      </c>
      <c r="K40" s="71">
        <v>90025189</v>
      </c>
      <c r="L40" s="71">
        <v>434527</v>
      </c>
      <c r="M40" s="71">
        <v>573694811</v>
      </c>
      <c r="N40" s="71">
        <v>0</v>
      </c>
      <c r="O40" s="71">
        <v>0</v>
      </c>
      <c r="P40" s="71">
        <v>0</v>
      </c>
      <c r="Q40" s="71">
        <v>0</v>
      </c>
      <c r="R40" s="71">
        <v>0</v>
      </c>
      <c r="S40" s="71">
        <v>0</v>
      </c>
      <c r="T40" s="71">
        <v>0</v>
      </c>
      <c r="U40" s="71">
        <v>0</v>
      </c>
      <c r="V40" s="71">
        <v>0</v>
      </c>
      <c r="W40" s="71">
        <v>0</v>
      </c>
      <c r="X40" s="71">
        <v>0</v>
      </c>
      <c r="Y40" s="71">
        <v>0</v>
      </c>
      <c r="Z40" s="71">
        <v>663719999.99999988</v>
      </c>
      <c r="AA40" s="71">
        <v>92578621</v>
      </c>
      <c r="AB40" s="71">
        <v>834107838.00000012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2446</v>
      </c>
      <c r="B41" s="70">
        <v>33</v>
      </c>
      <c r="C41" s="70">
        <v>18</v>
      </c>
      <c r="D41" s="70">
        <v>33</v>
      </c>
      <c r="E41" s="70">
        <v>2024</v>
      </c>
      <c r="F41" s="70" t="s">
        <v>1554</v>
      </c>
      <c r="G41" s="1073" t="s">
        <v>2443</v>
      </c>
      <c r="H41" s="70" t="s">
        <v>2444</v>
      </c>
      <c r="I41" s="1066"/>
      <c r="J41" s="73">
        <v>182247</v>
      </c>
      <c r="K41" s="71">
        <v>233932698.00000003</v>
      </c>
      <c r="L41" s="71">
        <v>263034</v>
      </c>
      <c r="M41" s="71">
        <v>337439033</v>
      </c>
      <c r="N41" s="71">
        <v>262400</v>
      </c>
      <c r="O41" s="71">
        <v>601903729</v>
      </c>
      <c r="P41" s="71">
        <v>12367</v>
      </c>
      <c r="Q41" s="71">
        <v>77362692</v>
      </c>
      <c r="R41" s="71">
        <v>0</v>
      </c>
      <c r="S41" s="71">
        <v>0</v>
      </c>
      <c r="T41" s="71">
        <v>0</v>
      </c>
      <c r="U41" s="71">
        <v>0</v>
      </c>
      <c r="V41" s="71">
        <v>353</v>
      </c>
      <c r="W41" s="71">
        <v>0</v>
      </c>
      <c r="X41" s="71">
        <v>0</v>
      </c>
      <c r="Y41" s="71">
        <v>2162388</v>
      </c>
      <c r="Z41" s="71">
        <v>1252800539.9999998</v>
      </c>
      <c r="AA41" s="71">
        <v>377362527</v>
      </c>
      <c r="AB41" s="71">
        <v>2192417802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2466</v>
      </c>
      <c r="B42" s="70">
        <v>34</v>
      </c>
      <c r="C42" s="70">
        <v>18</v>
      </c>
      <c r="D42" s="70">
        <v>34</v>
      </c>
      <c r="E42" s="70">
        <v>2024</v>
      </c>
      <c r="F42" s="70" t="s">
        <v>1554</v>
      </c>
      <c r="G42" s="1073" t="s">
        <v>2463</v>
      </c>
      <c r="H42" s="70" t="s">
        <v>2464</v>
      </c>
      <c r="I42" s="1066"/>
      <c r="J42" s="73">
        <v>126500</v>
      </c>
      <c r="K42" s="71">
        <v>165687499</v>
      </c>
      <c r="L42" s="71">
        <v>462948</v>
      </c>
      <c r="M42" s="71">
        <v>605811175</v>
      </c>
      <c r="N42" s="71">
        <v>0</v>
      </c>
      <c r="O42" s="71">
        <v>0</v>
      </c>
      <c r="P42" s="71">
        <v>24287</v>
      </c>
      <c r="Q42" s="71">
        <v>6336056.9999999991</v>
      </c>
      <c r="R42" s="71">
        <v>0</v>
      </c>
      <c r="S42" s="71">
        <v>0</v>
      </c>
      <c r="T42" s="71">
        <v>0</v>
      </c>
      <c r="U42" s="71">
        <v>0</v>
      </c>
      <c r="V42" s="71">
        <v>0</v>
      </c>
      <c r="W42" s="71">
        <v>0</v>
      </c>
      <c r="X42" s="71">
        <v>0</v>
      </c>
      <c r="Y42" s="71">
        <v>0</v>
      </c>
      <c r="Z42" s="71">
        <v>777834731</v>
      </c>
      <c r="AA42" s="71">
        <v>263163855</v>
      </c>
      <c r="AB42" s="71">
        <v>2209033537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2434</v>
      </c>
      <c r="B43" s="70">
        <v>35</v>
      </c>
      <c r="C43" s="70">
        <v>18</v>
      </c>
      <c r="D43" s="70">
        <v>35</v>
      </c>
      <c r="E43" s="70">
        <v>2024</v>
      </c>
      <c r="F43" s="70" t="s">
        <v>1554</v>
      </c>
      <c r="G43" s="1073" t="s">
        <v>2432</v>
      </c>
      <c r="H43" s="70" t="s">
        <v>1701</v>
      </c>
      <c r="I43" s="1066"/>
      <c r="J43" s="73">
        <v>74708</v>
      </c>
      <c r="K43" s="71">
        <v>97047747</v>
      </c>
      <c r="L43" s="71">
        <v>197005</v>
      </c>
      <c r="M43" s="71">
        <v>254741108</v>
      </c>
      <c r="N43" s="71">
        <v>3900</v>
      </c>
      <c r="O43" s="71">
        <v>7020284.9999999991</v>
      </c>
      <c r="P43" s="71">
        <v>37438</v>
      </c>
      <c r="Q43" s="71">
        <v>9696181.0000000019</v>
      </c>
      <c r="R43" s="71">
        <v>0</v>
      </c>
      <c r="S43" s="71">
        <v>0</v>
      </c>
      <c r="T43" s="71">
        <v>0</v>
      </c>
      <c r="U43" s="71">
        <v>0</v>
      </c>
      <c r="V43" s="71">
        <v>0</v>
      </c>
      <c r="W43" s="71">
        <v>0</v>
      </c>
      <c r="X43" s="71">
        <v>0</v>
      </c>
      <c r="Y43" s="71">
        <v>0</v>
      </c>
      <c r="Z43" s="71">
        <v>368505321.00000006</v>
      </c>
      <c r="AA43" s="71">
        <v>36849258</v>
      </c>
      <c r="AB43" s="71">
        <v>568409316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2387</v>
      </c>
      <c r="B44" s="70">
        <v>36</v>
      </c>
      <c r="C44" s="70">
        <v>18</v>
      </c>
      <c r="D44" s="70">
        <v>36</v>
      </c>
      <c r="E44" s="70">
        <v>2024</v>
      </c>
      <c r="F44" s="70" t="s">
        <v>1554</v>
      </c>
      <c r="G44" s="1073" t="s">
        <v>2384</v>
      </c>
      <c r="H44" s="70" t="s">
        <v>2385</v>
      </c>
      <c r="I44" s="1066"/>
      <c r="J44" s="73">
        <v>19891</v>
      </c>
      <c r="K44" s="71">
        <v>25479623</v>
      </c>
      <c r="L44" s="71">
        <v>54338</v>
      </c>
      <c r="M44" s="71">
        <v>69513019</v>
      </c>
      <c r="N44" s="71">
        <v>158400</v>
      </c>
      <c r="O44" s="71">
        <v>373862674.99999994</v>
      </c>
      <c r="P44" s="71">
        <v>12221</v>
      </c>
      <c r="Q44" s="71">
        <v>72717876</v>
      </c>
      <c r="R44" s="71">
        <v>0</v>
      </c>
      <c r="S44" s="71">
        <v>0</v>
      </c>
      <c r="T44" s="71">
        <v>0</v>
      </c>
      <c r="U44" s="71">
        <v>0</v>
      </c>
      <c r="V44" s="71">
        <v>0</v>
      </c>
      <c r="W44" s="71">
        <v>0</v>
      </c>
      <c r="X44" s="71">
        <v>0</v>
      </c>
      <c r="Y44" s="71">
        <v>0</v>
      </c>
      <c r="Z44" s="71">
        <v>541573193</v>
      </c>
      <c r="AA44" s="71">
        <v>7105825</v>
      </c>
      <c r="AB44" s="71">
        <v>111695934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2442</v>
      </c>
      <c r="B45" s="70">
        <v>37</v>
      </c>
      <c r="C45" s="70">
        <v>18</v>
      </c>
      <c r="D45" s="70">
        <v>37</v>
      </c>
      <c r="E45" s="70">
        <v>2024</v>
      </c>
      <c r="F45" s="70" t="s">
        <v>1554</v>
      </c>
      <c r="G45" s="1073" t="s">
        <v>2439</v>
      </c>
      <c r="H45" s="70" t="s">
        <v>2440</v>
      </c>
      <c r="I45" s="1066"/>
      <c r="J45" s="73">
        <v>143997</v>
      </c>
      <c r="K45" s="71">
        <v>185093232</v>
      </c>
      <c r="L45" s="71">
        <v>159654</v>
      </c>
      <c r="M45" s="71">
        <v>205248894.99999997</v>
      </c>
      <c r="N45" s="71">
        <v>125100</v>
      </c>
      <c r="O45" s="71">
        <v>297774103</v>
      </c>
      <c r="P45" s="71">
        <v>7013</v>
      </c>
      <c r="Q45" s="71">
        <v>44479923</v>
      </c>
      <c r="R45" s="71">
        <v>0</v>
      </c>
      <c r="S45" s="71">
        <v>0</v>
      </c>
      <c r="T45" s="71">
        <v>0</v>
      </c>
      <c r="U45" s="71">
        <v>0</v>
      </c>
      <c r="V45" s="71">
        <v>0</v>
      </c>
      <c r="W45" s="71">
        <v>0</v>
      </c>
      <c r="X45" s="71">
        <v>0</v>
      </c>
      <c r="Y45" s="71">
        <v>0</v>
      </c>
      <c r="Z45" s="71">
        <v>732596153</v>
      </c>
      <c r="AA45" s="71">
        <v>309627853</v>
      </c>
      <c r="AB45" s="71">
        <v>1683098430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2423</v>
      </c>
      <c r="B46" s="70">
        <v>38</v>
      </c>
      <c r="C46" s="70">
        <v>18</v>
      </c>
      <c r="D46" s="70">
        <v>38</v>
      </c>
      <c r="E46" s="70">
        <v>2024</v>
      </c>
      <c r="F46" s="70" t="s">
        <v>1554</v>
      </c>
      <c r="G46" s="1073" t="s">
        <v>2420</v>
      </c>
      <c r="H46" s="70" t="s">
        <v>2421</v>
      </c>
      <c r="I46" s="1066"/>
      <c r="J46" s="73">
        <v>100488</v>
      </c>
      <c r="K46" s="71">
        <v>128233623.99999999</v>
      </c>
      <c r="L46" s="71">
        <v>518440.00000000006</v>
      </c>
      <c r="M46" s="71">
        <v>661136759</v>
      </c>
      <c r="N46" s="71">
        <v>143200</v>
      </c>
      <c r="O46" s="71">
        <v>336173716</v>
      </c>
      <c r="P46" s="71">
        <v>3949</v>
      </c>
      <c r="Q46" s="71">
        <v>1920250</v>
      </c>
      <c r="R46" s="71">
        <v>0</v>
      </c>
      <c r="S46" s="71">
        <v>0</v>
      </c>
      <c r="T46" s="71">
        <v>13827</v>
      </c>
      <c r="U46" s="71">
        <v>988</v>
      </c>
      <c r="V46" s="71">
        <v>858</v>
      </c>
      <c r="W46" s="71">
        <v>94625151</v>
      </c>
      <c r="X46" s="71">
        <v>6055473</v>
      </c>
      <c r="Y46" s="71">
        <v>5262728</v>
      </c>
      <c r="Z46" s="71">
        <v>1233407700.9999998</v>
      </c>
      <c r="AA46" s="71">
        <v>44291177</v>
      </c>
      <c r="AB46" s="71">
        <v>598349472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1745</v>
      </c>
      <c r="B47" s="70">
        <v>39</v>
      </c>
      <c r="C47" s="70">
        <v>18</v>
      </c>
      <c r="D47" s="70">
        <v>39</v>
      </c>
      <c r="E47" s="70">
        <v>2024</v>
      </c>
      <c r="F47" s="70" t="s">
        <v>1554</v>
      </c>
      <c r="G47" s="1073" t="s">
        <v>1742</v>
      </c>
      <c r="H47" s="70" t="s">
        <v>1743</v>
      </c>
      <c r="I47" s="1066"/>
      <c r="J47" s="73">
        <v>33633</v>
      </c>
      <c r="K47" s="71">
        <v>41915191</v>
      </c>
      <c r="L47" s="71">
        <v>188017</v>
      </c>
      <c r="M47" s="71">
        <v>234222314</v>
      </c>
      <c r="N47" s="71">
        <v>92600</v>
      </c>
      <c r="O47" s="71">
        <v>201256197</v>
      </c>
      <c r="P47" s="71">
        <v>6060</v>
      </c>
      <c r="Q47" s="71">
        <v>35144674</v>
      </c>
      <c r="R47" s="71">
        <v>0</v>
      </c>
      <c r="S47" s="71">
        <v>0</v>
      </c>
      <c r="T47" s="71">
        <v>15335</v>
      </c>
      <c r="U47" s="71">
        <v>2141</v>
      </c>
      <c r="V47" s="71">
        <v>3472</v>
      </c>
      <c r="W47" s="71">
        <v>106295543.00000001</v>
      </c>
      <c r="X47" s="71">
        <v>13127876</v>
      </c>
      <c r="Y47" s="71">
        <v>21290795</v>
      </c>
      <c r="Z47" s="71">
        <v>653252590</v>
      </c>
      <c r="AA47" s="71">
        <v>55713040</v>
      </c>
      <c r="AB47" s="71">
        <v>344122329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1692</v>
      </c>
      <c r="B48" s="70">
        <v>40</v>
      </c>
      <c r="C48" s="70">
        <v>18</v>
      </c>
      <c r="D48" s="70">
        <v>40</v>
      </c>
      <c r="E48" s="70">
        <v>2024</v>
      </c>
      <c r="F48" s="70" t="s">
        <v>1554</v>
      </c>
      <c r="G48" s="1073" t="s">
        <v>1689</v>
      </c>
      <c r="H48" s="70" t="s">
        <v>1690</v>
      </c>
      <c r="I48" s="1066"/>
      <c r="J48" s="73">
        <v>90302</v>
      </c>
      <c r="K48" s="71">
        <v>118494986.00000001</v>
      </c>
      <c r="L48" s="71">
        <v>214306</v>
      </c>
      <c r="M48" s="71">
        <v>281047754</v>
      </c>
      <c r="N48" s="71">
        <v>22600</v>
      </c>
      <c r="O48" s="71">
        <v>37795694.000000007</v>
      </c>
      <c r="P48" s="71">
        <v>46555</v>
      </c>
      <c r="Q48" s="71">
        <v>12130448</v>
      </c>
      <c r="R48" s="71">
        <v>0</v>
      </c>
      <c r="S48" s="71">
        <v>0</v>
      </c>
      <c r="T48" s="71">
        <v>0</v>
      </c>
      <c r="U48" s="71">
        <v>0</v>
      </c>
      <c r="V48" s="71">
        <v>0</v>
      </c>
      <c r="W48" s="71">
        <v>0</v>
      </c>
      <c r="X48" s="71">
        <v>0</v>
      </c>
      <c r="Y48" s="71">
        <v>0</v>
      </c>
      <c r="Z48" s="71">
        <v>449468882</v>
      </c>
      <c r="AA48" s="71">
        <v>84984722</v>
      </c>
      <c r="AB48" s="71">
        <v>847297135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1683</v>
      </c>
      <c r="B49" s="70">
        <v>41</v>
      </c>
      <c r="C49" s="70">
        <v>18</v>
      </c>
      <c r="D49" s="70">
        <v>41</v>
      </c>
      <c r="E49" s="70">
        <v>2024</v>
      </c>
      <c r="F49" s="70" t="s">
        <v>1554</v>
      </c>
      <c r="G49" s="1073" t="s">
        <v>1680</v>
      </c>
      <c r="H49" s="70" t="s">
        <v>1681</v>
      </c>
      <c r="I49" s="1066"/>
      <c r="J49" s="73">
        <v>650737</v>
      </c>
      <c r="K49" s="71">
        <v>840143525.00000012</v>
      </c>
      <c r="L49" s="71">
        <v>622761</v>
      </c>
      <c r="M49" s="71">
        <v>803694829</v>
      </c>
      <c r="N49" s="71">
        <v>231300</v>
      </c>
      <c r="O49" s="71">
        <v>447347033</v>
      </c>
      <c r="P49" s="71">
        <v>95852</v>
      </c>
      <c r="Q49" s="71">
        <v>210473788</v>
      </c>
      <c r="R49" s="71">
        <v>0</v>
      </c>
      <c r="S49" s="71">
        <v>0</v>
      </c>
      <c r="T49" s="71">
        <v>0</v>
      </c>
      <c r="U49" s="71">
        <v>0</v>
      </c>
      <c r="V49" s="71">
        <v>0</v>
      </c>
      <c r="W49" s="71">
        <v>0</v>
      </c>
      <c r="X49" s="71">
        <v>0</v>
      </c>
      <c r="Y49" s="71">
        <v>0</v>
      </c>
      <c r="Z49" s="71">
        <v>2301659175</v>
      </c>
      <c r="AA49" s="71">
        <v>1431565164</v>
      </c>
      <c r="AB49" s="71">
        <v>4179361996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1741</v>
      </c>
      <c r="B50" s="70">
        <v>42</v>
      </c>
      <c r="C50" s="70">
        <v>18</v>
      </c>
      <c r="D50" s="70">
        <v>42</v>
      </c>
      <c r="E50" s="70">
        <v>2024</v>
      </c>
      <c r="F50" s="70" t="s">
        <v>1554</v>
      </c>
      <c r="G50" s="1073" t="s">
        <v>1738</v>
      </c>
      <c r="H50" s="70" t="s">
        <v>1739</v>
      </c>
      <c r="I50" s="1066"/>
      <c r="J50" s="73">
        <v>21706</v>
      </c>
      <c r="K50" s="71">
        <v>28212828</v>
      </c>
      <c r="L50" s="71">
        <v>79010</v>
      </c>
      <c r="M50" s="71">
        <v>102631410</v>
      </c>
      <c r="N50" s="71">
        <v>118100</v>
      </c>
      <c r="O50" s="71">
        <v>273564448</v>
      </c>
      <c r="P50" s="71">
        <v>7973</v>
      </c>
      <c r="Q50" s="71">
        <v>50567818</v>
      </c>
      <c r="R50" s="71">
        <v>0</v>
      </c>
      <c r="S50" s="71">
        <v>0</v>
      </c>
      <c r="T50" s="71">
        <v>0</v>
      </c>
      <c r="U50" s="71">
        <v>0</v>
      </c>
      <c r="V50" s="71">
        <v>0</v>
      </c>
      <c r="W50" s="71">
        <v>0</v>
      </c>
      <c r="X50" s="71">
        <v>0</v>
      </c>
      <c r="Y50" s="71">
        <v>0</v>
      </c>
      <c r="Z50" s="71">
        <v>454976503.99999994</v>
      </c>
      <c r="AA50" s="71">
        <v>17517673</v>
      </c>
      <c r="AB50" s="71">
        <v>269404900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2462</v>
      </c>
      <c r="B51" s="70">
        <v>43</v>
      </c>
      <c r="C51" s="70">
        <v>18</v>
      </c>
      <c r="D51" s="70">
        <v>43</v>
      </c>
      <c r="E51" s="70">
        <v>2024</v>
      </c>
      <c r="F51" s="70" t="s">
        <v>1554</v>
      </c>
      <c r="G51" s="1073" t="s">
        <v>2459</v>
      </c>
      <c r="H51" s="70" t="s">
        <v>2460</v>
      </c>
      <c r="I51" s="1066"/>
      <c r="J51" s="73">
        <v>335353</v>
      </c>
      <c r="K51" s="71">
        <v>441092668</v>
      </c>
      <c r="L51" s="71">
        <v>1525831</v>
      </c>
      <c r="M51" s="71">
        <v>2004798977</v>
      </c>
      <c r="N51" s="71">
        <v>115900</v>
      </c>
      <c r="O51" s="71">
        <v>239229734</v>
      </c>
      <c r="P51" s="71">
        <v>6600</v>
      </c>
      <c r="Q51" s="71">
        <v>39123855.000000007</v>
      </c>
      <c r="R51" s="71">
        <v>0</v>
      </c>
      <c r="S51" s="71">
        <v>0</v>
      </c>
      <c r="T51" s="71">
        <v>0</v>
      </c>
      <c r="U51" s="71">
        <v>0</v>
      </c>
      <c r="V51" s="71">
        <v>0</v>
      </c>
      <c r="W51" s="71">
        <v>0</v>
      </c>
      <c r="X51" s="71">
        <v>0</v>
      </c>
      <c r="Y51" s="71">
        <v>0</v>
      </c>
      <c r="Z51" s="71">
        <v>2724245233.9999995</v>
      </c>
      <c r="AA51" s="71">
        <v>521344636</v>
      </c>
      <c r="AB51" s="71">
        <v>3334329270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1749</v>
      </c>
      <c r="B52" s="70">
        <v>44</v>
      </c>
      <c r="C52" s="70">
        <v>18</v>
      </c>
      <c r="D52" s="70">
        <v>44</v>
      </c>
      <c r="E52" s="70">
        <v>2024</v>
      </c>
      <c r="F52" s="70" t="s">
        <v>1554</v>
      </c>
      <c r="G52" s="1073" t="s">
        <v>1746</v>
      </c>
      <c r="H52" s="70" t="s">
        <v>1747</v>
      </c>
      <c r="I52" s="1066"/>
      <c r="J52" s="73">
        <v>142119</v>
      </c>
      <c r="K52" s="71">
        <v>179323621</v>
      </c>
      <c r="L52" s="71">
        <v>1093821</v>
      </c>
      <c r="M52" s="71">
        <v>1379621821.9999998</v>
      </c>
      <c r="N52" s="71">
        <v>697200</v>
      </c>
      <c r="O52" s="71">
        <v>1529226037</v>
      </c>
      <c r="P52" s="71">
        <v>127731</v>
      </c>
      <c r="Q52" s="71">
        <v>58210911</v>
      </c>
      <c r="R52" s="71">
        <v>0</v>
      </c>
      <c r="S52" s="71">
        <v>0</v>
      </c>
      <c r="T52" s="71">
        <v>0</v>
      </c>
      <c r="U52" s="71">
        <v>0</v>
      </c>
      <c r="V52" s="71">
        <v>97</v>
      </c>
      <c r="W52" s="71">
        <v>0</v>
      </c>
      <c r="X52" s="71">
        <v>0</v>
      </c>
      <c r="Y52" s="71">
        <v>593332</v>
      </c>
      <c r="Z52" s="71">
        <v>3146975723</v>
      </c>
      <c r="AA52" s="71">
        <v>52383946</v>
      </c>
      <c r="AB52" s="71">
        <v>850018153.00000012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1737</v>
      </c>
      <c r="B53" s="70">
        <v>45</v>
      </c>
      <c r="C53" s="70">
        <v>18</v>
      </c>
      <c r="D53" s="70">
        <v>45</v>
      </c>
      <c r="E53" s="70">
        <v>2024</v>
      </c>
      <c r="F53" s="70" t="s">
        <v>1554</v>
      </c>
      <c r="G53" s="1073" t="s">
        <v>1734</v>
      </c>
      <c r="H53" s="70" t="s">
        <v>1735</v>
      </c>
      <c r="I53" s="1066"/>
      <c r="J53" s="73">
        <v>36016</v>
      </c>
      <c r="K53" s="71">
        <v>46265760</v>
      </c>
      <c r="L53" s="71">
        <v>133587</v>
      </c>
      <c r="M53" s="71">
        <v>171501759</v>
      </c>
      <c r="N53" s="71">
        <v>24500</v>
      </c>
      <c r="O53" s="71">
        <v>53339245.000000007</v>
      </c>
      <c r="P53" s="71">
        <v>1514</v>
      </c>
      <c r="Q53" s="71">
        <v>9007334</v>
      </c>
      <c r="R53" s="71">
        <v>0</v>
      </c>
      <c r="S53" s="71">
        <v>0</v>
      </c>
      <c r="T53" s="71">
        <v>0</v>
      </c>
      <c r="U53" s="71">
        <v>0</v>
      </c>
      <c r="V53" s="71">
        <v>0</v>
      </c>
      <c r="W53" s="71">
        <v>0</v>
      </c>
      <c r="X53" s="71">
        <v>0</v>
      </c>
      <c r="Y53" s="71">
        <v>0</v>
      </c>
      <c r="Z53" s="71">
        <v>280114098</v>
      </c>
      <c r="AA53" s="71">
        <v>14569405.999999998</v>
      </c>
      <c r="AB53" s="71">
        <v>222131760</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1679</v>
      </c>
      <c r="B54" s="70">
        <v>46</v>
      </c>
      <c r="C54" s="70">
        <v>18</v>
      </c>
      <c r="D54" s="70">
        <v>46</v>
      </c>
      <c r="E54" s="70">
        <v>2024</v>
      </c>
      <c r="F54" s="70" t="s">
        <v>1554</v>
      </c>
      <c r="G54" s="1073" t="s">
        <v>1676</v>
      </c>
      <c r="H54" s="70" t="s">
        <v>1677</v>
      </c>
      <c r="I54" s="1066"/>
      <c r="J54" s="73">
        <v>55688</v>
      </c>
      <c r="K54" s="71">
        <v>71434452.999999985</v>
      </c>
      <c r="L54" s="71">
        <v>106603</v>
      </c>
      <c r="M54" s="71">
        <v>136749408</v>
      </c>
      <c r="N54" s="71">
        <v>11300</v>
      </c>
      <c r="O54" s="71">
        <v>21979280</v>
      </c>
      <c r="P54" s="71">
        <v>0</v>
      </c>
      <c r="Q54" s="71">
        <v>0</v>
      </c>
      <c r="R54" s="71">
        <v>177</v>
      </c>
      <c r="S54" s="71">
        <v>1477660</v>
      </c>
      <c r="T54" s="71">
        <v>0</v>
      </c>
      <c r="U54" s="71">
        <v>0</v>
      </c>
      <c r="V54" s="71">
        <v>0</v>
      </c>
      <c r="W54" s="71">
        <v>0</v>
      </c>
      <c r="X54" s="71">
        <v>0</v>
      </c>
      <c r="Y54" s="71">
        <v>0</v>
      </c>
      <c r="Z54" s="71">
        <v>231640800.64682996</v>
      </c>
      <c r="AA54" s="71">
        <v>28421055</v>
      </c>
      <c r="AB54" s="71">
        <v>416082777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1752</v>
      </c>
      <c r="B190" s="70">
        <v>182</v>
      </c>
      <c r="C190" s="70">
        <v>16</v>
      </c>
      <c r="D190" s="70">
        <v>2</v>
      </c>
      <c r="E190" s="70">
        <v>2022</v>
      </c>
      <c r="F190" s="70" t="s">
        <v>161</v>
      </c>
      <c r="G190" s="1073" t="s">
        <v>1750</v>
      </c>
      <c r="H190" s="70" t="s">
        <v>1751</v>
      </c>
      <c r="I190" s="1066"/>
      <c r="J190" s="73"/>
      <c r="K190" s="71"/>
      <c r="L190" s="71"/>
      <c r="M190" s="71"/>
      <c r="N190" s="71"/>
      <c r="O190" s="71"/>
      <c r="P190" s="71"/>
      <c r="Q190" s="71"/>
      <c r="R190" s="71"/>
      <c r="S190" s="71"/>
      <c r="T190" s="71"/>
      <c r="U190" s="71"/>
      <c r="V190" s="71"/>
      <c r="W190" s="71"/>
      <c r="X190" s="71"/>
      <c r="Y190" s="71"/>
      <c r="Z190" s="71"/>
      <c r="AA190" s="71"/>
      <c r="AB190" s="71"/>
      <c r="AC190" s="72"/>
      <c r="AD190" s="71">
        <v>17731727.128824394</v>
      </c>
      <c r="AE190" s="71">
        <v>851201.46732962434</v>
      </c>
      <c r="AF190" s="71">
        <v>1526562.9306637761</v>
      </c>
      <c r="AG190" s="71">
        <v>18453606.93156876</v>
      </c>
      <c r="AH190" s="71">
        <v>28795658.185253654</v>
      </c>
      <c r="AI190" s="71">
        <v>0</v>
      </c>
      <c r="AJ190" s="71">
        <v>0</v>
      </c>
      <c r="AK190" s="71">
        <v>1879318.64280116</v>
      </c>
      <c r="AL190" s="71">
        <v>0</v>
      </c>
      <c r="AM190" s="71">
        <v>0</v>
      </c>
      <c r="AN190" s="71">
        <v>69238075.286441371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1716</v>
      </c>
      <c r="B191" s="70">
        <v>183</v>
      </c>
      <c r="C191" s="70">
        <v>16</v>
      </c>
      <c r="D191" s="70">
        <v>3</v>
      </c>
      <c r="E191" s="70">
        <v>2022</v>
      </c>
      <c r="F191" s="70" t="s">
        <v>161</v>
      </c>
      <c r="G191" s="1073" t="s">
        <v>1714</v>
      </c>
      <c r="H191" s="70" t="s">
        <v>1715</v>
      </c>
      <c r="I191" s="1066"/>
      <c r="J191" s="73"/>
      <c r="K191" s="71"/>
      <c r="L191" s="71"/>
      <c r="M191" s="71"/>
      <c r="N191" s="71"/>
      <c r="O191" s="71"/>
      <c r="P191" s="71"/>
      <c r="Q191" s="71"/>
      <c r="R191" s="71"/>
      <c r="S191" s="71"/>
      <c r="T191" s="71"/>
      <c r="U191" s="71"/>
      <c r="V191" s="71"/>
      <c r="W191" s="71"/>
      <c r="X191" s="71"/>
      <c r="Y191" s="71"/>
      <c r="Z191" s="71"/>
      <c r="AA191" s="71"/>
      <c r="AB191" s="71"/>
      <c r="AC191" s="72"/>
      <c r="AD191" s="71">
        <v>15724228.934507821</v>
      </c>
      <c r="AE191" s="71">
        <v>896578.01613947563</v>
      </c>
      <c r="AF191" s="71">
        <v>1041239.4555972577</v>
      </c>
      <c r="AG191" s="71">
        <v>23581980.633488242</v>
      </c>
      <c r="AH191" s="71">
        <v>34232771.754903004</v>
      </c>
      <c r="AI191" s="71">
        <v>0</v>
      </c>
      <c r="AJ191" s="71">
        <v>0</v>
      </c>
      <c r="AK191" s="71">
        <v>2030397.5772574851</v>
      </c>
      <c r="AL191" s="71">
        <v>0</v>
      </c>
      <c r="AM191" s="71">
        <v>0</v>
      </c>
      <c r="AN191" s="71">
        <v>77507196.371893287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1695</v>
      </c>
      <c r="B192" s="70">
        <v>184</v>
      </c>
      <c r="C192" s="70">
        <v>16</v>
      </c>
      <c r="D192" s="70">
        <v>4</v>
      </c>
      <c r="E192" s="70">
        <v>2022</v>
      </c>
      <c r="F192" s="70" t="s">
        <v>161</v>
      </c>
      <c r="G192" s="1073" t="s">
        <v>1693</v>
      </c>
      <c r="H192" s="70" t="s">
        <v>1694</v>
      </c>
      <c r="I192" s="1066"/>
      <c r="J192" s="73"/>
      <c r="K192" s="71"/>
      <c r="L192" s="71"/>
      <c r="M192" s="71"/>
      <c r="N192" s="71"/>
      <c r="O192" s="71"/>
      <c r="P192" s="71"/>
      <c r="Q192" s="71"/>
      <c r="R192" s="71"/>
      <c r="S192" s="71"/>
      <c r="T192" s="71"/>
      <c r="U192" s="71"/>
      <c r="V192" s="71"/>
      <c r="W192" s="71"/>
      <c r="X192" s="71"/>
      <c r="Y192" s="71"/>
      <c r="Z192" s="71"/>
      <c r="AA192" s="71"/>
      <c r="AB192" s="71"/>
      <c r="AC192" s="72"/>
      <c r="AD192" s="71">
        <v>99250561.732406989</v>
      </c>
      <c r="AE192" s="71">
        <v>1469261.3562913919</v>
      </c>
      <c r="AF192" s="71">
        <v>4279670.6437683888</v>
      </c>
      <c r="AG192" s="71">
        <v>47195980.249506682</v>
      </c>
      <c r="AH192" s="71">
        <v>56539129.676110722</v>
      </c>
      <c r="AI192" s="71">
        <v>0</v>
      </c>
      <c r="AJ192" s="71">
        <v>0</v>
      </c>
      <c r="AK192" s="71">
        <v>3196029.6638705176</v>
      </c>
      <c r="AL192" s="71">
        <v>0</v>
      </c>
      <c r="AM192" s="71">
        <v>0</v>
      </c>
      <c r="AN192" s="71">
        <v>211930633.3219547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1650</v>
      </c>
      <c r="B193" s="70">
        <v>185</v>
      </c>
      <c r="C193" s="70">
        <v>16</v>
      </c>
      <c r="D193" s="70">
        <v>5</v>
      </c>
      <c r="E193" s="70">
        <v>2022</v>
      </c>
      <c r="F193" s="70" t="s">
        <v>161</v>
      </c>
      <c r="G193" s="1073" t="s">
        <v>1648</v>
      </c>
      <c r="H193" s="70" t="s">
        <v>1649</v>
      </c>
      <c r="I193" s="1066"/>
      <c r="J193" s="73"/>
      <c r="K193" s="71"/>
      <c r="L193" s="71"/>
      <c r="M193" s="71"/>
      <c r="N193" s="71"/>
      <c r="O193" s="71"/>
      <c r="P193" s="71"/>
      <c r="Q193" s="71"/>
      <c r="R193" s="71"/>
      <c r="S193" s="71"/>
      <c r="T193" s="71"/>
      <c r="U193" s="71"/>
      <c r="V193" s="71"/>
      <c r="W193" s="71"/>
      <c r="X193" s="71"/>
      <c r="Y193" s="71"/>
      <c r="Z193" s="71"/>
      <c r="AA193" s="71"/>
      <c r="AB193" s="71"/>
      <c r="AC193" s="72"/>
      <c r="AD193" s="71">
        <v>27663654.742732257</v>
      </c>
      <c r="AE193" s="71">
        <v>4069807.0156697659</v>
      </c>
      <c r="AF193" s="71">
        <v>7191611.4941675002</v>
      </c>
      <c r="AG193" s="71">
        <v>135392267.62892741</v>
      </c>
      <c r="AH193" s="71">
        <v>177716779.62938496</v>
      </c>
      <c r="AI193" s="71">
        <v>0</v>
      </c>
      <c r="AJ193" s="71">
        <v>0</v>
      </c>
      <c r="AK193" s="71">
        <v>9697588.9372687843</v>
      </c>
      <c r="AL193" s="71">
        <v>0</v>
      </c>
      <c r="AM193" s="71">
        <v>0</v>
      </c>
      <c r="AN193" s="71">
        <v>361731709.44815069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2457</v>
      </c>
      <c r="B194" s="70">
        <v>186</v>
      </c>
      <c r="C194" s="70">
        <v>16</v>
      </c>
      <c r="D194" s="70">
        <v>6</v>
      </c>
      <c r="E194" s="70">
        <v>2022</v>
      </c>
      <c r="F194" s="70" t="s">
        <v>161</v>
      </c>
      <c r="G194" s="1073" t="s">
        <v>2455</v>
      </c>
      <c r="H194" s="70" t="s">
        <v>2456</v>
      </c>
      <c r="I194" s="1066"/>
      <c r="J194" s="73"/>
      <c r="K194" s="71"/>
      <c r="L194" s="71"/>
      <c r="M194" s="71"/>
      <c r="N194" s="71"/>
      <c r="O194" s="71"/>
      <c r="P194" s="71"/>
      <c r="Q194" s="71"/>
      <c r="R194" s="71"/>
      <c r="S194" s="71"/>
      <c r="T194" s="71"/>
      <c r="U194" s="71"/>
      <c r="V194" s="71"/>
      <c r="W194" s="71"/>
      <c r="X194" s="71"/>
      <c r="Y194" s="71"/>
      <c r="Z194" s="71"/>
      <c r="AA194" s="71"/>
      <c r="AB194" s="71"/>
      <c r="AC194" s="72"/>
      <c r="AD194" s="71">
        <v>45332748.009534851</v>
      </c>
      <c r="AE194" s="71">
        <v>1794720.7408586012</v>
      </c>
      <c r="AF194" s="71">
        <v>1182424.4665256992</v>
      </c>
      <c r="AG194" s="71">
        <v>72933905.706694692</v>
      </c>
      <c r="AH194" s="71">
        <v>117776395.28999226</v>
      </c>
      <c r="AI194" s="71">
        <v>0</v>
      </c>
      <c r="AJ194" s="71">
        <v>0</v>
      </c>
      <c r="AK194" s="71">
        <v>6509952.5475347303</v>
      </c>
      <c r="AL194" s="71">
        <v>0</v>
      </c>
      <c r="AM194" s="71">
        <v>0</v>
      </c>
      <c r="AN194" s="71">
        <v>245530146.76114085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2394</v>
      </c>
      <c r="B195" s="70">
        <v>187</v>
      </c>
      <c r="C195" s="70">
        <v>16</v>
      </c>
      <c r="D195" s="70">
        <v>7</v>
      </c>
      <c r="E195" s="70">
        <v>2022</v>
      </c>
      <c r="F195" s="70" t="s">
        <v>161</v>
      </c>
      <c r="G195" s="1073" t="s">
        <v>2392</v>
      </c>
      <c r="H195" s="70" t="s">
        <v>2393</v>
      </c>
      <c r="I195" s="1066"/>
      <c r="J195" s="73"/>
      <c r="K195" s="71"/>
      <c r="L195" s="71"/>
      <c r="M195" s="71"/>
      <c r="N195" s="71"/>
      <c r="O195" s="71"/>
      <c r="P195" s="71"/>
      <c r="Q195" s="71"/>
      <c r="R195" s="71"/>
      <c r="S195" s="71"/>
      <c r="T195" s="71"/>
      <c r="U195" s="71"/>
      <c r="V195" s="71"/>
      <c r="W195" s="71"/>
      <c r="X195" s="71"/>
      <c r="Y195" s="71"/>
      <c r="Z195" s="71"/>
      <c r="AA195" s="71"/>
      <c r="AB195" s="71"/>
      <c r="AC195" s="72"/>
      <c r="AD195" s="71">
        <v>323621.04350000003</v>
      </c>
      <c r="AE195" s="71">
        <v>131435.52069060376</v>
      </c>
      <c r="AF195" s="71">
        <v>494147.53824954596</v>
      </c>
      <c r="AG195" s="71">
        <v>1686333.0799235764</v>
      </c>
      <c r="AH195" s="71">
        <v>2309916.8360706535</v>
      </c>
      <c r="AI195" s="71">
        <v>0</v>
      </c>
      <c r="AJ195" s="71">
        <v>0</v>
      </c>
      <c r="AK195" s="71">
        <v>125769.98475253057</v>
      </c>
      <c r="AL195" s="71">
        <v>0</v>
      </c>
      <c r="AM195" s="71">
        <v>0</v>
      </c>
      <c r="AN195" s="71">
        <v>5071224.0031869095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1724</v>
      </c>
      <c r="B196" s="70">
        <v>188</v>
      </c>
      <c r="C196" s="70">
        <v>16</v>
      </c>
      <c r="D196" s="70">
        <v>8</v>
      </c>
      <c r="E196" s="70">
        <v>2022</v>
      </c>
      <c r="F196" s="70" t="s">
        <v>161</v>
      </c>
      <c r="G196" s="1073" t="s">
        <v>1722</v>
      </c>
      <c r="H196" s="70" t="s">
        <v>1723</v>
      </c>
      <c r="I196" s="1066"/>
      <c r="J196" s="73"/>
      <c r="K196" s="71"/>
      <c r="L196" s="71"/>
      <c r="M196" s="71"/>
      <c r="N196" s="71"/>
      <c r="O196" s="71"/>
      <c r="P196" s="71"/>
      <c r="Q196" s="71"/>
      <c r="R196" s="71"/>
      <c r="S196" s="71"/>
      <c r="T196" s="71"/>
      <c r="U196" s="71"/>
      <c r="V196" s="71"/>
      <c r="W196" s="71"/>
      <c r="X196" s="71"/>
      <c r="Y196" s="71"/>
      <c r="Z196" s="71"/>
      <c r="AA196" s="71"/>
      <c r="AB196" s="71"/>
      <c r="AC196" s="72"/>
      <c r="AD196" s="71">
        <v>115086264.48407459</v>
      </c>
      <c r="AE196" s="71">
        <v>2489451.3502232209</v>
      </c>
      <c r="AF196" s="71">
        <v>4562040.6656252723</v>
      </c>
      <c r="AG196" s="71">
        <v>95896852.677932501</v>
      </c>
      <c r="AH196" s="71">
        <v>122890512.01391986</v>
      </c>
      <c r="AI196" s="71">
        <v>0</v>
      </c>
      <c r="AJ196" s="71">
        <v>0</v>
      </c>
      <c r="AK196" s="71">
        <v>7432825.3206623858</v>
      </c>
      <c r="AL196" s="71">
        <v>0</v>
      </c>
      <c r="AM196" s="71">
        <v>0</v>
      </c>
      <c r="AN196" s="71">
        <v>348357946.51243782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1704</v>
      </c>
      <c r="B197" s="70">
        <v>189</v>
      </c>
      <c r="C197" s="70">
        <v>16</v>
      </c>
      <c r="D197" s="70">
        <v>9</v>
      </c>
      <c r="E197" s="70">
        <v>2022</v>
      </c>
      <c r="F197" s="70" t="s">
        <v>161</v>
      </c>
      <c r="G197" s="1073" t="s">
        <v>1702</v>
      </c>
      <c r="H197" s="70" t="s">
        <v>1703</v>
      </c>
      <c r="I197" s="1066"/>
      <c r="J197" s="73"/>
      <c r="K197" s="71"/>
      <c r="L197" s="71"/>
      <c r="M197" s="71"/>
      <c r="N197" s="71"/>
      <c r="O197" s="71"/>
      <c r="P197" s="71"/>
      <c r="Q197" s="71"/>
      <c r="R197" s="71"/>
      <c r="S197" s="71"/>
      <c r="T197" s="71"/>
      <c r="U197" s="71"/>
      <c r="V197" s="71"/>
      <c r="W197" s="71"/>
      <c r="X197" s="71"/>
      <c r="Y197" s="71"/>
      <c r="Z197" s="71"/>
      <c r="AA197" s="71"/>
      <c r="AB197" s="71"/>
      <c r="AC197" s="72"/>
      <c r="AD197" s="71">
        <v>115312435.23227143</v>
      </c>
      <c r="AE197" s="71">
        <v>1549061.4938535444</v>
      </c>
      <c r="AF197" s="71">
        <v>908878.50785184349</v>
      </c>
      <c r="AG197" s="71">
        <v>51796040.739677958</v>
      </c>
      <c r="AH197" s="71">
        <v>77171776.669487566</v>
      </c>
      <c r="AI197" s="71">
        <v>0</v>
      </c>
      <c r="AJ197" s="71">
        <v>0</v>
      </c>
      <c r="AK197" s="71">
        <v>4710951.081854797</v>
      </c>
      <c r="AL197" s="71">
        <v>0</v>
      </c>
      <c r="AM197" s="71">
        <v>0</v>
      </c>
      <c r="AN197" s="71">
        <v>251449143.72499713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2406</v>
      </c>
      <c r="B198" s="70">
        <v>190</v>
      </c>
      <c r="C198" s="70">
        <v>16</v>
      </c>
      <c r="D198" s="70">
        <v>10</v>
      </c>
      <c r="E198" s="70">
        <v>2022</v>
      </c>
      <c r="F198" s="70" t="s">
        <v>161</v>
      </c>
      <c r="G198" s="1073" t="s">
        <v>2404</v>
      </c>
      <c r="H198" s="70" t="s">
        <v>2405</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112659.01773480322</v>
      </c>
      <c r="AF198" s="71">
        <v>379434.71687018708</v>
      </c>
      <c r="AG198" s="71">
        <v>1702342.5711886738</v>
      </c>
      <c r="AH198" s="71">
        <v>3088045.6007639454</v>
      </c>
      <c r="AI198" s="71">
        <v>0</v>
      </c>
      <c r="AJ198" s="71">
        <v>0</v>
      </c>
      <c r="AK198" s="71">
        <v>182198.61240844007</v>
      </c>
      <c r="AL198" s="71">
        <v>0</v>
      </c>
      <c r="AM198" s="71">
        <v>0</v>
      </c>
      <c r="AN198" s="71">
        <v>5464680.518966049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1708</v>
      </c>
      <c r="B199" s="70">
        <v>191</v>
      </c>
      <c r="C199" s="70">
        <v>16</v>
      </c>
      <c r="D199" s="70">
        <v>11</v>
      </c>
      <c r="E199" s="70">
        <v>2022</v>
      </c>
      <c r="F199" s="70" t="s">
        <v>161</v>
      </c>
      <c r="G199" s="1073" t="s">
        <v>1706</v>
      </c>
      <c r="H199" s="70" t="s">
        <v>1707</v>
      </c>
      <c r="I199" s="1066"/>
      <c r="J199" s="73"/>
      <c r="K199" s="71"/>
      <c r="L199" s="71"/>
      <c r="M199" s="71"/>
      <c r="N199" s="71"/>
      <c r="O199" s="71"/>
      <c r="P199" s="71"/>
      <c r="Q199" s="71"/>
      <c r="R199" s="71"/>
      <c r="S199" s="71"/>
      <c r="T199" s="71"/>
      <c r="U199" s="71"/>
      <c r="V199" s="71"/>
      <c r="W199" s="71"/>
      <c r="X199" s="71"/>
      <c r="Y199" s="71"/>
      <c r="Z199" s="71"/>
      <c r="AA199" s="71"/>
      <c r="AB199" s="71"/>
      <c r="AC199" s="72"/>
      <c r="AD199" s="71">
        <v>224577271.31123489</v>
      </c>
      <c r="AE199" s="71">
        <v>1079648.9199585309</v>
      </c>
      <c r="AF199" s="71">
        <v>3185486.8090729662</v>
      </c>
      <c r="AG199" s="71">
        <v>59437904.570217714</v>
      </c>
      <c r="AH199" s="71">
        <v>76917294.306191653</v>
      </c>
      <c r="AI199" s="71">
        <v>0</v>
      </c>
      <c r="AJ199" s="71">
        <v>0</v>
      </c>
      <c r="AK199" s="71">
        <v>4652456.4174883738</v>
      </c>
      <c r="AL199" s="71">
        <v>0</v>
      </c>
      <c r="AM199" s="71">
        <v>0</v>
      </c>
      <c r="AN199" s="71">
        <v>369850062.3341642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1674</v>
      </c>
      <c r="B200" s="70">
        <v>192</v>
      </c>
      <c r="C200" s="70">
        <v>16</v>
      </c>
      <c r="D200" s="70">
        <v>12</v>
      </c>
      <c r="E200" s="70">
        <v>2022</v>
      </c>
      <c r="F200" s="70" t="s">
        <v>161</v>
      </c>
      <c r="G200" s="1073" t="s">
        <v>1673</v>
      </c>
      <c r="H200" s="70" t="s">
        <v>1672</v>
      </c>
      <c r="I200" s="1066"/>
      <c r="J200" s="73"/>
      <c r="K200" s="71"/>
      <c r="L200" s="71"/>
      <c r="M200" s="71"/>
      <c r="N200" s="71"/>
      <c r="O200" s="71"/>
      <c r="P200" s="71"/>
      <c r="Q200" s="71"/>
      <c r="R200" s="71"/>
      <c r="S200" s="71"/>
      <c r="T200" s="71"/>
      <c r="U200" s="71"/>
      <c r="V200" s="71"/>
      <c r="W200" s="71"/>
      <c r="X200" s="71"/>
      <c r="Y200" s="71"/>
      <c r="Z200" s="71"/>
      <c r="AA200" s="71"/>
      <c r="AB200" s="71"/>
      <c r="AC200" s="72"/>
      <c r="AD200" s="71">
        <v>3333227.0131323389</v>
      </c>
      <c r="AE200" s="71">
        <v>380224.18485496083</v>
      </c>
      <c r="AF200" s="71">
        <v>794165.68647248461</v>
      </c>
      <c r="AG200" s="71">
        <v>11564189.190488577</v>
      </c>
      <c r="AH200" s="71">
        <v>14823597.661987307</v>
      </c>
      <c r="AI200" s="71">
        <v>0</v>
      </c>
      <c r="AJ200" s="71">
        <v>0</v>
      </c>
      <c r="AK200" s="71">
        <v>856630.47109680471</v>
      </c>
      <c r="AL200" s="71">
        <v>0</v>
      </c>
      <c r="AM200" s="71">
        <v>0</v>
      </c>
      <c r="AN200" s="71">
        <v>31752034.208032474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2414</v>
      </c>
      <c r="B201" s="70">
        <v>193</v>
      </c>
      <c r="C201" s="70">
        <v>16</v>
      </c>
      <c r="D201" s="70">
        <v>13</v>
      </c>
      <c r="E201" s="70">
        <v>2022</v>
      </c>
      <c r="F201" s="70" t="s">
        <v>161</v>
      </c>
      <c r="G201" s="1073" t="s">
        <v>2412</v>
      </c>
      <c r="H201" s="70" t="s">
        <v>2413</v>
      </c>
      <c r="I201" s="1066"/>
      <c r="J201" s="73"/>
      <c r="K201" s="71"/>
      <c r="L201" s="71"/>
      <c r="M201" s="71"/>
      <c r="N201" s="71"/>
      <c r="O201" s="71"/>
      <c r="P201" s="71"/>
      <c r="Q201" s="71"/>
      <c r="R201" s="71"/>
      <c r="S201" s="71"/>
      <c r="T201" s="71"/>
      <c r="U201" s="71"/>
      <c r="V201" s="71"/>
      <c r="W201" s="71"/>
      <c r="X201" s="71"/>
      <c r="Y201" s="71"/>
      <c r="Z201" s="71"/>
      <c r="AA201" s="71"/>
      <c r="AB201" s="71"/>
      <c r="AC201" s="72"/>
      <c r="AD201" s="71">
        <v>34395855.189538755</v>
      </c>
      <c r="AE201" s="71">
        <v>702554.15226287011</v>
      </c>
      <c r="AF201" s="71">
        <v>767693.49692340184</v>
      </c>
      <c r="AG201" s="71">
        <v>35439677.163836941</v>
      </c>
      <c r="AH201" s="71">
        <v>19766428.179850359</v>
      </c>
      <c r="AI201" s="71">
        <v>0</v>
      </c>
      <c r="AJ201" s="71">
        <v>0</v>
      </c>
      <c r="AK201" s="71">
        <v>1300570.1092684679</v>
      </c>
      <c r="AL201" s="71">
        <v>0</v>
      </c>
      <c r="AM201" s="71">
        <v>0</v>
      </c>
      <c r="AN201" s="71">
        <v>92372778.291680783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1699</v>
      </c>
      <c r="B202" s="70">
        <v>194</v>
      </c>
      <c r="C202" s="70">
        <v>16</v>
      </c>
      <c r="D202" s="70">
        <v>14</v>
      </c>
      <c r="E202" s="70">
        <v>2022</v>
      </c>
      <c r="F202" s="70" t="s">
        <v>161</v>
      </c>
      <c r="G202" s="1073" t="s">
        <v>1697</v>
      </c>
      <c r="H202" s="70" t="s">
        <v>1698</v>
      </c>
      <c r="I202" s="1066"/>
      <c r="J202" s="73"/>
      <c r="K202" s="71"/>
      <c r="L202" s="71"/>
      <c r="M202" s="71"/>
      <c r="N202" s="71"/>
      <c r="O202" s="71"/>
      <c r="P202" s="71"/>
      <c r="Q202" s="71"/>
      <c r="R202" s="71"/>
      <c r="S202" s="71"/>
      <c r="T202" s="71"/>
      <c r="U202" s="71"/>
      <c r="V202" s="71"/>
      <c r="W202" s="71"/>
      <c r="X202" s="71"/>
      <c r="Y202" s="71"/>
      <c r="Z202" s="71"/>
      <c r="AA202" s="71"/>
      <c r="AB202" s="71"/>
      <c r="AC202" s="72"/>
      <c r="AD202" s="71">
        <v>11263048.132455027</v>
      </c>
      <c r="AE202" s="71">
        <v>1198566.7720119341</v>
      </c>
      <c r="AF202" s="71">
        <v>2806052.0922027789</v>
      </c>
      <c r="AG202" s="71">
        <v>41902175.137847856</v>
      </c>
      <c r="AH202" s="71">
        <v>55296081.209242187</v>
      </c>
      <c r="AI202" s="71">
        <v>0</v>
      </c>
      <c r="AJ202" s="71">
        <v>0</v>
      </c>
      <c r="AK202" s="71">
        <v>3230119.2695939955</v>
      </c>
      <c r="AL202" s="71">
        <v>0</v>
      </c>
      <c r="AM202" s="71">
        <v>0</v>
      </c>
      <c r="AN202" s="71">
        <v>115696042.61335377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1720</v>
      </c>
      <c r="B203" s="70">
        <v>195</v>
      </c>
      <c r="C203" s="70">
        <v>16</v>
      </c>
      <c r="D203" s="70">
        <v>15</v>
      </c>
      <c r="E203" s="70">
        <v>2022</v>
      </c>
      <c r="F203" s="70" t="s">
        <v>161</v>
      </c>
      <c r="G203" s="1073" t="s">
        <v>1718</v>
      </c>
      <c r="H203" s="70" t="s">
        <v>1719</v>
      </c>
      <c r="I203" s="1066"/>
      <c r="J203" s="73"/>
      <c r="K203" s="71"/>
      <c r="L203" s="71"/>
      <c r="M203" s="71"/>
      <c r="N203" s="71"/>
      <c r="O203" s="71"/>
      <c r="P203" s="71"/>
      <c r="Q203" s="71"/>
      <c r="R203" s="71"/>
      <c r="S203" s="71"/>
      <c r="T203" s="71"/>
      <c r="U203" s="71"/>
      <c r="V203" s="71"/>
      <c r="W203" s="71"/>
      <c r="X203" s="71"/>
      <c r="Y203" s="71"/>
      <c r="Z203" s="71"/>
      <c r="AA203" s="71"/>
      <c r="AB203" s="71"/>
      <c r="AC203" s="72"/>
      <c r="AD203" s="71">
        <v>155333168.41021419</v>
      </c>
      <c r="AE203" s="71">
        <v>2162427.2570763617</v>
      </c>
      <c r="AF203" s="71">
        <v>7032778.3568730028</v>
      </c>
      <c r="AG203" s="71">
        <v>78681313.070864603</v>
      </c>
      <c r="AH203" s="71">
        <v>97682076.372818306</v>
      </c>
      <c r="AI203" s="71">
        <v>0</v>
      </c>
      <c r="AJ203" s="71">
        <v>0</v>
      </c>
      <c r="AK203" s="71">
        <v>6082282.9484583642</v>
      </c>
      <c r="AL203" s="71">
        <v>0</v>
      </c>
      <c r="AM203" s="71">
        <v>0</v>
      </c>
      <c r="AN203" s="71">
        <v>346974046.41630483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1728</v>
      </c>
      <c r="B204" s="70">
        <v>196</v>
      </c>
      <c r="C204" s="70">
        <v>16</v>
      </c>
      <c r="D204" s="70">
        <v>16</v>
      </c>
      <c r="E204" s="70">
        <v>2022</v>
      </c>
      <c r="F204" s="70" t="s">
        <v>161</v>
      </c>
      <c r="G204" s="1073" t="s">
        <v>1726</v>
      </c>
      <c r="H204" s="70" t="s">
        <v>1727</v>
      </c>
      <c r="I204" s="1066"/>
      <c r="J204" s="73"/>
      <c r="K204" s="71"/>
      <c r="L204" s="71"/>
      <c r="M204" s="71"/>
      <c r="N204" s="71"/>
      <c r="O204" s="71"/>
      <c r="P204" s="71"/>
      <c r="Q204" s="71"/>
      <c r="R204" s="71"/>
      <c r="S204" s="71"/>
      <c r="T204" s="71"/>
      <c r="U204" s="71"/>
      <c r="V204" s="71"/>
      <c r="W204" s="71"/>
      <c r="X204" s="71"/>
      <c r="Y204" s="71"/>
      <c r="Z204" s="71"/>
      <c r="AA204" s="71"/>
      <c r="AB204" s="71"/>
      <c r="AC204" s="72"/>
      <c r="AD204" s="71">
        <v>171154201.31639805</v>
      </c>
      <c r="AE204" s="71">
        <v>1660155.8030086975</v>
      </c>
      <c r="AF204" s="71">
        <v>1808932.9525206594</v>
      </c>
      <c r="AG204" s="71">
        <v>96371800.918797046</v>
      </c>
      <c r="AH204" s="71">
        <v>92597322.998501763</v>
      </c>
      <c r="AI204" s="71">
        <v>0</v>
      </c>
      <c r="AJ204" s="71">
        <v>0</v>
      </c>
      <c r="AK204" s="71">
        <v>5644670.5477126502</v>
      </c>
      <c r="AL204" s="71">
        <v>0</v>
      </c>
      <c r="AM204" s="71">
        <v>0</v>
      </c>
      <c r="AN204" s="71">
        <v>369237084.53693885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2402</v>
      </c>
      <c r="B205" s="70">
        <v>197</v>
      </c>
      <c r="C205" s="70">
        <v>16</v>
      </c>
      <c r="D205" s="70">
        <v>17</v>
      </c>
      <c r="E205" s="70">
        <v>2022</v>
      </c>
      <c r="F205" s="70" t="s">
        <v>161</v>
      </c>
      <c r="G205" s="1073" t="s">
        <v>2400</v>
      </c>
      <c r="H205" s="70" t="s">
        <v>2401</v>
      </c>
      <c r="I205" s="1066"/>
      <c r="J205" s="73"/>
      <c r="K205" s="71"/>
      <c r="L205" s="71"/>
      <c r="M205" s="71"/>
      <c r="N205" s="71"/>
      <c r="O205" s="71"/>
      <c r="P205" s="71"/>
      <c r="Q205" s="71"/>
      <c r="R205" s="71"/>
      <c r="S205" s="71"/>
      <c r="T205" s="71"/>
      <c r="U205" s="71"/>
      <c r="V205" s="71"/>
      <c r="W205" s="71"/>
      <c r="X205" s="71"/>
      <c r="Y205" s="71"/>
      <c r="Z205" s="71"/>
      <c r="AA205" s="71"/>
      <c r="AB205" s="71"/>
      <c r="AC205" s="72"/>
      <c r="AD205" s="71">
        <v>2904578.3802271513</v>
      </c>
      <c r="AE205" s="71">
        <v>129870.81211095372</v>
      </c>
      <c r="AF205" s="71">
        <v>141185.01092844171</v>
      </c>
      <c r="AG205" s="71">
        <v>5021643.7601521695</v>
      </c>
      <c r="AH205" s="71">
        <v>10301641.821882892</v>
      </c>
      <c r="AI205" s="71">
        <v>0</v>
      </c>
      <c r="AJ205" s="71">
        <v>0</v>
      </c>
      <c r="AK205" s="71">
        <v>676756.1499876926</v>
      </c>
      <c r="AL205" s="71">
        <v>0</v>
      </c>
      <c r="AM205" s="71">
        <v>0</v>
      </c>
      <c r="AN205" s="71">
        <v>19175675.935289305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1732</v>
      </c>
      <c r="B206" s="70">
        <v>198</v>
      </c>
      <c r="C206" s="70">
        <v>16</v>
      </c>
      <c r="D206" s="70">
        <v>18</v>
      </c>
      <c r="E206" s="70">
        <v>2022</v>
      </c>
      <c r="F206" s="70" t="s">
        <v>161</v>
      </c>
      <c r="G206" s="1073" t="s">
        <v>1730</v>
      </c>
      <c r="H206" s="70" t="s">
        <v>1731</v>
      </c>
      <c r="I206" s="1066"/>
      <c r="J206" s="73"/>
      <c r="K206" s="71"/>
      <c r="L206" s="71"/>
      <c r="M206" s="71"/>
      <c r="N206" s="71"/>
      <c r="O206" s="71"/>
      <c r="P206" s="71"/>
      <c r="Q206" s="71"/>
      <c r="R206" s="71"/>
      <c r="S206" s="71"/>
      <c r="T206" s="71"/>
      <c r="U206" s="71"/>
      <c r="V206" s="71"/>
      <c r="W206" s="71"/>
      <c r="X206" s="71"/>
      <c r="Y206" s="71"/>
      <c r="Z206" s="71"/>
      <c r="AA206" s="71"/>
      <c r="AB206" s="71"/>
      <c r="AC206" s="72"/>
      <c r="AD206" s="71">
        <v>289357.38700497983</v>
      </c>
      <c r="AE206" s="71">
        <v>147082.6064871042</v>
      </c>
      <c r="AF206" s="71">
        <v>635332.54917798773</v>
      </c>
      <c r="AG206" s="71">
        <v>3057812.8316335743</v>
      </c>
      <c r="AH206" s="71">
        <v>6269075.141962938</v>
      </c>
      <c r="AI206" s="71">
        <v>0</v>
      </c>
      <c r="AJ206" s="71">
        <v>0</v>
      </c>
      <c r="AK206" s="71">
        <v>381958.53685624781</v>
      </c>
      <c r="AL206" s="71">
        <v>0</v>
      </c>
      <c r="AM206" s="71">
        <v>0</v>
      </c>
      <c r="AN206" s="71">
        <v>10780619.053122832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398501284.02734965</v>
      </c>
      <c r="AE207" s="71">
        <v>35786449.925176173</v>
      </c>
      <c r="AF207" s="71">
        <v>14895018.6529506</v>
      </c>
      <c r="AG207" s="71">
        <v>1675718787.2148173</v>
      </c>
      <c r="AH207" s="71">
        <v>1734091762.4144135</v>
      </c>
      <c r="AI207" s="71">
        <v>0</v>
      </c>
      <c r="AJ207" s="71">
        <v>0</v>
      </c>
      <c r="AK207" s="71">
        <v>94453516.803739265</v>
      </c>
      <c r="AL207" s="71">
        <v>0</v>
      </c>
      <c r="AM207" s="71">
        <v>0</v>
      </c>
      <c r="AN207" s="71">
        <v>3953446819.0384459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2418</v>
      </c>
      <c r="B208" s="70">
        <v>200</v>
      </c>
      <c r="C208" s="70">
        <v>16</v>
      </c>
      <c r="D208" s="70">
        <v>20</v>
      </c>
      <c r="E208" s="70">
        <v>2022</v>
      </c>
      <c r="F208" s="70" t="s">
        <v>161</v>
      </c>
      <c r="G208" s="1073" t="s">
        <v>2416</v>
      </c>
      <c r="H208" s="70" t="s">
        <v>2417</v>
      </c>
      <c r="I208" s="1066"/>
      <c r="J208" s="73"/>
      <c r="K208" s="71"/>
      <c r="L208" s="71"/>
      <c r="M208" s="71"/>
      <c r="N208" s="71"/>
      <c r="O208" s="71"/>
      <c r="P208" s="71"/>
      <c r="Q208" s="71"/>
      <c r="R208" s="71"/>
      <c r="S208" s="71"/>
      <c r="T208" s="71"/>
      <c r="U208" s="71"/>
      <c r="V208" s="71"/>
      <c r="W208" s="71"/>
      <c r="X208" s="71"/>
      <c r="Y208" s="71"/>
      <c r="Z208" s="71"/>
      <c r="AA208" s="71"/>
      <c r="AB208" s="71"/>
      <c r="AC208" s="72"/>
      <c r="AD208" s="71">
        <v>10891071.876537383</v>
      </c>
      <c r="AE208" s="71">
        <v>855895.59306857444</v>
      </c>
      <c r="AF208" s="71">
        <v>1773636.699788549</v>
      </c>
      <c r="AG208" s="71">
        <v>13762825.990895266</v>
      </c>
      <c r="AH208" s="71">
        <v>21714197.03738451</v>
      </c>
      <c r="AI208" s="71">
        <v>0</v>
      </c>
      <c r="AJ208" s="71">
        <v>0</v>
      </c>
      <c r="AK208" s="71">
        <v>1326524.6954442982</v>
      </c>
      <c r="AL208" s="71">
        <v>0</v>
      </c>
      <c r="AM208" s="71">
        <v>0</v>
      </c>
      <c r="AN208" s="71">
        <v>50324151.893118583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2449</v>
      </c>
      <c r="B209" s="70">
        <v>201</v>
      </c>
      <c r="C209" s="70">
        <v>16</v>
      </c>
      <c r="D209" s="70">
        <v>21</v>
      </c>
      <c r="E209" s="70">
        <v>2022</v>
      </c>
      <c r="F209" s="70" t="s">
        <v>161</v>
      </c>
      <c r="G209" s="1073" t="s">
        <v>2447</v>
      </c>
      <c r="H209" s="70" t="s">
        <v>2448</v>
      </c>
      <c r="I209" s="1066"/>
      <c r="J209" s="73"/>
      <c r="K209" s="71"/>
      <c r="L209" s="71"/>
      <c r="M209" s="71"/>
      <c r="N209" s="71"/>
      <c r="O209" s="71"/>
      <c r="P209" s="71"/>
      <c r="Q209" s="71"/>
      <c r="R209" s="71"/>
      <c r="S209" s="71"/>
      <c r="T209" s="71"/>
      <c r="U209" s="71"/>
      <c r="V209" s="71"/>
      <c r="W209" s="71"/>
      <c r="X209" s="71"/>
      <c r="Y209" s="71"/>
      <c r="Z209" s="71"/>
      <c r="AA209" s="71"/>
      <c r="AB209" s="71"/>
      <c r="AC209" s="72"/>
      <c r="AD209" s="71">
        <v>592168459.53817582</v>
      </c>
      <c r="AE209" s="71">
        <v>1843226.7068277525</v>
      </c>
      <c r="AF209" s="71">
        <v>3503153.08366196</v>
      </c>
      <c r="AG209" s="71">
        <v>78142326.86493966</v>
      </c>
      <c r="AH209" s="71">
        <v>127603329.62649623</v>
      </c>
      <c r="AI209" s="71">
        <v>0</v>
      </c>
      <c r="AJ209" s="71">
        <v>0</v>
      </c>
      <c r="AK209" s="71">
        <v>8325353.1796043683</v>
      </c>
      <c r="AL209" s="71">
        <v>0</v>
      </c>
      <c r="AM209" s="71">
        <v>0</v>
      </c>
      <c r="AN209" s="71">
        <v>811585848.99970579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2335</v>
      </c>
      <c r="B210" s="70">
        <v>202</v>
      </c>
      <c r="C210" s="70">
        <v>16</v>
      </c>
      <c r="D210" s="70">
        <v>22</v>
      </c>
      <c r="E210" s="70">
        <v>2022</v>
      </c>
      <c r="F210" s="70" t="s">
        <v>161</v>
      </c>
      <c r="G210" s="1073" t="s">
        <v>2316</v>
      </c>
      <c r="H210" s="70" t="s">
        <v>2317</v>
      </c>
      <c r="I210" s="1066"/>
      <c r="J210" s="73"/>
      <c r="K210" s="71"/>
      <c r="L210" s="71"/>
      <c r="M210" s="71"/>
      <c r="N210" s="71"/>
      <c r="O210" s="71"/>
      <c r="P210" s="71"/>
      <c r="Q210" s="71"/>
      <c r="R210" s="71"/>
      <c r="S210" s="71"/>
      <c r="T210" s="71"/>
      <c r="U210" s="71"/>
      <c r="V210" s="71"/>
      <c r="W210" s="71"/>
      <c r="X210" s="71"/>
      <c r="Y210" s="71"/>
      <c r="Z210" s="71"/>
      <c r="AA210" s="71"/>
      <c r="AB210" s="71"/>
      <c r="AC210" s="72"/>
      <c r="AD210" s="71">
        <v>8811287.4870836325</v>
      </c>
      <c r="AE210" s="71">
        <v>420906.60792586202</v>
      </c>
      <c r="AF210" s="71">
        <v>1067711.6451463404</v>
      </c>
      <c r="AG210" s="71">
        <v>4824193.3678826364</v>
      </c>
      <c r="AH210" s="71">
        <v>7732348.7309144754</v>
      </c>
      <c r="AI210" s="71">
        <v>0</v>
      </c>
      <c r="AJ210" s="71">
        <v>0</v>
      </c>
      <c r="AK210" s="71">
        <v>528776.27059713833</v>
      </c>
      <c r="AL210" s="71">
        <v>0</v>
      </c>
      <c r="AM210" s="71">
        <v>0</v>
      </c>
      <c r="AN210" s="71">
        <v>23385224.109550081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2398</v>
      </c>
      <c r="B211" s="70">
        <v>203</v>
      </c>
      <c r="C211" s="70">
        <v>16</v>
      </c>
      <c r="D211" s="70">
        <v>23</v>
      </c>
      <c r="E211" s="70">
        <v>2022</v>
      </c>
      <c r="F211" s="70" t="s">
        <v>161</v>
      </c>
      <c r="G211" s="1073" t="s">
        <v>2396</v>
      </c>
      <c r="H211" s="70" t="s">
        <v>2397</v>
      </c>
      <c r="I211" s="1066"/>
      <c r="J211" s="73"/>
      <c r="K211" s="71"/>
      <c r="L211" s="71"/>
      <c r="M211" s="71"/>
      <c r="N211" s="71"/>
      <c r="O211" s="71"/>
      <c r="P211" s="71"/>
      <c r="Q211" s="71"/>
      <c r="R211" s="71"/>
      <c r="S211" s="71"/>
      <c r="T211" s="71"/>
      <c r="U211" s="71"/>
      <c r="V211" s="71"/>
      <c r="W211" s="71"/>
      <c r="X211" s="71"/>
      <c r="Y211" s="71"/>
      <c r="Z211" s="71"/>
      <c r="AA211" s="71"/>
      <c r="AB211" s="71"/>
      <c r="AC211" s="72"/>
      <c r="AD211" s="71">
        <v>7330058.3061404331</v>
      </c>
      <c r="AE211" s="71">
        <v>337977.0532044096</v>
      </c>
      <c r="AF211" s="71">
        <v>1058887.5819633128</v>
      </c>
      <c r="AG211" s="71">
        <v>9781799.1629744172</v>
      </c>
      <c r="AH211" s="71">
        <v>14348890.17660838</v>
      </c>
      <c r="AI211" s="71">
        <v>0</v>
      </c>
      <c r="AJ211" s="71">
        <v>0</v>
      </c>
      <c r="AK211" s="71">
        <v>782124.02222389902</v>
      </c>
      <c r="AL211" s="71">
        <v>0</v>
      </c>
      <c r="AM211" s="71">
        <v>0</v>
      </c>
      <c r="AN211" s="71">
        <v>33639736.303114854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2453</v>
      </c>
      <c r="B212" s="70">
        <v>204</v>
      </c>
      <c r="C212" s="70">
        <v>16</v>
      </c>
      <c r="D212" s="70">
        <v>24</v>
      </c>
      <c r="E212" s="70">
        <v>2022</v>
      </c>
      <c r="F212" s="70" t="s">
        <v>161</v>
      </c>
      <c r="G212" s="1073" t="s">
        <v>2451</v>
      </c>
      <c r="H212" s="70" t="s">
        <v>2452</v>
      </c>
      <c r="I212" s="1066"/>
      <c r="J212" s="73"/>
      <c r="K212" s="71"/>
      <c r="L212" s="71"/>
      <c r="M212" s="71"/>
      <c r="N212" s="71"/>
      <c r="O212" s="71"/>
      <c r="P212" s="71"/>
      <c r="Q212" s="71"/>
      <c r="R212" s="71"/>
      <c r="S212" s="71"/>
      <c r="T212" s="71"/>
      <c r="U212" s="71"/>
      <c r="V212" s="71"/>
      <c r="W212" s="71"/>
      <c r="X212" s="71"/>
      <c r="Y212" s="71"/>
      <c r="Z212" s="71"/>
      <c r="AA212" s="71"/>
      <c r="AB212" s="71"/>
      <c r="AC212" s="72"/>
      <c r="AD212" s="71">
        <v>41557809.822823122</v>
      </c>
      <c r="AE212" s="71">
        <v>2276650.9833908151</v>
      </c>
      <c r="AF212" s="71">
        <v>7809295.9169794321</v>
      </c>
      <c r="AG212" s="71">
        <v>98954665.509566084</v>
      </c>
      <c r="AH212" s="71">
        <v>138825023.0695259</v>
      </c>
      <c r="AI212" s="71">
        <v>0</v>
      </c>
      <c r="AJ212" s="71">
        <v>0</v>
      </c>
      <c r="AK212" s="71">
        <v>8272669.2434862666</v>
      </c>
      <c r="AL212" s="71">
        <v>0</v>
      </c>
      <c r="AM212" s="71">
        <v>0</v>
      </c>
      <c r="AN212" s="71">
        <v>297696114.5457716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1686</v>
      </c>
      <c r="B213" s="70">
        <v>205</v>
      </c>
      <c r="C213" s="70">
        <v>16</v>
      </c>
      <c r="D213" s="70">
        <v>25</v>
      </c>
      <c r="E213" s="70">
        <v>2022</v>
      </c>
      <c r="F213" s="70" t="s">
        <v>161</v>
      </c>
      <c r="G213" s="1073" t="s">
        <v>1684</v>
      </c>
      <c r="H213" s="70" t="s">
        <v>1685</v>
      </c>
      <c r="I213" s="1066"/>
      <c r="J213" s="73"/>
      <c r="K213" s="71"/>
      <c r="L213" s="71"/>
      <c r="M213" s="71"/>
      <c r="N213" s="71"/>
      <c r="O213" s="71"/>
      <c r="P213" s="71"/>
      <c r="Q213" s="71"/>
      <c r="R213" s="71"/>
      <c r="S213" s="71"/>
      <c r="T213" s="71"/>
      <c r="U213" s="71"/>
      <c r="V213" s="71"/>
      <c r="W213" s="71"/>
      <c r="X213" s="71"/>
      <c r="Y213" s="71"/>
      <c r="Z213" s="71"/>
      <c r="AA213" s="71"/>
      <c r="AB213" s="71"/>
      <c r="AC213" s="72"/>
      <c r="AD213" s="71">
        <v>5312474.0615376579</v>
      </c>
      <c r="AE213" s="71">
        <v>736977.74101517105</v>
      </c>
      <c r="AF213" s="71">
        <v>1491266.6779316657</v>
      </c>
      <c r="AG213" s="71">
        <v>14125707.792904137</v>
      </c>
      <c r="AH213" s="71">
        <v>18038884.444399212</v>
      </c>
      <c r="AI213" s="71">
        <v>0</v>
      </c>
      <c r="AJ213" s="71">
        <v>0</v>
      </c>
      <c r="AK213" s="71">
        <v>1139935.7550260162</v>
      </c>
      <c r="AL213" s="71">
        <v>0</v>
      </c>
      <c r="AM213" s="71">
        <v>0</v>
      </c>
      <c r="AN213" s="71">
        <v>40845246.47281386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2099</v>
      </c>
      <c r="B214" s="70">
        <v>206</v>
      </c>
      <c r="C214" s="70">
        <v>16</v>
      </c>
      <c r="D214" s="70">
        <v>26</v>
      </c>
      <c r="E214" s="70">
        <v>2022</v>
      </c>
      <c r="F214" s="70" t="s">
        <v>161</v>
      </c>
      <c r="G214" s="1073" t="s">
        <v>2080</v>
      </c>
      <c r="H214" s="70" t="s">
        <v>2081</v>
      </c>
      <c r="I214" s="1066"/>
      <c r="J214" s="73"/>
      <c r="K214" s="71"/>
      <c r="L214" s="71"/>
      <c r="M214" s="71"/>
      <c r="N214" s="71"/>
      <c r="O214" s="71"/>
      <c r="P214" s="71"/>
      <c r="Q214" s="71"/>
      <c r="R214" s="71"/>
      <c r="S214" s="71"/>
      <c r="T214" s="71"/>
      <c r="U214" s="71"/>
      <c r="V214" s="71"/>
      <c r="W214" s="71"/>
      <c r="X214" s="71"/>
      <c r="Y214" s="71"/>
      <c r="Z214" s="71"/>
      <c r="AA214" s="71"/>
      <c r="AB214" s="71"/>
      <c r="AC214" s="72"/>
      <c r="AD214" s="71">
        <v>2997674.4953055796</v>
      </c>
      <c r="AE214" s="71">
        <v>222188.61831030634</v>
      </c>
      <c r="AF214" s="71">
        <v>282370.02185688342</v>
      </c>
      <c r="AG214" s="71">
        <v>4653425.4610549333</v>
      </c>
      <c r="AH214" s="71">
        <v>9269030.6938936803</v>
      </c>
      <c r="AI214" s="71">
        <v>0</v>
      </c>
      <c r="AJ214" s="71">
        <v>0</v>
      </c>
      <c r="AK214" s="71">
        <v>558346.42101636762</v>
      </c>
      <c r="AL214" s="71">
        <v>0</v>
      </c>
      <c r="AM214" s="71">
        <v>0</v>
      </c>
      <c r="AN214" s="71">
        <v>17983035.711437751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1712</v>
      </c>
      <c r="B215" s="70">
        <v>207</v>
      </c>
      <c r="C215" s="70">
        <v>16</v>
      </c>
      <c r="D215" s="70">
        <v>27</v>
      </c>
      <c r="E215" s="70">
        <v>2022</v>
      </c>
      <c r="F215" s="70" t="s">
        <v>161</v>
      </c>
      <c r="G215" s="1073" t="s">
        <v>1710</v>
      </c>
      <c r="H215" s="70" t="s">
        <v>1711</v>
      </c>
      <c r="I215" s="1066"/>
      <c r="J215" s="73"/>
      <c r="K215" s="71"/>
      <c r="L215" s="71"/>
      <c r="M215" s="71"/>
      <c r="N215" s="71"/>
      <c r="O215" s="71"/>
      <c r="P215" s="71"/>
      <c r="Q215" s="71"/>
      <c r="R215" s="71"/>
      <c r="S215" s="71"/>
      <c r="T215" s="71"/>
      <c r="U215" s="71"/>
      <c r="V215" s="71"/>
      <c r="W215" s="71"/>
      <c r="X215" s="71"/>
      <c r="Y215" s="71"/>
      <c r="Z215" s="71"/>
      <c r="AA215" s="71"/>
      <c r="AB215" s="71"/>
      <c r="AC215" s="72"/>
      <c r="AD215" s="71">
        <v>138181219.0876812</v>
      </c>
      <c r="AE215" s="71">
        <v>697860.02652392001</v>
      </c>
      <c r="AF215" s="71">
        <v>838286.0023876226</v>
      </c>
      <c r="AG215" s="71">
        <v>18688412.803456854</v>
      </c>
      <c r="AH215" s="71">
        <v>35647106.427836098</v>
      </c>
      <c r="AI215" s="71">
        <v>0</v>
      </c>
      <c r="AJ215" s="71">
        <v>0</v>
      </c>
      <c r="AK215" s="71">
        <v>2002247.8270767338</v>
      </c>
      <c r="AL215" s="71">
        <v>0</v>
      </c>
      <c r="AM215" s="71">
        <v>0</v>
      </c>
      <c r="AN215" s="71">
        <v>196055132.1749624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2430</v>
      </c>
      <c r="B216" s="70">
        <v>208</v>
      </c>
      <c r="C216" s="70">
        <v>16</v>
      </c>
      <c r="D216" s="70">
        <v>28</v>
      </c>
      <c r="E216" s="70">
        <v>2022</v>
      </c>
      <c r="F216" s="70" t="s">
        <v>161</v>
      </c>
      <c r="G216" s="1073" t="s">
        <v>2428</v>
      </c>
      <c r="H216" s="70" t="s">
        <v>2429</v>
      </c>
      <c r="I216" s="1066"/>
      <c r="J216" s="73"/>
      <c r="K216" s="71"/>
      <c r="L216" s="71"/>
      <c r="M216" s="71"/>
      <c r="N216" s="71"/>
      <c r="O216" s="71"/>
      <c r="P216" s="71"/>
      <c r="Q216" s="71"/>
      <c r="R216" s="71"/>
      <c r="S216" s="71"/>
      <c r="T216" s="71"/>
      <c r="U216" s="71"/>
      <c r="V216" s="71"/>
      <c r="W216" s="71"/>
      <c r="X216" s="71"/>
      <c r="Y216" s="71"/>
      <c r="Z216" s="71"/>
      <c r="AA216" s="71"/>
      <c r="AB216" s="71"/>
      <c r="AC216" s="72"/>
      <c r="AD216" s="71">
        <v>24712974.77852409</v>
      </c>
      <c r="AE216" s="71">
        <v>467847.86531536339</v>
      </c>
      <c r="AF216" s="71">
        <v>1658923.8784091901</v>
      </c>
      <c r="AG216" s="71">
        <v>12668844.087780287</v>
      </c>
      <c r="AH216" s="71">
        <v>18567424.737398431</v>
      </c>
      <c r="AI216" s="71">
        <v>0</v>
      </c>
      <c r="AJ216" s="71">
        <v>0</v>
      </c>
      <c r="AK216" s="71">
        <v>1201271.219869396</v>
      </c>
      <c r="AL216" s="71">
        <v>0</v>
      </c>
      <c r="AM216" s="71">
        <v>0</v>
      </c>
      <c r="AN216" s="71">
        <v>59277286.567296758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2437</v>
      </c>
      <c r="B217" s="70">
        <v>209</v>
      </c>
      <c r="C217" s="70">
        <v>16</v>
      </c>
      <c r="D217" s="70">
        <v>29</v>
      </c>
      <c r="E217" s="70">
        <v>2022</v>
      </c>
      <c r="F217" s="70" t="s">
        <v>161</v>
      </c>
      <c r="G217" s="1073" t="s">
        <v>2435</v>
      </c>
      <c r="H217" s="70" t="s">
        <v>2436</v>
      </c>
      <c r="I217" s="1066"/>
      <c r="J217" s="73"/>
      <c r="K217" s="71"/>
      <c r="L217" s="71"/>
      <c r="M217" s="71"/>
      <c r="N217" s="71"/>
      <c r="O217" s="71"/>
      <c r="P217" s="71"/>
      <c r="Q217" s="71"/>
      <c r="R217" s="71"/>
      <c r="S217" s="71"/>
      <c r="T217" s="71"/>
      <c r="U217" s="71"/>
      <c r="V217" s="71"/>
      <c r="W217" s="71"/>
      <c r="X217" s="71"/>
      <c r="Y217" s="71"/>
      <c r="Z217" s="71"/>
      <c r="AA217" s="71"/>
      <c r="AB217" s="71"/>
      <c r="AC217" s="72"/>
      <c r="AD217" s="71">
        <v>126208839.27873245</v>
      </c>
      <c r="AE217" s="71">
        <v>618059.88896176766</v>
      </c>
      <c r="AF217" s="71">
        <v>352962.52732110425</v>
      </c>
      <c r="AG217" s="71">
        <v>9888529.1047417317</v>
      </c>
      <c r="AH217" s="71">
        <v>19903457.144702006</v>
      </c>
      <c r="AI217" s="71">
        <v>0</v>
      </c>
      <c r="AJ217" s="71">
        <v>0</v>
      </c>
      <c r="AK217" s="71">
        <v>1162274.7769584472</v>
      </c>
      <c r="AL217" s="71">
        <v>0</v>
      </c>
      <c r="AM217" s="71">
        <v>0</v>
      </c>
      <c r="AN217" s="71">
        <v>158134122.72141752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2410</v>
      </c>
      <c r="B218" s="70">
        <v>210</v>
      </c>
      <c r="C218" s="70">
        <v>16</v>
      </c>
      <c r="D218" s="70">
        <v>30</v>
      </c>
      <c r="E218" s="70">
        <v>2022</v>
      </c>
      <c r="F218" s="70" t="s">
        <v>161</v>
      </c>
      <c r="G218" s="1073" t="s">
        <v>2408</v>
      </c>
      <c r="H218" s="70" t="s">
        <v>2409</v>
      </c>
      <c r="I218" s="1066"/>
      <c r="J218" s="73"/>
      <c r="K218" s="71"/>
      <c r="L218" s="71"/>
      <c r="M218" s="71"/>
      <c r="N218" s="71"/>
      <c r="O218" s="71"/>
      <c r="P218" s="71"/>
      <c r="Q218" s="71"/>
      <c r="R218" s="71"/>
      <c r="S218" s="71"/>
      <c r="T218" s="71"/>
      <c r="U218" s="71"/>
      <c r="V218" s="71"/>
      <c r="W218" s="71"/>
      <c r="X218" s="71"/>
      <c r="Y218" s="71"/>
      <c r="Z218" s="71"/>
      <c r="AA218" s="71"/>
      <c r="AB218" s="71"/>
      <c r="AC218" s="72"/>
      <c r="AD218" s="71">
        <v>25324532.997901082</v>
      </c>
      <c r="AE218" s="71">
        <v>605542.22032456729</v>
      </c>
      <c r="AF218" s="71">
        <v>1888349.5211679081</v>
      </c>
      <c r="AG218" s="71">
        <v>14840798.402745146</v>
      </c>
      <c r="AH218" s="71">
        <v>19350447.393693566</v>
      </c>
      <c r="AI218" s="71">
        <v>0</v>
      </c>
      <c r="AJ218" s="71">
        <v>0</v>
      </c>
      <c r="AK218" s="71">
        <v>1327686.8410939621</v>
      </c>
      <c r="AL218" s="71">
        <v>0</v>
      </c>
      <c r="AM218" s="71">
        <v>0</v>
      </c>
      <c r="AN218" s="71">
        <v>63337357.376926236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2390</v>
      </c>
      <c r="B219" s="70">
        <v>211</v>
      </c>
      <c r="C219" s="70">
        <v>16</v>
      </c>
      <c r="D219" s="70">
        <v>31</v>
      </c>
      <c r="E219" s="70">
        <v>2022</v>
      </c>
      <c r="F219" s="70" t="s">
        <v>161</v>
      </c>
      <c r="G219" s="1073" t="s">
        <v>2388</v>
      </c>
      <c r="H219" s="70" t="s">
        <v>2389</v>
      </c>
      <c r="I219" s="1066"/>
      <c r="J219" s="73"/>
      <c r="K219" s="71"/>
      <c r="L219" s="71"/>
      <c r="M219" s="71"/>
      <c r="N219" s="71"/>
      <c r="O219" s="71"/>
      <c r="P219" s="71"/>
      <c r="Q219" s="71"/>
      <c r="R219" s="71"/>
      <c r="S219" s="71"/>
      <c r="T219" s="71"/>
      <c r="U219" s="71"/>
      <c r="V219" s="71"/>
      <c r="W219" s="71"/>
      <c r="X219" s="71"/>
      <c r="Y219" s="71"/>
      <c r="Z219" s="71"/>
      <c r="AA219" s="71"/>
      <c r="AB219" s="71"/>
      <c r="AC219" s="72"/>
      <c r="AD219" s="71">
        <v>55509079.501330614</v>
      </c>
      <c r="AE219" s="71">
        <v>355188.84758056013</v>
      </c>
      <c r="AF219" s="71">
        <v>494147.53824954596</v>
      </c>
      <c r="AG219" s="71">
        <v>8554404.8326502945</v>
      </c>
      <c r="AH219" s="71">
        <v>14197179.536951199</v>
      </c>
      <c r="AI219" s="71">
        <v>0</v>
      </c>
      <c r="AJ219" s="71">
        <v>0</v>
      </c>
      <c r="AK219" s="71">
        <v>894335.64106368239</v>
      </c>
      <c r="AL219" s="71">
        <v>0</v>
      </c>
      <c r="AM219" s="71">
        <v>0</v>
      </c>
      <c r="AN219" s="71">
        <v>80004335.897825882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2426</v>
      </c>
      <c r="B220" s="70">
        <v>212</v>
      </c>
      <c r="C220" s="70">
        <v>16</v>
      </c>
      <c r="D220" s="70">
        <v>32</v>
      </c>
      <c r="E220" s="70">
        <v>2022</v>
      </c>
      <c r="F220" s="70" t="s">
        <v>161</v>
      </c>
      <c r="G220" s="1073" t="s">
        <v>2424</v>
      </c>
      <c r="H220" s="70" t="s">
        <v>2425</v>
      </c>
      <c r="I220" s="1066"/>
      <c r="J220" s="73"/>
      <c r="K220" s="71"/>
      <c r="L220" s="71"/>
      <c r="M220" s="71"/>
      <c r="N220" s="71"/>
      <c r="O220" s="71"/>
      <c r="P220" s="71"/>
      <c r="Q220" s="71"/>
      <c r="R220" s="71"/>
      <c r="S220" s="71"/>
      <c r="T220" s="71"/>
      <c r="U220" s="71"/>
      <c r="V220" s="71"/>
      <c r="W220" s="71"/>
      <c r="X220" s="71"/>
      <c r="Y220" s="71"/>
      <c r="Z220" s="71"/>
      <c r="AA220" s="71"/>
      <c r="AB220" s="71"/>
      <c r="AC220" s="72"/>
      <c r="AD220" s="71">
        <v>561400.10421004368</v>
      </c>
      <c r="AE220" s="71">
        <v>413083.06502761185</v>
      </c>
      <c r="AF220" s="71">
        <v>1041239.4555972577</v>
      </c>
      <c r="AG220" s="71">
        <v>13869555.93266258</v>
      </c>
      <c r="AH220" s="71">
        <v>22281888.463198483</v>
      </c>
      <c r="AI220" s="71">
        <v>0</v>
      </c>
      <c r="AJ220" s="71">
        <v>0</v>
      </c>
      <c r="AK220" s="71">
        <v>1443514.024177145</v>
      </c>
      <c r="AL220" s="71">
        <v>0</v>
      </c>
      <c r="AM220" s="71">
        <v>0</v>
      </c>
      <c r="AN220" s="71">
        <v>39610681.044873118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2445</v>
      </c>
      <c r="B221" s="70">
        <v>213</v>
      </c>
      <c r="C221" s="70">
        <v>16</v>
      </c>
      <c r="D221" s="70">
        <v>33</v>
      </c>
      <c r="E221" s="70">
        <v>2022</v>
      </c>
      <c r="F221" s="70" t="s">
        <v>161</v>
      </c>
      <c r="G221" s="1073" t="s">
        <v>2443</v>
      </c>
      <c r="H221" s="70" t="s">
        <v>2444</v>
      </c>
      <c r="I221" s="1066"/>
      <c r="J221" s="73"/>
      <c r="K221" s="71"/>
      <c r="L221" s="71"/>
      <c r="M221" s="71"/>
      <c r="N221" s="71"/>
      <c r="O221" s="71"/>
      <c r="P221" s="71"/>
      <c r="Q221" s="71"/>
      <c r="R221" s="71"/>
      <c r="S221" s="71"/>
      <c r="T221" s="71"/>
      <c r="U221" s="71"/>
      <c r="V221" s="71"/>
      <c r="W221" s="71"/>
      <c r="X221" s="71"/>
      <c r="Y221" s="71"/>
      <c r="Z221" s="71"/>
      <c r="AA221" s="71"/>
      <c r="AB221" s="71"/>
      <c r="AC221" s="72"/>
      <c r="AD221" s="71">
        <v>16379558.571104933</v>
      </c>
      <c r="AE221" s="71">
        <v>1826014.9124516021</v>
      </c>
      <c r="AF221" s="71">
        <v>3511977.1468449878</v>
      </c>
      <c r="AG221" s="71">
        <v>73787745.240833208</v>
      </c>
      <c r="AH221" s="71">
        <v>74323531.75721401</v>
      </c>
      <c r="AI221" s="71">
        <v>0</v>
      </c>
      <c r="AJ221" s="71">
        <v>0</v>
      </c>
      <c r="AK221" s="71">
        <v>3968598.2663082895</v>
      </c>
      <c r="AL221" s="71">
        <v>0</v>
      </c>
      <c r="AM221" s="71">
        <v>0</v>
      </c>
      <c r="AN221" s="71">
        <v>173797425.894757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2465</v>
      </c>
      <c r="B222" s="70">
        <v>214</v>
      </c>
      <c r="C222" s="70">
        <v>16</v>
      </c>
      <c r="D222" s="70">
        <v>34</v>
      </c>
      <c r="E222" s="70">
        <v>2022</v>
      </c>
      <c r="F222" s="70" t="s">
        <v>161</v>
      </c>
      <c r="G222" s="1073" t="s">
        <v>2463</v>
      </c>
      <c r="H222" s="70" t="s">
        <v>2464</v>
      </c>
      <c r="I222" s="1066"/>
      <c r="J222" s="73"/>
      <c r="K222" s="71"/>
      <c r="L222" s="71"/>
      <c r="M222" s="71"/>
      <c r="N222" s="71"/>
      <c r="O222" s="71"/>
      <c r="P222" s="71"/>
      <c r="Q222" s="71"/>
      <c r="R222" s="71"/>
      <c r="S222" s="71"/>
      <c r="T222" s="71"/>
      <c r="U222" s="71"/>
      <c r="V222" s="71"/>
      <c r="W222" s="71"/>
      <c r="X222" s="71"/>
      <c r="Y222" s="71"/>
      <c r="Z222" s="71"/>
      <c r="AA222" s="71"/>
      <c r="AB222" s="71"/>
      <c r="AC222" s="72"/>
      <c r="AD222" s="71">
        <v>59799503.301952906</v>
      </c>
      <c r="AE222" s="71">
        <v>1724308.8547743494</v>
      </c>
      <c r="AF222" s="71">
        <v>3353144.0095504904</v>
      </c>
      <c r="AG222" s="71">
        <v>57287296.243606314</v>
      </c>
      <c r="AH222" s="71">
        <v>69258353.949304849</v>
      </c>
      <c r="AI222" s="71">
        <v>0</v>
      </c>
      <c r="AJ222" s="71">
        <v>0</v>
      </c>
      <c r="AK222" s="71">
        <v>4353914.1128191222</v>
      </c>
      <c r="AL222" s="71">
        <v>0</v>
      </c>
      <c r="AM222" s="71">
        <v>0</v>
      </c>
      <c r="AN222" s="71">
        <v>195776520.47200805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2433</v>
      </c>
      <c r="B223" s="70">
        <v>215</v>
      </c>
      <c r="C223" s="70">
        <v>16</v>
      </c>
      <c r="D223" s="70">
        <v>35</v>
      </c>
      <c r="E223" s="70">
        <v>2022</v>
      </c>
      <c r="F223" s="70" t="s">
        <v>161</v>
      </c>
      <c r="G223" s="1073" t="s">
        <v>2432</v>
      </c>
      <c r="H223" s="70" t="s">
        <v>1701</v>
      </c>
      <c r="I223" s="1066"/>
      <c r="J223" s="73"/>
      <c r="K223" s="71"/>
      <c r="L223" s="71"/>
      <c r="M223" s="71"/>
      <c r="N223" s="71"/>
      <c r="O223" s="71"/>
      <c r="P223" s="71"/>
      <c r="Q223" s="71"/>
      <c r="R223" s="71"/>
      <c r="S223" s="71"/>
      <c r="T223" s="71"/>
      <c r="U223" s="71"/>
      <c r="V223" s="71"/>
      <c r="W223" s="71"/>
      <c r="X223" s="71"/>
      <c r="Y223" s="71"/>
      <c r="Z223" s="71"/>
      <c r="AA223" s="71"/>
      <c r="AB223" s="71"/>
      <c r="AC223" s="72"/>
      <c r="AD223" s="71">
        <v>3429172.0547249969</v>
      </c>
      <c r="AE223" s="71">
        <v>794871.95846222271</v>
      </c>
      <c r="AF223" s="71">
        <v>750045.3705573465</v>
      </c>
      <c r="AG223" s="71">
        <v>11276018.347716827</v>
      </c>
      <c r="AH223" s="71">
        <v>20153045.616396081</v>
      </c>
      <c r="AI223" s="71">
        <v>0</v>
      </c>
      <c r="AJ223" s="71">
        <v>0</v>
      </c>
      <c r="AK223" s="71">
        <v>1170151.5419172812</v>
      </c>
      <c r="AL223" s="71">
        <v>0</v>
      </c>
      <c r="AM223" s="71">
        <v>0</v>
      </c>
      <c r="AN223" s="71">
        <v>37573304.889774755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2386</v>
      </c>
      <c r="B224" s="70">
        <v>216</v>
      </c>
      <c r="C224" s="70">
        <v>16</v>
      </c>
      <c r="D224" s="70">
        <v>36</v>
      </c>
      <c r="E224" s="70">
        <v>2022</v>
      </c>
      <c r="F224" s="70" t="s">
        <v>161</v>
      </c>
      <c r="G224" s="1073" t="s">
        <v>2384</v>
      </c>
      <c r="H224" s="70" t="s">
        <v>2385</v>
      </c>
      <c r="I224" s="1066"/>
      <c r="J224" s="73"/>
      <c r="K224" s="71"/>
      <c r="L224" s="71"/>
      <c r="M224" s="71"/>
      <c r="N224" s="71"/>
      <c r="O224" s="71"/>
      <c r="P224" s="71"/>
      <c r="Q224" s="71"/>
      <c r="R224" s="71"/>
      <c r="S224" s="71"/>
      <c r="T224" s="71"/>
      <c r="U224" s="71"/>
      <c r="V224" s="71"/>
      <c r="W224" s="71"/>
      <c r="X224" s="71"/>
      <c r="Y224" s="71"/>
      <c r="Z224" s="71"/>
      <c r="AA224" s="71"/>
      <c r="AB224" s="71"/>
      <c r="AC224" s="72"/>
      <c r="AD224" s="71">
        <v>2068592.7855948654</v>
      </c>
      <c r="AE224" s="71">
        <v>95447.223358652729</v>
      </c>
      <c r="AF224" s="71">
        <v>194129.39002660735</v>
      </c>
      <c r="AG224" s="71">
        <v>2342722.2217925638</v>
      </c>
      <c r="AH224" s="71">
        <v>4189171.2111789817</v>
      </c>
      <c r="AI224" s="71">
        <v>0</v>
      </c>
      <c r="AJ224" s="71">
        <v>0</v>
      </c>
      <c r="AK224" s="71">
        <v>262774.04411848017</v>
      </c>
      <c r="AL224" s="71">
        <v>0</v>
      </c>
      <c r="AM224" s="71">
        <v>0</v>
      </c>
      <c r="AN224" s="71">
        <v>9152836.8760701511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2441</v>
      </c>
      <c r="B225" s="70">
        <v>217</v>
      </c>
      <c r="C225" s="70">
        <v>16</v>
      </c>
      <c r="D225" s="70">
        <v>37</v>
      </c>
      <c r="E225" s="70">
        <v>2022</v>
      </c>
      <c r="F225" s="70" t="s">
        <v>161</v>
      </c>
      <c r="G225" s="1073" t="s">
        <v>2439</v>
      </c>
      <c r="H225" s="70" t="s">
        <v>2440</v>
      </c>
      <c r="I225" s="1066"/>
      <c r="J225" s="73"/>
      <c r="K225" s="71"/>
      <c r="L225" s="71"/>
      <c r="M225" s="71"/>
      <c r="N225" s="71"/>
      <c r="O225" s="71"/>
      <c r="P225" s="71"/>
      <c r="Q225" s="71"/>
      <c r="R225" s="71"/>
      <c r="S225" s="71"/>
      <c r="T225" s="71"/>
      <c r="U225" s="71"/>
      <c r="V225" s="71"/>
      <c r="W225" s="71"/>
      <c r="X225" s="71"/>
      <c r="Y225" s="71"/>
      <c r="Z225" s="71"/>
      <c r="AA225" s="71"/>
      <c r="AB225" s="71"/>
      <c r="AC225" s="72"/>
      <c r="AD225" s="71">
        <v>45382633.988437757</v>
      </c>
      <c r="AE225" s="71">
        <v>1096860.7143346814</v>
      </c>
      <c r="AF225" s="71">
        <v>1711868.2575073559</v>
      </c>
      <c r="AG225" s="71">
        <v>47398767.138864577</v>
      </c>
      <c r="AH225" s="71">
        <v>55080749.978761025</v>
      </c>
      <c r="AI225" s="71">
        <v>0</v>
      </c>
      <c r="AJ225" s="71">
        <v>0</v>
      </c>
      <c r="AK225" s="71">
        <v>2932351.7286911872</v>
      </c>
      <c r="AL225" s="71">
        <v>0</v>
      </c>
      <c r="AM225" s="71">
        <v>0</v>
      </c>
      <c r="AN225" s="71">
        <v>153603231.80659658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2422</v>
      </c>
      <c r="B226" s="70">
        <v>218</v>
      </c>
      <c r="C226" s="70">
        <v>16</v>
      </c>
      <c r="D226" s="70">
        <v>38</v>
      </c>
      <c r="E226" s="70">
        <v>2022</v>
      </c>
      <c r="F226" s="70" t="s">
        <v>161</v>
      </c>
      <c r="G226" s="1073" t="s">
        <v>2420</v>
      </c>
      <c r="H226" s="70" t="s">
        <v>2421</v>
      </c>
      <c r="I226" s="1066"/>
      <c r="J226" s="73"/>
      <c r="K226" s="71"/>
      <c r="L226" s="71"/>
      <c r="M226" s="71"/>
      <c r="N226" s="71"/>
      <c r="O226" s="71"/>
      <c r="P226" s="71"/>
      <c r="Q226" s="71"/>
      <c r="R226" s="71"/>
      <c r="S226" s="71"/>
      <c r="T226" s="71"/>
      <c r="U226" s="71"/>
      <c r="V226" s="71"/>
      <c r="W226" s="71"/>
      <c r="X226" s="71"/>
      <c r="Y226" s="71"/>
      <c r="Z226" s="71"/>
      <c r="AA226" s="71"/>
      <c r="AB226" s="71"/>
      <c r="AC226" s="72"/>
      <c r="AD226" s="71">
        <v>5313834.7428578874</v>
      </c>
      <c r="AE226" s="71">
        <v>621189.30612106773</v>
      </c>
      <c r="AF226" s="71">
        <v>1720692.3206903834</v>
      </c>
      <c r="AG226" s="71">
        <v>15123632.748428533</v>
      </c>
      <c r="AH226" s="71">
        <v>23015972.203475177</v>
      </c>
      <c r="AI226" s="71">
        <v>0</v>
      </c>
      <c r="AJ226" s="71">
        <v>0</v>
      </c>
      <c r="AK226" s="71">
        <v>1311287.6747042586</v>
      </c>
      <c r="AL226" s="71">
        <v>0</v>
      </c>
      <c r="AM226" s="71">
        <v>0</v>
      </c>
      <c r="AN226" s="71">
        <v>47106608.99627731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1744</v>
      </c>
      <c r="B227" s="70">
        <v>219</v>
      </c>
      <c r="C227" s="70">
        <v>16</v>
      </c>
      <c r="D227" s="70">
        <v>39</v>
      </c>
      <c r="E227" s="70">
        <v>2022</v>
      </c>
      <c r="F227" s="70" t="s">
        <v>161</v>
      </c>
      <c r="G227" s="1073" t="s">
        <v>1742</v>
      </c>
      <c r="H227" s="70" t="s">
        <v>1743</v>
      </c>
      <c r="I227" s="1066"/>
      <c r="J227" s="73"/>
      <c r="K227" s="71"/>
      <c r="L227" s="71"/>
      <c r="M227" s="71"/>
      <c r="N227" s="71"/>
      <c r="O227" s="71"/>
      <c r="P227" s="71"/>
      <c r="Q227" s="71"/>
      <c r="R227" s="71"/>
      <c r="S227" s="71"/>
      <c r="T227" s="71"/>
      <c r="U227" s="71"/>
      <c r="V227" s="71"/>
      <c r="W227" s="71"/>
      <c r="X227" s="71"/>
      <c r="Y227" s="71"/>
      <c r="Z227" s="71"/>
      <c r="AA227" s="71"/>
      <c r="AB227" s="71"/>
      <c r="AC227" s="72"/>
      <c r="AD227" s="71">
        <v>863922.08298824052</v>
      </c>
      <c r="AE227" s="71">
        <v>284776.96149630815</v>
      </c>
      <c r="AF227" s="71">
        <v>582388.17007982207</v>
      </c>
      <c r="AG227" s="71">
        <v>8991997.5938962866</v>
      </c>
      <c r="AH227" s="71">
        <v>8774747.6421073768</v>
      </c>
      <c r="AI227" s="71">
        <v>0</v>
      </c>
      <c r="AJ227" s="71">
        <v>0</v>
      </c>
      <c r="AK227" s="71">
        <v>497140.08346739493</v>
      </c>
      <c r="AL227" s="71">
        <v>0</v>
      </c>
      <c r="AM227" s="71">
        <v>0</v>
      </c>
      <c r="AN227" s="71">
        <v>19994972.534035429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1691</v>
      </c>
      <c r="B228" s="70">
        <v>220</v>
      </c>
      <c r="C228" s="70">
        <v>16</v>
      </c>
      <c r="D228" s="70">
        <v>40</v>
      </c>
      <c r="E228" s="70">
        <v>2022</v>
      </c>
      <c r="F228" s="70" t="s">
        <v>161</v>
      </c>
      <c r="G228" s="1073" t="s">
        <v>1689</v>
      </c>
      <c r="H228" s="70" t="s">
        <v>1690</v>
      </c>
      <c r="I228" s="1066"/>
      <c r="J228" s="73"/>
      <c r="K228" s="71"/>
      <c r="L228" s="71"/>
      <c r="M228" s="71"/>
      <c r="N228" s="71"/>
      <c r="O228" s="71"/>
      <c r="P228" s="71"/>
      <c r="Q228" s="71"/>
      <c r="R228" s="71"/>
      <c r="S228" s="71"/>
      <c r="T228" s="71"/>
      <c r="U228" s="71"/>
      <c r="V228" s="71"/>
      <c r="W228" s="71"/>
      <c r="X228" s="71"/>
      <c r="Y228" s="71"/>
      <c r="Z228" s="71"/>
      <c r="AA228" s="71"/>
      <c r="AB228" s="71"/>
      <c r="AC228" s="72"/>
      <c r="AD228" s="71">
        <v>13118983.436214579</v>
      </c>
      <c r="AE228" s="71">
        <v>1250202.1551403857</v>
      </c>
      <c r="AF228" s="71">
        <v>873582.25511973305</v>
      </c>
      <c r="AG228" s="71">
        <v>26751859.903977498</v>
      </c>
      <c r="AH228" s="71">
        <v>36342039.035298035</v>
      </c>
      <c r="AI228" s="71">
        <v>0</v>
      </c>
      <c r="AJ228" s="71">
        <v>0</v>
      </c>
      <c r="AK228" s="71">
        <v>2201749.4969357275</v>
      </c>
      <c r="AL228" s="71">
        <v>0</v>
      </c>
      <c r="AM228" s="71">
        <v>0</v>
      </c>
      <c r="AN228" s="71">
        <v>80538416.282685965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1682</v>
      </c>
      <c r="B229" s="70">
        <v>221</v>
      </c>
      <c r="C229" s="70">
        <v>16</v>
      </c>
      <c r="D229" s="70">
        <v>41</v>
      </c>
      <c r="E229" s="70">
        <v>2022</v>
      </c>
      <c r="F229" s="70" t="s">
        <v>161</v>
      </c>
      <c r="G229" s="1073" t="s">
        <v>1680</v>
      </c>
      <c r="H229" s="70" t="s">
        <v>1681</v>
      </c>
      <c r="I229" s="1066"/>
      <c r="J229" s="73"/>
      <c r="K229" s="71"/>
      <c r="L229" s="71"/>
      <c r="M229" s="71"/>
      <c r="N229" s="71"/>
      <c r="O229" s="71"/>
      <c r="P229" s="71"/>
      <c r="Q229" s="71"/>
      <c r="R229" s="71"/>
      <c r="S229" s="71"/>
      <c r="T229" s="71"/>
      <c r="U229" s="71"/>
      <c r="V229" s="71"/>
      <c r="W229" s="71"/>
      <c r="X229" s="71"/>
      <c r="Y229" s="71"/>
      <c r="Z229" s="71"/>
      <c r="AA229" s="71"/>
      <c r="AB229" s="71"/>
      <c r="AC229" s="72"/>
      <c r="AD229" s="71">
        <v>258068469.02076104</v>
      </c>
      <c r="AE229" s="71">
        <v>6152434.1351839751</v>
      </c>
      <c r="AF229" s="71">
        <v>7915184.6751757637</v>
      </c>
      <c r="AG229" s="71">
        <v>219244646.37841842</v>
      </c>
      <c r="AH229" s="71">
        <v>280884908.48787111</v>
      </c>
      <c r="AI229" s="71">
        <v>0</v>
      </c>
      <c r="AJ229" s="71">
        <v>0</v>
      </c>
      <c r="AK229" s="71">
        <v>15834234.476672545</v>
      </c>
      <c r="AL229" s="71">
        <v>0</v>
      </c>
      <c r="AM229" s="71">
        <v>0</v>
      </c>
      <c r="AN229" s="71">
        <v>788099877.17408288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1740</v>
      </c>
      <c r="B230" s="70">
        <v>222</v>
      </c>
      <c r="C230" s="70">
        <v>16</v>
      </c>
      <c r="D230" s="70">
        <v>42</v>
      </c>
      <c r="E230" s="70">
        <v>2022</v>
      </c>
      <c r="F230" s="70" t="s">
        <v>161</v>
      </c>
      <c r="G230" s="1073" t="s">
        <v>1738</v>
      </c>
      <c r="H230" s="70" t="s">
        <v>1739</v>
      </c>
      <c r="I230" s="1066"/>
      <c r="J230" s="73"/>
      <c r="K230" s="71"/>
      <c r="L230" s="71"/>
      <c r="M230" s="71"/>
      <c r="N230" s="71"/>
      <c r="O230" s="71"/>
      <c r="P230" s="71"/>
      <c r="Q230" s="71"/>
      <c r="R230" s="71"/>
      <c r="S230" s="71"/>
      <c r="T230" s="71"/>
      <c r="U230" s="71"/>
      <c r="V230" s="71"/>
      <c r="W230" s="71"/>
      <c r="X230" s="71"/>
      <c r="Y230" s="71"/>
      <c r="Z230" s="71"/>
      <c r="AA230" s="71"/>
      <c r="AB230" s="71"/>
      <c r="AC230" s="72"/>
      <c r="AD230" s="71">
        <v>621822.8590864694</v>
      </c>
      <c r="AE230" s="71">
        <v>223753.3268899564</v>
      </c>
      <c r="AF230" s="71">
        <v>185305.32684357977</v>
      </c>
      <c r="AG230" s="71">
        <v>2646902.5558294114</v>
      </c>
      <c r="AH230" s="71">
        <v>5872669.9222135255</v>
      </c>
      <c r="AI230" s="71">
        <v>0</v>
      </c>
      <c r="AJ230" s="71">
        <v>0</v>
      </c>
      <c r="AK230" s="71">
        <v>423021.01647771057</v>
      </c>
      <c r="AL230" s="71">
        <v>0</v>
      </c>
      <c r="AM230" s="71">
        <v>0</v>
      </c>
      <c r="AN230" s="71">
        <v>9973475.0073406547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2461</v>
      </c>
      <c r="B231" s="70">
        <v>223</v>
      </c>
      <c r="C231" s="70">
        <v>16</v>
      </c>
      <c r="D231" s="70">
        <v>43</v>
      </c>
      <c r="E231" s="70">
        <v>2022</v>
      </c>
      <c r="F231" s="70" t="s">
        <v>161</v>
      </c>
      <c r="G231" s="1073" t="s">
        <v>2459</v>
      </c>
      <c r="H231" s="70" t="s">
        <v>2460</v>
      </c>
      <c r="I231" s="1066"/>
      <c r="J231" s="73"/>
      <c r="K231" s="71"/>
      <c r="L231" s="71"/>
      <c r="M231" s="71"/>
      <c r="N231" s="71"/>
      <c r="O231" s="71"/>
      <c r="P231" s="71"/>
      <c r="Q231" s="71"/>
      <c r="R231" s="71"/>
      <c r="S231" s="71"/>
      <c r="T231" s="71"/>
      <c r="U231" s="71"/>
      <c r="V231" s="71"/>
      <c r="W231" s="71"/>
      <c r="X231" s="71"/>
      <c r="Y231" s="71"/>
      <c r="Z231" s="71"/>
      <c r="AA231" s="71"/>
      <c r="AB231" s="71"/>
      <c r="AC231" s="72"/>
      <c r="AD231" s="71">
        <v>65502322.817231305</v>
      </c>
      <c r="AE231" s="71">
        <v>2088885.9538328096</v>
      </c>
      <c r="AF231" s="71">
        <v>4112013.4432908646</v>
      </c>
      <c r="AG231" s="71">
        <v>77646032.635721639</v>
      </c>
      <c r="AH231" s="71">
        <v>107337724.50325772</v>
      </c>
      <c r="AI231" s="71">
        <v>0</v>
      </c>
      <c r="AJ231" s="71">
        <v>0</v>
      </c>
      <c r="AK231" s="71">
        <v>6378500.9618282868</v>
      </c>
      <c r="AL231" s="71">
        <v>0</v>
      </c>
      <c r="AM231" s="71">
        <v>0</v>
      </c>
      <c r="AN231" s="71">
        <v>263065480.31516263</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1748</v>
      </c>
      <c r="B232" s="70">
        <v>224</v>
      </c>
      <c r="C232" s="70">
        <v>16</v>
      </c>
      <c r="D232" s="70">
        <v>44</v>
      </c>
      <c r="E232" s="70">
        <v>2022</v>
      </c>
      <c r="F232" s="70" t="s">
        <v>161</v>
      </c>
      <c r="G232" s="1073" t="s">
        <v>1746</v>
      </c>
      <c r="H232" s="70" t="s">
        <v>1747</v>
      </c>
      <c r="I232" s="1066"/>
      <c r="J232" s="73"/>
      <c r="K232" s="71"/>
      <c r="L232" s="71"/>
      <c r="M232" s="71"/>
      <c r="N232" s="71"/>
      <c r="O232" s="71"/>
      <c r="P232" s="71"/>
      <c r="Q232" s="71"/>
      <c r="R232" s="71"/>
      <c r="S232" s="71"/>
      <c r="T232" s="71"/>
      <c r="U232" s="71"/>
      <c r="V232" s="71"/>
      <c r="W232" s="71"/>
      <c r="X232" s="71"/>
      <c r="Y232" s="71"/>
      <c r="Z232" s="71"/>
      <c r="AA232" s="71"/>
      <c r="AB232" s="71"/>
      <c r="AC232" s="72"/>
      <c r="AD232" s="71">
        <v>6841709.7803101921</v>
      </c>
      <c r="AE232" s="71">
        <v>954472.23358652717</v>
      </c>
      <c r="AF232" s="71">
        <v>2126599.2271096534</v>
      </c>
      <c r="AG232" s="71">
        <v>19584944.314302299</v>
      </c>
      <c r="AH232" s="71">
        <v>31037060.538898483</v>
      </c>
      <c r="AI232" s="71">
        <v>0</v>
      </c>
      <c r="AJ232" s="71">
        <v>0</v>
      </c>
      <c r="AK232" s="71">
        <v>1759101.1317081354</v>
      </c>
      <c r="AL232" s="71">
        <v>0</v>
      </c>
      <c r="AM232" s="71">
        <v>0</v>
      </c>
      <c r="AN232" s="71">
        <v>62303887.22591529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1736</v>
      </c>
      <c r="B233" s="70">
        <v>225</v>
      </c>
      <c r="C233" s="70">
        <v>16</v>
      </c>
      <c r="D233" s="70">
        <v>45</v>
      </c>
      <c r="E233" s="70">
        <v>2022</v>
      </c>
      <c r="F233" s="70" t="s">
        <v>161</v>
      </c>
      <c r="G233" s="1073" t="s">
        <v>1734</v>
      </c>
      <c r="H233" s="70" t="s">
        <v>1735</v>
      </c>
      <c r="I233" s="1066"/>
      <c r="J233" s="73"/>
      <c r="K233" s="71"/>
      <c r="L233" s="71"/>
      <c r="M233" s="71"/>
      <c r="N233" s="71"/>
      <c r="O233" s="71"/>
      <c r="P233" s="71"/>
      <c r="Q233" s="71"/>
      <c r="R233" s="71"/>
      <c r="S233" s="71"/>
      <c r="T233" s="71"/>
      <c r="U233" s="71"/>
      <c r="V233" s="71"/>
      <c r="W233" s="71"/>
      <c r="X233" s="71"/>
      <c r="Y233" s="71"/>
      <c r="Z233" s="71"/>
      <c r="AA233" s="71"/>
      <c r="AB233" s="71"/>
      <c r="AC233" s="72"/>
      <c r="AD233" s="71">
        <v>2345006.6915411656</v>
      </c>
      <c r="AE233" s="71">
        <v>122047.26921270348</v>
      </c>
      <c r="AF233" s="71">
        <v>1032415.39241423</v>
      </c>
      <c r="AG233" s="71">
        <v>3879633.3832418993</v>
      </c>
      <c r="AH233" s="71">
        <v>7521911.3920351574</v>
      </c>
      <c r="AI233" s="71">
        <v>0</v>
      </c>
      <c r="AJ233" s="71">
        <v>0</v>
      </c>
      <c r="AK233" s="71">
        <v>465891.27822087298</v>
      </c>
      <c r="AL233" s="71">
        <v>0</v>
      </c>
      <c r="AM233" s="71">
        <v>0</v>
      </c>
      <c r="AN233" s="71">
        <v>15366905.406666029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1678</v>
      </c>
      <c r="B234" s="70">
        <v>226</v>
      </c>
      <c r="C234" s="70">
        <v>16</v>
      </c>
      <c r="D234" s="70">
        <v>46</v>
      </c>
      <c r="E234" s="70">
        <v>2022</v>
      </c>
      <c r="F234" s="70" t="s">
        <v>161</v>
      </c>
      <c r="G234" s="1073" t="s">
        <v>1676</v>
      </c>
      <c r="H234" s="70" t="s">
        <v>1677</v>
      </c>
      <c r="I234" s="1066"/>
      <c r="J234" s="73"/>
      <c r="K234" s="71"/>
      <c r="L234" s="71"/>
      <c r="M234" s="71"/>
      <c r="N234" s="71"/>
      <c r="O234" s="71"/>
      <c r="P234" s="71"/>
      <c r="Q234" s="71"/>
      <c r="R234" s="71"/>
      <c r="S234" s="71"/>
      <c r="T234" s="71"/>
      <c r="U234" s="71"/>
      <c r="V234" s="71"/>
      <c r="W234" s="71"/>
      <c r="X234" s="71"/>
      <c r="Y234" s="71"/>
      <c r="Z234" s="71"/>
      <c r="AA234" s="71"/>
      <c r="AB234" s="71"/>
      <c r="AC234" s="72"/>
      <c r="AD234" s="71">
        <v>797078.61313198367</v>
      </c>
      <c r="AE234" s="71">
        <v>542953.87713856541</v>
      </c>
      <c r="AF234" s="71">
        <v>520619.72779862885</v>
      </c>
      <c r="AG234" s="71">
        <v>12951678.433463672</v>
      </c>
      <c r="AH234" s="71">
        <v>14985096.084848179</v>
      </c>
      <c r="AI234" s="71">
        <v>0</v>
      </c>
      <c r="AJ234" s="71">
        <v>0</v>
      </c>
      <c r="AK234" s="71">
        <v>848495.45154915645</v>
      </c>
      <c r="AL234" s="71">
        <v>0</v>
      </c>
      <c r="AM234" s="71">
        <v>0</v>
      </c>
      <c r="AN234" s="71">
        <v>30645922.187930189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2316</v>
      </c>
      <c r="H6" s="77" t="s">
        <v>2317</v>
      </c>
      <c r="I6" s="77" t="s">
        <v>2468</v>
      </c>
      <c r="J6" s="77" t="s">
        <v>2469</v>
      </c>
      <c r="K6" s="1080">
        <v>52</v>
      </c>
      <c r="L6" s="1081">
        <v>46</v>
      </c>
      <c r="M6" s="1044"/>
      <c r="N6" s="988">
        <v>1</v>
      </c>
      <c r="O6" s="77" t="s">
        <v>1574</v>
      </c>
      <c r="P6" s="77" t="s">
        <v>1575</v>
      </c>
      <c r="Q6" s="77" t="s">
        <v>1501</v>
      </c>
      <c r="R6" s="16"/>
      <c r="S6" s="77">
        <v>1</v>
      </c>
      <c r="T6" s="77" t="s">
        <v>2316</v>
      </c>
      <c r="U6" s="77" t="s">
        <v>2317</v>
      </c>
      <c r="V6" s="77" t="s">
        <v>1501</v>
      </c>
      <c r="W6" s="16"/>
      <c r="X6" s="77">
        <v>1</v>
      </c>
      <c r="Y6" s="692" t="s">
        <v>1574</v>
      </c>
      <c r="Z6" s="77" t="s">
        <v>1575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1774</v>
      </c>
      <c r="P7" s="77" t="s">
        <v>1775</v>
      </c>
      <c r="Q7" s="77" t="s">
        <v>1501</v>
      </c>
      <c r="R7" s="16"/>
      <c r="S7" s="77">
        <v>2</v>
      </c>
      <c r="T7" s="76" t="s">
        <v>795</v>
      </c>
      <c r="U7" s="77" t="s">
        <v>1503</v>
      </c>
      <c r="V7" s="77" t="s">
        <v>1503</v>
      </c>
      <c r="W7" s="16"/>
      <c r="X7" s="77">
        <v>2</v>
      </c>
      <c r="Y7" s="692" t="s">
        <v>1774</v>
      </c>
      <c r="Z7" s="77" t="s">
        <v>1775</v>
      </c>
      <c r="AA7" s="77" t="s">
        <v>1501</v>
      </c>
      <c r="AB7" s="16"/>
      <c r="AC7" s="77">
        <v>2</v>
      </c>
      <c r="AD7" s="77" t="s">
        <v>1750</v>
      </c>
      <c r="AE7" s="77" t="s">
        <v>1751</v>
      </c>
      <c r="AF7" s="77" t="s">
        <v>1501</v>
      </c>
    </row>
    <row r="8" spans="1:32" ht="12">
      <c r="A8" s="16"/>
      <c r="B8" s="16"/>
      <c r="C8" s="16"/>
      <c r="D8" s="16"/>
      <c r="F8" s="16"/>
      <c r="G8" s="16"/>
      <c r="H8" s="16"/>
      <c r="I8" s="16"/>
      <c r="J8" s="16"/>
      <c r="K8" s="1044"/>
      <c r="L8" s="1044"/>
      <c r="M8" s="1044"/>
      <c r="N8" s="988">
        <v>3</v>
      </c>
      <c r="O8" s="77" t="s">
        <v>1797</v>
      </c>
      <c r="P8" s="77" t="s">
        <v>1798</v>
      </c>
      <c r="Q8" s="77" t="s">
        <v>1501</v>
      </c>
      <c r="R8" s="16"/>
      <c r="S8" s="16"/>
      <c r="T8" s="16"/>
      <c r="U8" s="16"/>
      <c r="V8" s="16"/>
      <c r="W8" s="16"/>
      <c r="X8" s="77">
        <v>3</v>
      </c>
      <c r="Y8" s="692" t="s">
        <v>1797</v>
      </c>
      <c r="Z8" s="77" t="s">
        <v>1798</v>
      </c>
      <c r="AA8" s="77" t="s">
        <v>1501</v>
      </c>
      <c r="AB8" s="16"/>
      <c r="AC8" s="77">
        <v>3</v>
      </c>
      <c r="AD8" s="77" t="s">
        <v>1714</v>
      </c>
      <c r="AE8" s="77" t="s">
        <v>1715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1659</v>
      </c>
      <c r="P9" s="77" t="s">
        <v>1660</v>
      </c>
      <c r="Q9" s="77" t="s">
        <v>1501</v>
      </c>
      <c r="R9" s="16"/>
      <c r="S9" s="16"/>
      <c r="T9" s="16"/>
      <c r="U9" s="16"/>
      <c r="V9" s="16"/>
      <c r="W9" s="16"/>
      <c r="X9" s="77">
        <v>4</v>
      </c>
      <c r="Y9" s="692" t="s">
        <v>1659</v>
      </c>
      <c r="Z9" s="77" t="s">
        <v>1660</v>
      </c>
      <c r="AA9" s="77" t="s">
        <v>1501</v>
      </c>
      <c r="AB9" s="16"/>
      <c r="AC9" s="77">
        <v>4</v>
      </c>
      <c r="AD9" s="77" t="s">
        <v>1693</v>
      </c>
      <c r="AE9" s="77" t="s">
        <v>1694</v>
      </c>
      <c r="AF9" s="77" t="s">
        <v>1501</v>
      </c>
    </row>
    <row r="10" spans="1:32" ht="12">
      <c r="A10" s="16"/>
      <c r="B10" s="16"/>
      <c r="C10" s="16"/>
      <c r="D10" s="16"/>
      <c r="F10" s="75" t="s">
        <v>1501</v>
      </c>
      <c r="G10" s="76" t="s">
        <v>2316</v>
      </c>
      <c r="H10" s="77" t="s">
        <v>2317</v>
      </c>
      <c r="I10" s="77" t="s">
        <v>2468</v>
      </c>
      <c r="J10" s="77" t="s">
        <v>2469</v>
      </c>
      <c r="K10" s="1079">
        <v>52</v>
      </c>
      <c r="L10" s="1045">
        <v>46</v>
      </c>
      <c r="M10" s="1044"/>
      <c r="N10" s="988">
        <v>5</v>
      </c>
      <c r="O10" s="77" t="s">
        <v>1839</v>
      </c>
      <c r="P10" s="77" t="s">
        <v>1840</v>
      </c>
      <c r="Q10" s="77" t="s">
        <v>1501</v>
      </c>
      <c r="R10" s="16"/>
      <c r="S10" s="16"/>
      <c r="T10" s="16"/>
      <c r="U10" s="16"/>
      <c r="V10" s="16"/>
      <c r="W10" s="16"/>
      <c r="X10" s="77">
        <v>5</v>
      </c>
      <c r="Y10" s="692" t="s">
        <v>1839</v>
      </c>
      <c r="Z10" s="77" t="s">
        <v>1840</v>
      </c>
      <c r="AA10" s="77" t="s">
        <v>1501</v>
      </c>
      <c r="AB10" s="16"/>
      <c r="AC10" s="77">
        <v>5</v>
      </c>
      <c r="AD10" s="77" t="s">
        <v>1648</v>
      </c>
      <c r="AE10" s="77" t="s">
        <v>1649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1665</v>
      </c>
      <c r="P11" s="77" t="s">
        <v>1666</v>
      </c>
      <c r="Q11" s="77" t="s">
        <v>1501</v>
      </c>
      <c r="R11" s="16"/>
      <c r="S11" s="16"/>
      <c r="T11" s="16"/>
      <c r="U11" s="16"/>
      <c r="V11" s="16"/>
      <c r="W11" s="16"/>
      <c r="X11" s="77">
        <v>6</v>
      </c>
      <c r="Y11" s="692" t="s">
        <v>1665</v>
      </c>
      <c r="Z11" s="77" t="s">
        <v>1666</v>
      </c>
      <c r="AA11" s="77" t="s">
        <v>1501</v>
      </c>
      <c r="AB11" s="16"/>
      <c r="AC11" s="77">
        <v>6</v>
      </c>
      <c r="AD11" s="77" t="s">
        <v>2455</v>
      </c>
      <c r="AE11" s="77" t="s">
        <v>2456</v>
      </c>
      <c r="AF11" s="77" t="s">
        <v>1501</v>
      </c>
    </row>
    <row r="12" spans="1:32" ht="12">
      <c r="A12" s="16"/>
      <c r="B12" s="16"/>
      <c r="C12" s="16"/>
      <c r="D12" s="16"/>
      <c r="F12" s="75" t="s">
        <v>1505</v>
      </c>
      <c r="G12" s="76" t="s">
        <v>2316</v>
      </c>
      <c r="H12" s="77"/>
      <c r="I12" s="77" t="s">
        <v>2316</v>
      </c>
      <c r="J12" s="77"/>
      <c r="K12" s="1079" t="s">
        <v>1544</v>
      </c>
      <c r="L12" s="1045"/>
      <c r="M12" s="1044"/>
      <c r="N12" s="988">
        <v>7</v>
      </c>
      <c r="O12" s="77" t="s">
        <v>1881</v>
      </c>
      <c r="P12" s="77" t="s">
        <v>1882</v>
      </c>
      <c r="Q12" s="77" t="s">
        <v>1501</v>
      </c>
      <c r="R12" s="16"/>
      <c r="S12" s="16"/>
      <c r="T12" s="16"/>
      <c r="U12" s="16"/>
      <c r="V12" s="16"/>
      <c r="W12" s="16"/>
      <c r="X12" s="77">
        <v>7</v>
      </c>
      <c r="Y12" s="692" t="s">
        <v>1881</v>
      </c>
      <c r="Z12" s="77" t="s">
        <v>1882</v>
      </c>
      <c r="AA12" s="77" t="s">
        <v>1501</v>
      </c>
      <c r="AB12" s="16"/>
      <c r="AC12" s="77">
        <v>7</v>
      </c>
      <c r="AD12" s="77" t="s">
        <v>2392</v>
      </c>
      <c r="AE12" s="77" t="s">
        <v>2393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1904</v>
      </c>
      <c r="P13" s="77" t="s">
        <v>1905</v>
      </c>
      <c r="Q13" s="77" t="s">
        <v>1501</v>
      </c>
      <c r="R13" s="16"/>
      <c r="S13" s="16"/>
      <c r="T13" s="16"/>
      <c r="U13" s="16"/>
      <c r="V13" s="16"/>
      <c r="W13" s="16"/>
      <c r="X13" s="77">
        <v>8</v>
      </c>
      <c r="Y13" s="692" t="s">
        <v>1904</v>
      </c>
      <c r="Z13" s="77" t="s">
        <v>1905</v>
      </c>
      <c r="AA13" s="77" t="s">
        <v>1501</v>
      </c>
      <c r="AB13" s="16"/>
      <c r="AC13" s="77">
        <v>8</v>
      </c>
      <c r="AD13" s="77" t="s">
        <v>1722</v>
      </c>
      <c r="AE13" s="77" t="s">
        <v>1723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1927</v>
      </c>
      <c r="P14" s="77" t="s">
        <v>1928</v>
      </c>
      <c r="Q14" s="77" t="s">
        <v>1501</v>
      </c>
      <c r="R14" s="16"/>
      <c r="S14" s="16"/>
      <c r="T14" s="16"/>
      <c r="U14" s="16"/>
      <c r="V14" s="16"/>
      <c r="W14" s="16"/>
      <c r="X14" s="77">
        <v>9</v>
      </c>
      <c r="Y14" s="692" t="s">
        <v>1927</v>
      </c>
      <c r="Z14" s="77" t="s">
        <v>1928</v>
      </c>
      <c r="AA14" s="77" t="s">
        <v>1501</v>
      </c>
      <c r="AB14" s="16"/>
      <c r="AC14" s="77">
        <v>9</v>
      </c>
      <c r="AD14" s="77" t="s">
        <v>1702</v>
      </c>
      <c r="AE14" s="77" t="s">
        <v>1703</v>
      </c>
      <c r="AF14" s="77" t="s">
        <v>1501</v>
      </c>
    </row>
    <row r="15" spans="1:32" ht="12">
      <c r="A15" s="16"/>
      <c r="B15" s="16"/>
      <c r="C15" s="16"/>
      <c r="D15" s="16"/>
      <c r="E15" s="16"/>
      <c r="F15" s="16"/>
      <c r="G15" s="16"/>
      <c r="H15" s="16"/>
      <c r="I15" s="16"/>
      <c r="J15" s="16"/>
      <c r="K15" s="1044"/>
      <c r="L15" s="1044"/>
      <c r="M15" s="1044"/>
      <c r="N15" s="988">
        <v>10</v>
      </c>
      <c r="O15" s="77" t="s">
        <v>1637</v>
      </c>
      <c r="P15" s="77" t="s">
        <v>1638</v>
      </c>
      <c r="Q15" s="77" t="s">
        <v>1501</v>
      </c>
      <c r="R15" s="16"/>
      <c r="S15" s="16"/>
      <c r="T15" s="16"/>
      <c r="U15" s="16"/>
      <c r="V15" s="16"/>
      <c r="W15" s="16"/>
      <c r="X15" s="77">
        <v>10</v>
      </c>
      <c r="Y15" s="692" t="s">
        <v>1637</v>
      </c>
      <c r="Z15" s="77" t="s">
        <v>1638</v>
      </c>
      <c r="AA15" s="77" t="s">
        <v>1501</v>
      </c>
      <c r="AB15" s="16"/>
      <c r="AC15" s="77">
        <v>10</v>
      </c>
      <c r="AD15" s="77" t="s">
        <v>2404</v>
      </c>
      <c r="AE15" s="77" t="s">
        <v>2405</v>
      </c>
      <c r="AF15" s="77" t="s">
        <v>1501</v>
      </c>
    </row>
    <row r="16" spans="1:32" ht="12">
      <c r="A16" s="16"/>
      <c r="B16" s="16"/>
      <c r="C16" s="16"/>
      <c r="D16" s="16"/>
      <c r="E16" s="16"/>
      <c r="F16" s="16"/>
      <c r="G16" s="16"/>
      <c r="H16" s="16"/>
      <c r="I16" s="16"/>
      <c r="J16" s="16"/>
      <c r="K16" s="1044"/>
      <c r="L16" s="1044"/>
      <c r="M16" s="1044"/>
      <c r="N16" s="988">
        <v>11</v>
      </c>
      <c r="O16" s="77" t="s">
        <v>1969</v>
      </c>
      <c r="P16" s="77" t="s">
        <v>1970</v>
      </c>
      <c r="Q16" s="77" t="s">
        <v>1501</v>
      </c>
      <c r="R16" s="16"/>
      <c r="S16" s="16"/>
      <c r="T16" s="16"/>
      <c r="U16" s="16"/>
      <c r="V16" s="16"/>
      <c r="W16" s="16"/>
      <c r="X16" s="77">
        <v>11</v>
      </c>
      <c r="Y16" s="692" t="s">
        <v>1969</v>
      </c>
      <c r="Z16" s="77" t="s">
        <v>1970</v>
      </c>
      <c r="AA16" s="77" t="s">
        <v>1501</v>
      </c>
      <c r="AB16" s="16"/>
      <c r="AC16" s="77">
        <v>11</v>
      </c>
      <c r="AD16" s="77" t="s">
        <v>1706</v>
      </c>
      <c r="AE16" s="77" t="s">
        <v>1707</v>
      </c>
      <c r="AF16" s="77" t="s">
        <v>1501</v>
      </c>
    </row>
    <row r="17" spans="1:32" ht="12">
      <c r="A17" s="16"/>
      <c r="B17" s="16"/>
      <c r="C17" s="16"/>
      <c r="D17" s="16"/>
      <c r="E17" s="16"/>
      <c r="F17" s="16"/>
      <c r="G17" s="16"/>
      <c r="H17" s="16"/>
      <c r="I17" s="16"/>
      <c r="J17" s="16"/>
      <c r="K17" s="1044"/>
      <c r="L17" s="1044"/>
      <c r="M17" s="1044"/>
      <c r="N17" s="988">
        <v>12</v>
      </c>
      <c r="O17" s="77" t="s">
        <v>1992</v>
      </c>
      <c r="P17" s="77" t="s">
        <v>1993</v>
      </c>
      <c r="Q17" s="77" t="s">
        <v>1501</v>
      </c>
      <c r="R17" s="16"/>
      <c r="S17" s="16"/>
      <c r="T17" s="16"/>
      <c r="U17" s="16"/>
      <c r="V17" s="16"/>
      <c r="W17" s="16"/>
      <c r="X17" s="77">
        <v>12</v>
      </c>
      <c r="Y17" s="692" t="s">
        <v>1992</v>
      </c>
      <c r="Z17" s="77" t="s">
        <v>1993</v>
      </c>
      <c r="AA17" s="77" t="s">
        <v>1501</v>
      </c>
      <c r="AB17" s="16"/>
      <c r="AC17" s="77">
        <v>12</v>
      </c>
      <c r="AD17" s="77" t="s">
        <v>1673</v>
      </c>
      <c r="AE17" s="77" t="s">
        <v>1672</v>
      </c>
      <c r="AF17" s="77" t="s">
        <v>1501</v>
      </c>
    </row>
    <row r="18" spans="1:32" ht="12">
      <c r="A18" s="16"/>
      <c r="B18" s="16"/>
      <c r="C18" s="16"/>
      <c r="D18" s="16"/>
      <c r="E18" s="16"/>
      <c r="F18" s="16"/>
      <c r="G18" s="16"/>
      <c r="H18" s="16"/>
      <c r="I18" s="16"/>
      <c r="J18" s="16"/>
      <c r="K18" s="1044"/>
      <c r="L18" s="1044"/>
      <c r="M18" s="1044"/>
      <c r="N18" s="988">
        <v>13</v>
      </c>
      <c r="O18" s="77" t="s">
        <v>1643</v>
      </c>
      <c r="P18" s="77" t="s">
        <v>1644</v>
      </c>
      <c r="Q18" s="77" t="s">
        <v>1501</v>
      </c>
      <c r="R18" s="16"/>
      <c r="S18" s="16"/>
      <c r="T18" s="16"/>
      <c r="U18" s="16"/>
      <c r="V18" s="16"/>
      <c r="W18" s="16"/>
      <c r="X18" s="77">
        <v>13</v>
      </c>
      <c r="Y18" s="692" t="s">
        <v>1643</v>
      </c>
      <c r="Z18" s="77" t="s">
        <v>1644</v>
      </c>
      <c r="AA18" s="77" t="s">
        <v>1501</v>
      </c>
      <c r="AB18" s="16"/>
      <c r="AC18" s="77">
        <v>13</v>
      </c>
      <c r="AD18" s="77" t="s">
        <v>2412</v>
      </c>
      <c r="AE18" s="77" t="s">
        <v>2413</v>
      </c>
      <c r="AF18" s="77" t="s">
        <v>1501</v>
      </c>
    </row>
    <row r="19" spans="1:32" ht="12">
      <c r="A19" s="16"/>
      <c r="B19" s="16"/>
      <c r="C19" s="16"/>
      <c r="D19" s="16"/>
      <c r="E19" s="16"/>
      <c r="F19" s="16"/>
      <c r="G19" s="16"/>
      <c r="H19" s="16"/>
      <c r="I19" s="16"/>
      <c r="J19" s="16"/>
      <c r="K19" s="1044"/>
      <c r="L19" s="1044"/>
      <c r="M19" s="1044"/>
      <c r="N19" s="988">
        <v>14</v>
      </c>
      <c r="O19" s="77" t="s">
        <v>2034</v>
      </c>
      <c r="P19" s="77" t="s">
        <v>2035</v>
      </c>
      <c r="Q19" s="77" t="s">
        <v>1501</v>
      </c>
      <c r="R19" s="16"/>
      <c r="S19" s="16"/>
      <c r="T19" s="16"/>
      <c r="U19" s="16"/>
      <c r="V19" s="16"/>
      <c r="W19" s="16"/>
      <c r="X19" s="77">
        <v>14</v>
      </c>
      <c r="Y19" s="692" t="s">
        <v>2034</v>
      </c>
      <c r="Z19" s="77" t="s">
        <v>2035</v>
      </c>
      <c r="AA19" s="77" t="s">
        <v>1501</v>
      </c>
      <c r="AB19" s="16"/>
      <c r="AC19" s="77">
        <v>14</v>
      </c>
      <c r="AD19" s="77" t="s">
        <v>1697</v>
      </c>
      <c r="AE19" s="77" t="s">
        <v>1698</v>
      </c>
      <c r="AF19" s="77" t="s">
        <v>1501</v>
      </c>
    </row>
    <row r="20" spans="1:32" ht="12">
      <c r="A20" s="16"/>
      <c r="B20" s="16"/>
      <c r="C20" s="16"/>
      <c r="D20" s="16"/>
      <c r="E20" s="16"/>
      <c r="F20" s="16"/>
      <c r="G20" s="16"/>
      <c r="H20" s="16"/>
      <c r="I20" s="16"/>
      <c r="J20" s="16"/>
      <c r="K20" s="1044"/>
      <c r="L20" s="1044"/>
      <c r="M20" s="1044"/>
      <c r="N20" s="988">
        <v>15</v>
      </c>
      <c r="O20" s="77" t="s">
        <v>2057</v>
      </c>
      <c r="P20" s="77" t="s">
        <v>2058</v>
      </c>
      <c r="Q20" s="77" t="s">
        <v>1501</v>
      </c>
      <c r="R20" s="16"/>
      <c r="S20" s="16"/>
      <c r="T20" s="16"/>
      <c r="U20" s="16"/>
      <c r="V20" s="16"/>
      <c r="W20" s="16"/>
      <c r="X20" s="77">
        <v>15</v>
      </c>
      <c r="Y20" s="692" t="s">
        <v>2057</v>
      </c>
      <c r="Z20" s="77" t="s">
        <v>2058</v>
      </c>
      <c r="AA20" s="77" t="s">
        <v>1501</v>
      </c>
      <c r="AB20" s="16"/>
      <c r="AC20" s="77">
        <v>15</v>
      </c>
      <c r="AD20" s="77" t="s">
        <v>1718</v>
      </c>
      <c r="AE20" s="77" t="s">
        <v>1719</v>
      </c>
      <c r="AF20" s="77" t="s">
        <v>1501</v>
      </c>
    </row>
    <row r="21" spans="1:32" ht="12">
      <c r="A21" s="16"/>
      <c r="B21" s="16"/>
      <c r="C21" s="16"/>
      <c r="D21" s="16"/>
      <c r="E21" s="16"/>
      <c r="F21" s="16"/>
      <c r="G21" s="16"/>
      <c r="H21" s="16"/>
      <c r="I21" s="16"/>
      <c r="J21" s="16"/>
      <c r="K21" s="1044"/>
      <c r="L21" s="1044"/>
      <c r="M21" s="1044"/>
      <c r="N21" s="988">
        <v>16</v>
      </c>
      <c r="O21" s="77" t="s">
        <v>2080</v>
      </c>
      <c r="P21" s="77" t="s">
        <v>2081</v>
      </c>
      <c r="Q21" s="77" t="s">
        <v>1501</v>
      </c>
      <c r="R21" s="16"/>
      <c r="S21" s="16"/>
      <c r="T21" s="16"/>
      <c r="U21" s="16"/>
      <c r="V21" s="16"/>
      <c r="W21" s="16"/>
      <c r="X21" s="77">
        <v>16</v>
      </c>
      <c r="Y21" s="692" t="s">
        <v>2080</v>
      </c>
      <c r="Z21" s="77" t="s">
        <v>2081</v>
      </c>
      <c r="AA21" s="77" t="s">
        <v>1501</v>
      </c>
      <c r="AB21" s="16"/>
      <c r="AC21" s="77">
        <v>16</v>
      </c>
      <c r="AD21" s="77" t="s">
        <v>1726</v>
      </c>
      <c r="AE21" s="77" t="s">
        <v>1727</v>
      </c>
      <c r="AF21" s="77" t="s">
        <v>1501</v>
      </c>
    </row>
    <row r="22" spans="1:32" ht="12">
      <c r="A22" s="16"/>
      <c r="B22" s="16"/>
      <c r="C22" s="16"/>
      <c r="D22" s="16"/>
      <c r="E22" s="16"/>
      <c r="F22" s="16"/>
      <c r="G22" s="16"/>
      <c r="H22" s="16"/>
      <c r="I22" s="16"/>
      <c r="J22" s="16"/>
      <c r="K22" s="1044"/>
      <c r="L22" s="1044"/>
      <c r="M22" s="1044"/>
      <c r="N22" s="988">
        <v>17</v>
      </c>
      <c r="O22" s="77" t="s">
        <v>1653</v>
      </c>
      <c r="P22" s="77" t="s">
        <v>1654</v>
      </c>
      <c r="Q22" s="77" t="s">
        <v>1501</v>
      </c>
      <c r="R22" s="16"/>
      <c r="S22" s="16"/>
      <c r="T22" s="16"/>
      <c r="U22" s="16"/>
      <c r="V22" s="16"/>
      <c r="W22" s="16"/>
      <c r="X22" s="77">
        <v>17</v>
      </c>
      <c r="Y22" s="692" t="s">
        <v>1653</v>
      </c>
      <c r="Z22" s="77" t="s">
        <v>1654</v>
      </c>
      <c r="AA22" s="77" t="s">
        <v>1501</v>
      </c>
      <c r="AB22" s="16"/>
      <c r="AC22" s="77">
        <v>17</v>
      </c>
      <c r="AD22" s="77" t="s">
        <v>2400</v>
      </c>
      <c r="AE22" s="77" t="s">
        <v>2401</v>
      </c>
      <c r="AF22" s="77" t="s">
        <v>1501</v>
      </c>
    </row>
    <row r="23" spans="1:32" ht="12">
      <c r="A23" s="16"/>
      <c r="B23" s="16"/>
      <c r="C23" s="16"/>
      <c r="D23" s="16"/>
      <c r="E23" s="16"/>
      <c r="F23" s="16"/>
      <c r="G23" s="16"/>
      <c r="H23" s="16"/>
      <c r="I23" s="16"/>
      <c r="J23" s="16"/>
      <c r="K23" s="1044"/>
      <c r="L23" s="1044"/>
      <c r="M23" s="1044"/>
      <c r="N23" s="988">
        <v>18</v>
      </c>
      <c r="O23" s="77" t="s">
        <v>2122</v>
      </c>
      <c r="P23" s="77" t="s">
        <v>2123</v>
      </c>
      <c r="Q23" s="77" t="s">
        <v>1501</v>
      </c>
      <c r="R23" s="16"/>
      <c r="S23" s="16"/>
      <c r="T23" s="16"/>
      <c r="U23" s="16"/>
      <c r="V23" s="16"/>
      <c r="W23" s="16"/>
      <c r="X23" s="77">
        <v>18</v>
      </c>
      <c r="Y23" s="692" t="s">
        <v>2122</v>
      </c>
      <c r="Z23" s="77" t="s">
        <v>2123</v>
      </c>
      <c r="AA23" s="77" t="s">
        <v>1501</v>
      </c>
      <c r="AB23" s="16"/>
      <c r="AC23" s="77">
        <v>18</v>
      </c>
      <c r="AD23" s="77" t="s">
        <v>1730</v>
      </c>
      <c r="AE23" s="77" t="s">
        <v>1731</v>
      </c>
      <c r="AF23" s="77" t="s">
        <v>1501</v>
      </c>
    </row>
    <row r="24" spans="1:32" ht="12">
      <c r="A24" s="16"/>
      <c r="B24" s="16"/>
      <c r="C24" s="16"/>
      <c r="D24" s="16"/>
      <c r="E24" s="16"/>
      <c r="F24" s="16"/>
      <c r="G24" s="16"/>
      <c r="H24" s="16"/>
      <c r="I24" s="16"/>
      <c r="J24" s="16"/>
      <c r="K24" s="1044"/>
      <c r="L24" s="1044"/>
      <c r="M24" s="1044"/>
      <c r="N24" s="988">
        <v>19</v>
      </c>
      <c r="O24" s="77" t="s">
        <v>2145</v>
      </c>
      <c r="P24" s="77" t="s">
        <v>2146</v>
      </c>
      <c r="Q24" s="77" t="s">
        <v>1501</v>
      </c>
      <c r="R24" s="16"/>
      <c r="S24" s="16"/>
      <c r="T24" s="16"/>
      <c r="U24" s="16"/>
      <c r="V24" s="16"/>
      <c r="W24" s="16"/>
      <c r="X24" s="77">
        <v>19</v>
      </c>
      <c r="Y24" s="692" t="s">
        <v>2145</v>
      </c>
      <c r="Z24" s="77" t="s">
        <v>2146</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1640</v>
      </c>
      <c r="P25" s="77" t="s">
        <v>1641</v>
      </c>
      <c r="Q25" s="77" t="s">
        <v>1501</v>
      </c>
      <c r="R25" s="16"/>
      <c r="S25" s="16"/>
      <c r="T25" s="16"/>
      <c r="U25" s="16"/>
      <c r="V25" s="16"/>
      <c r="W25" s="16"/>
      <c r="X25" s="77">
        <v>20</v>
      </c>
      <c r="Y25" s="692" t="s">
        <v>1640</v>
      </c>
      <c r="Z25" s="77" t="s">
        <v>1641</v>
      </c>
      <c r="AA25" s="77" t="s">
        <v>1501</v>
      </c>
      <c r="AB25" s="16"/>
      <c r="AC25" s="77">
        <v>20</v>
      </c>
      <c r="AD25" s="77" t="s">
        <v>2416</v>
      </c>
      <c r="AE25" s="77" t="s">
        <v>2417</v>
      </c>
      <c r="AF25" s="77" t="s">
        <v>1501</v>
      </c>
    </row>
    <row r="26" spans="1:32" ht="12">
      <c r="A26" s="16"/>
      <c r="B26" s="16"/>
      <c r="C26" s="16"/>
      <c r="D26" s="16"/>
      <c r="E26" s="16"/>
      <c r="F26" s="16"/>
      <c r="G26" s="16"/>
      <c r="H26" s="16"/>
      <c r="I26" s="16"/>
      <c r="J26" s="16"/>
      <c r="K26" s="1044"/>
      <c r="L26" s="1044"/>
      <c r="M26" s="1044"/>
      <c r="N26" s="988">
        <v>21</v>
      </c>
      <c r="O26" s="77" t="s">
        <v>2187</v>
      </c>
      <c r="P26" s="77" t="s">
        <v>2188</v>
      </c>
      <c r="Q26" s="77" t="s">
        <v>1501</v>
      </c>
      <c r="R26" s="16"/>
      <c r="S26" s="16"/>
      <c r="T26" s="16"/>
      <c r="U26" s="16"/>
      <c r="V26" s="16"/>
      <c r="W26" s="16"/>
      <c r="X26" s="77">
        <v>21</v>
      </c>
      <c r="Y26" s="692" t="s">
        <v>2187</v>
      </c>
      <c r="Z26" s="77" t="s">
        <v>2188</v>
      </c>
      <c r="AA26" s="77" t="s">
        <v>1501</v>
      </c>
      <c r="AB26" s="16"/>
      <c r="AC26" s="77">
        <v>21</v>
      </c>
      <c r="AD26" s="77" t="s">
        <v>2447</v>
      </c>
      <c r="AE26" s="77" t="s">
        <v>2448</v>
      </c>
      <c r="AF26" s="77" t="s">
        <v>1501</v>
      </c>
    </row>
    <row r="27" spans="1:32" ht="12">
      <c r="A27" s="16"/>
      <c r="B27" s="16"/>
      <c r="C27" s="16"/>
      <c r="D27" s="16"/>
      <c r="E27" s="16"/>
      <c r="F27" s="16"/>
      <c r="G27" s="16"/>
      <c r="H27" s="16"/>
      <c r="I27" s="16"/>
      <c r="J27" s="16"/>
      <c r="K27" s="1044"/>
      <c r="L27" s="1044"/>
      <c r="M27" s="1044"/>
      <c r="N27" s="988">
        <v>22</v>
      </c>
      <c r="O27" s="77" t="s">
        <v>2210</v>
      </c>
      <c r="P27" s="77" t="s">
        <v>1688</v>
      </c>
      <c r="Q27" s="77" t="s">
        <v>1501</v>
      </c>
      <c r="R27" s="16"/>
      <c r="S27" s="16"/>
      <c r="T27" s="16"/>
      <c r="U27" s="16"/>
      <c r="V27" s="16"/>
      <c r="W27" s="16"/>
      <c r="X27" s="77">
        <v>22</v>
      </c>
      <c r="Y27" s="692" t="s">
        <v>2210</v>
      </c>
      <c r="Z27" s="77" t="s">
        <v>1688</v>
      </c>
      <c r="AA27" s="77" t="s">
        <v>1501</v>
      </c>
      <c r="AB27" s="16"/>
      <c r="AC27" s="77">
        <v>22</v>
      </c>
      <c r="AD27" s="77" t="s">
        <v>2316</v>
      </c>
      <c r="AE27" s="77" t="s">
        <v>2317</v>
      </c>
      <c r="AF27" s="77" t="s">
        <v>1501</v>
      </c>
    </row>
    <row r="28" spans="1:32" ht="12">
      <c r="A28" s="16"/>
      <c r="B28" s="16"/>
      <c r="C28" s="16"/>
      <c r="D28" s="16"/>
      <c r="E28" s="16"/>
      <c r="F28" s="16"/>
      <c r="G28" s="16"/>
      <c r="H28" s="16"/>
      <c r="I28" s="16"/>
      <c r="J28" s="16"/>
      <c r="K28" s="1044"/>
      <c r="L28" s="1044"/>
      <c r="M28" s="1044"/>
      <c r="N28" s="988">
        <v>23</v>
      </c>
      <c r="O28" s="77" t="s">
        <v>1662</v>
      </c>
      <c r="P28" s="77" t="s">
        <v>1663</v>
      </c>
      <c r="Q28" s="77" t="s">
        <v>1501</v>
      </c>
      <c r="R28" s="16"/>
      <c r="S28" s="16"/>
      <c r="T28" s="16"/>
      <c r="U28" s="16"/>
      <c r="V28" s="16"/>
      <c r="W28" s="16"/>
      <c r="X28" s="77">
        <v>23</v>
      </c>
      <c r="Y28" s="692" t="s">
        <v>1662</v>
      </c>
      <c r="Z28" s="77" t="s">
        <v>1663</v>
      </c>
      <c r="AA28" s="77" t="s">
        <v>1501</v>
      </c>
      <c r="AB28" s="16"/>
      <c r="AC28" s="77">
        <v>23</v>
      </c>
      <c r="AD28" s="77" t="s">
        <v>2396</v>
      </c>
      <c r="AE28" s="77" t="s">
        <v>2397</v>
      </c>
      <c r="AF28" s="77" t="s">
        <v>1501</v>
      </c>
    </row>
    <row r="29" spans="1:32" ht="12">
      <c r="A29" s="16"/>
      <c r="B29" s="16"/>
      <c r="C29" s="16"/>
      <c r="D29" s="16"/>
      <c r="E29" s="16"/>
      <c r="F29" s="16"/>
      <c r="G29" s="16"/>
      <c r="H29" s="16"/>
      <c r="I29" s="16"/>
      <c r="J29" s="16"/>
      <c r="K29" s="1044"/>
      <c r="L29" s="1044"/>
      <c r="M29" s="1044"/>
      <c r="N29" s="988">
        <v>24</v>
      </c>
      <c r="O29" s="77" t="s">
        <v>1656</v>
      </c>
      <c r="P29" s="77" t="s">
        <v>1657</v>
      </c>
      <c r="Q29" s="77" t="s">
        <v>1501</v>
      </c>
      <c r="R29" s="16"/>
      <c r="S29" s="16"/>
      <c r="T29" s="16"/>
      <c r="U29" s="16"/>
      <c r="V29" s="16"/>
      <c r="W29" s="16"/>
      <c r="X29" s="77">
        <v>24</v>
      </c>
      <c r="Y29" s="692" t="s">
        <v>1656</v>
      </c>
      <c r="Z29" s="77" t="s">
        <v>1657</v>
      </c>
      <c r="AA29" s="77" t="s">
        <v>1501</v>
      </c>
      <c r="AB29" s="16"/>
      <c r="AC29" s="77">
        <v>24</v>
      </c>
      <c r="AD29" s="77" t="s">
        <v>2451</v>
      </c>
      <c r="AE29" s="77" t="s">
        <v>2452</v>
      </c>
      <c r="AF29" s="77" t="s">
        <v>1501</v>
      </c>
    </row>
    <row r="30" spans="1:32" ht="12">
      <c r="A30" s="16"/>
      <c r="B30" s="16"/>
      <c r="C30" s="16"/>
      <c r="D30" s="16"/>
      <c r="E30" s="16"/>
      <c r="F30" s="16"/>
      <c r="G30" s="16"/>
      <c r="H30" s="16"/>
      <c r="I30" s="16"/>
      <c r="J30" s="16"/>
      <c r="K30" s="1044"/>
      <c r="L30" s="1044"/>
      <c r="M30" s="1044"/>
      <c r="N30" s="988">
        <v>25</v>
      </c>
      <c r="O30" s="77" t="s">
        <v>2270</v>
      </c>
      <c r="P30" s="77" t="s">
        <v>2271</v>
      </c>
      <c r="Q30" s="77" t="s">
        <v>1501</v>
      </c>
      <c r="R30" s="16"/>
      <c r="S30" s="16"/>
      <c r="T30" s="16"/>
      <c r="U30" s="16"/>
      <c r="V30" s="16"/>
      <c r="W30" s="16"/>
      <c r="X30" s="77">
        <v>25</v>
      </c>
      <c r="Y30" s="692" t="s">
        <v>2270</v>
      </c>
      <c r="Z30" s="77" t="s">
        <v>2271</v>
      </c>
      <c r="AA30" s="77" t="s">
        <v>1501</v>
      </c>
      <c r="AB30" s="16"/>
      <c r="AC30" s="77">
        <v>25</v>
      </c>
      <c r="AD30" s="77" t="s">
        <v>1684</v>
      </c>
      <c r="AE30" s="77" t="s">
        <v>1685</v>
      </c>
      <c r="AF30" s="77" t="s">
        <v>1501</v>
      </c>
    </row>
    <row r="31" spans="1:32" ht="12">
      <c r="A31" s="16"/>
      <c r="B31" s="16"/>
      <c r="C31" s="16"/>
      <c r="D31" s="16"/>
      <c r="E31" s="16"/>
      <c r="F31" s="16"/>
      <c r="G31" s="16"/>
      <c r="H31" s="16"/>
      <c r="I31" s="16"/>
      <c r="J31" s="16"/>
      <c r="K31" s="1044"/>
      <c r="L31" s="1044"/>
      <c r="M31" s="1044"/>
      <c r="N31" s="988">
        <v>26</v>
      </c>
      <c r="O31" s="77" t="s">
        <v>2293</v>
      </c>
      <c r="P31" s="77" t="s">
        <v>2294</v>
      </c>
      <c r="Q31" s="77" t="s">
        <v>1501</v>
      </c>
      <c r="R31" s="16"/>
      <c r="S31" s="16"/>
      <c r="T31" s="16"/>
      <c r="U31" s="16"/>
      <c r="V31" s="16"/>
      <c r="W31" s="16"/>
      <c r="X31" s="77">
        <v>26</v>
      </c>
      <c r="Y31" s="692" t="s">
        <v>2293</v>
      </c>
      <c r="Z31" s="77" t="s">
        <v>2294</v>
      </c>
      <c r="AA31" s="77" t="s">
        <v>1501</v>
      </c>
      <c r="AB31" s="16"/>
      <c r="AC31" s="77">
        <v>26</v>
      </c>
      <c r="AD31" s="77" t="s">
        <v>2080</v>
      </c>
      <c r="AE31" s="77" t="s">
        <v>2081</v>
      </c>
      <c r="AF31" s="77" t="s">
        <v>1501</v>
      </c>
    </row>
    <row r="32" spans="1:32" ht="12">
      <c r="A32" s="16"/>
      <c r="B32" s="16"/>
      <c r="C32" s="16"/>
      <c r="D32" s="16"/>
      <c r="E32" s="16"/>
      <c r="F32" s="16"/>
      <c r="G32" s="16"/>
      <c r="H32" s="16"/>
      <c r="I32" s="16"/>
      <c r="J32" s="16"/>
      <c r="K32" s="1044"/>
      <c r="L32" s="1044"/>
      <c r="M32" s="1044"/>
      <c r="N32" s="988">
        <v>27</v>
      </c>
      <c r="O32" s="77" t="s">
        <v>2316</v>
      </c>
      <c r="P32" s="77" t="s">
        <v>2317</v>
      </c>
      <c r="Q32" s="77" t="s">
        <v>1501</v>
      </c>
      <c r="R32" s="16"/>
      <c r="S32" s="16"/>
      <c r="T32" s="16"/>
      <c r="U32" s="16"/>
      <c r="V32" s="16"/>
      <c r="W32" s="16"/>
      <c r="X32" s="77">
        <v>27</v>
      </c>
      <c r="Y32" s="692" t="s">
        <v>2316</v>
      </c>
      <c r="Z32" s="77" t="s">
        <v>2317</v>
      </c>
      <c r="AA32" s="77" t="s">
        <v>1501</v>
      </c>
      <c r="AB32" s="16"/>
      <c r="AC32" s="77">
        <v>27</v>
      </c>
      <c r="AD32" s="77" t="s">
        <v>1710</v>
      </c>
      <c r="AE32" s="77" t="s">
        <v>1711</v>
      </c>
      <c r="AF32" s="77" t="s">
        <v>1501</v>
      </c>
    </row>
    <row r="33" spans="1:32" ht="12">
      <c r="A33" s="16"/>
      <c r="B33" s="16"/>
      <c r="C33" s="16"/>
      <c r="D33" s="16"/>
      <c r="E33" s="16"/>
      <c r="F33" s="16"/>
      <c r="G33" s="16"/>
      <c r="H33" s="16"/>
      <c r="I33" s="16"/>
      <c r="J33" s="16"/>
      <c r="K33" s="1044"/>
      <c r="L33" s="1044"/>
      <c r="M33" s="1044"/>
      <c r="N33" s="988">
        <v>28</v>
      </c>
      <c r="O33" s="77" t="s">
        <v>2339</v>
      </c>
      <c r="P33" s="77" t="s">
        <v>2340</v>
      </c>
      <c r="Q33" s="77" t="s">
        <v>1501</v>
      </c>
      <c r="R33" s="16"/>
      <c r="S33" s="16"/>
      <c r="T33" s="16"/>
      <c r="U33" s="16"/>
      <c r="V33" s="16"/>
      <c r="W33" s="16"/>
      <c r="X33" s="77">
        <v>28</v>
      </c>
      <c r="Y33" s="692" t="s">
        <v>2339</v>
      </c>
      <c r="Z33" s="77" t="s">
        <v>2340</v>
      </c>
      <c r="AA33" s="77" t="s">
        <v>1501</v>
      </c>
      <c r="AB33" s="16"/>
      <c r="AC33" s="77">
        <v>28</v>
      </c>
      <c r="AD33" s="77" t="s">
        <v>2428</v>
      </c>
      <c r="AE33" s="77" t="s">
        <v>2429</v>
      </c>
      <c r="AF33" s="77" t="s">
        <v>1501</v>
      </c>
    </row>
    <row r="34" spans="1:32" ht="12">
      <c r="A34" s="16"/>
      <c r="B34" s="16"/>
      <c r="C34" s="16"/>
      <c r="D34" s="16"/>
      <c r="E34" s="16"/>
      <c r="F34" s="16"/>
      <c r="G34" s="16"/>
      <c r="H34" s="16"/>
      <c r="I34" s="16"/>
      <c r="J34" s="16"/>
      <c r="K34" s="1044"/>
      <c r="L34" s="1044"/>
      <c r="M34" s="1044"/>
      <c r="N34" s="988">
        <v>29</v>
      </c>
      <c r="O34" s="77" t="s">
        <v>2362</v>
      </c>
      <c r="P34" s="77" t="s">
        <v>2363</v>
      </c>
      <c r="Q34" s="77" t="s">
        <v>1501</v>
      </c>
      <c r="R34" s="16"/>
      <c r="S34" s="16"/>
      <c r="T34" s="16"/>
      <c r="U34" s="16"/>
      <c r="V34" s="16"/>
      <c r="W34" s="16"/>
      <c r="X34" s="77">
        <v>29</v>
      </c>
      <c r="Y34" s="692" t="s">
        <v>2362</v>
      </c>
      <c r="Z34" s="77" t="s">
        <v>2363</v>
      </c>
      <c r="AA34" s="77" t="s">
        <v>1501</v>
      </c>
      <c r="AB34" s="16"/>
      <c r="AC34" s="77">
        <v>29</v>
      </c>
      <c r="AD34" s="77" t="s">
        <v>2435</v>
      </c>
      <c r="AE34" s="77" t="s">
        <v>2436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2408</v>
      </c>
      <c r="AE35" s="77" t="s">
        <v>2409</v>
      </c>
      <c r="AF35" s="77" t="s">
        <v>1501</v>
      </c>
    </row>
    <row r="36" spans="1:32" ht="12">
      <c r="A36" s="16"/>
      <c r="B36" s="16"/>
      <c r="C36" s="16"/>
      <c r="D36" s="16"/>
      <c r="E36" s="16"/>
      <c r="F36" s="16"/>
      <c r="G36" s="16"/>
      <c r="H36" s="16"/>
      <c r="I36" s="16"/>
      <c r="J36" s="16"/>
      <c r="K36" s="1044"/>
      <c r="L36" s="1044"/>
      <c r="M36" s="1044"/>
      <c r="N36" s="988">
        <v>31</v>
      </c>
      <c r="O36" s="77" t="s">
        <v>2468</v>
      </c>
      <c r="P36" s="77" t="s">
        <v>2469</v>
      </c>
      <c r="Q36" s="77" t="s">
        <v>1508</v>
      </c>
      <c r="R36" s="16"/>
      <c r="S36" s="16"/>
      <c r="T36" s="16"/>
      <c r="U36" s="16"/>
      <c r="V36" s="16"/>
      <c r="W36" s="16"/>
      <c r="X36" s="77">
        <v>31</v>
      </c>
      <c r="Y36" s="692">
        <v>0</v>
      </c>
      <c r="Z36" s="77">
        <v>0</v>
      </c>
      <c r="AA36" s="77">
        <v>0</v>
      </c>
      <c r="AB36" s="16"/>
      <c r="AC36" s="77">
        <v>31</v>
      </c>
      <c r="AD36" s="77" t="s">
        <v>2388</v>
      </c>
      <c r="AE36" s="77" t="s">
        <v>2389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2424</v>
      </c>
      <c r="AE37" s="77" t="s">
        <v>2425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2443</v>
      </c>
      <c r="AE38" s="77" t="s">
        <v>2444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2463</v>
      </c>
      <c r="AE39" s="77" t="s">
        <v>2464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2432</v>
      </c>
      <c r="AE40" s="77" t="s">
        <v>1701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2384</v>
      </c>
      <c r="AE41" s="77" t="s">
        <v>2385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2439</v>
      </c>
      <c r="AE42" s="77" t="s">
        <v>2440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2420</v>
      </c>
      <c r="AE43" s="77" t="s">
        <v>2421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1742</v>
      </c>
      <c r="AE44" s="77" t="s">
        <v>1743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1689</v>
      </c>
      <c r="AE45" s="77" t="s">
        <v>1690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1680</v>
      </c>
      <c r="AE46" s="77" t="s">
        <v>1681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1738</v>
      </c>
      <c r="AE47" s="77" t="s">
        <v>1739</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2459</v>
      </c>
      <c r="AE48" s="77" t="s">
        <v>2460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1746</v>
      </c>
      <c r="AE49" s="77" t="s">
        <v>1747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1734</v>
      </c>
      <c r="AE50" s="77" t="s">
        <v>1735</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1676</v>
      </c>
      <c r="AE51" s="77" t="s">
        <v>1677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43</v>
      </c>
      <c r="I4" s="70" t="str">
        <f>HLOOKUP(I3,比較地域マスタ!$E$5:$L$6,2,0)</f>
        <v>熊本県</v>
      </c>
      <c r="J4" s="70" t="str">
        <f>HLOOKUP(J3,比較地域マスタ!$E$5:$L$6,2,0)</f>
        <v>相良村</v>
      </c>
      <c r="K4" s="70" t="str">
        <f>HLOOKUP(K3,比較地域マスタ!$E$5:$L$6,2,0)</f>
        <v>43510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相良村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8.4154393926897555</v>
      </c>
      <c r="BB5" s="29"/>
      <c r="BC5" s="17"/>
      <c r="BD5" s="1005">
        <f>SUM(BC6:BC8)</f>
        <v>5.3669136773267212</v>
      </c>
      <c r="BE5" s="29"/>
      <c r="BF5" s="17"/>
      <c r="BG5" s="1005">
        <f>AK35</f>
        <v>10.443688840184693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3.0119445047303488</v>
      </c>
      <c r="BA6" s="17"/>
      <c r="BB6" s="29"/>
      <c r="BC6" s="1005">
        <f>O32</f>
        <v>2.2877659431782309</v>
      </c>
      <c r="BD6" s="17"/>
      <c r="BE6" s="29"/>
      <c r="BF6" s="1005">
        <f>AK36</f>
        <v>6.8949497994645261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1.232806643812721</v>
      </c>
      <c r="BA7" s="17"/>
      <c r="BB7" s="29"/>
      <c r="BC7" s="1005">
        <f>O33</f>
        <v>0.73296280634433764</v>
      </c>
      <c r="BD7" s="17"/>
      <c r="BE7" s="29"/>
      <c r="BF7" s="1005">
        <f t="shared" ref="BF7:BF8" si="0">AK37</f>
        <v>0.54927203045477313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4.1706882441466862</v>
      </c>
      <c r="BA8" s="17"/>
      <c r="BB8" s="29"/>
      <c r="BC8" s="1005">
        <f>O34</f>
        <v>2.3461849278041522</v>
      </c>
      <c r="BD8" s="17"/>
      <c r="BE8" s="29"/>
      <c r="BF8" s="1005">
        <f t="shared" si="0"/>
        <v>2.9994670102653944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32.496682536090624</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3.9987600773312808</v>
      </c>
      <c r="BA9" s="1005">
        <f>AZ9</f>
        <v>3.9987600773312808</v>
      </c>
      <c r="BB9" s="29"/>
      <c r="BC9" s="1005">
        <f>O35</f>
        <v>6.0485874139963292</v>
      </c>
      <c r="BD9" s="1005">
        <f>BC9</f>
        <v>6.0485874139963292</v>
      </c>
      <c r="BE9" s="29"/>
      <c r="BF9" s="1005">
        <f>AK39</f>
        <v>2.9226358088771365</v>
      </c>
      <c r="BG9" s="1005">
        <f>AK39</f>
        <v>2.9226358088771365</v>
      </c>
      <c r="BH9" s="29"/>
    </row>
    <row r="10" spans="1:62" ht="17.100000000000001" customHeight="1" thickBot="1">
      <c r="B10" s="323"/>
      <c r="C10" s="324"/>
      <c r="D10" s="326"/>
      <c r="E10" s="326"/>
      <c r="F10" s="326"/>
      <c r="G10" s="325"/>
      <c r="H10" s="325"/>
      <c r="I10" s="326"/>
      <c r="J10" s="327"/>
      <c r="K10" s="334"/>
      <c r="L10" s="246" t="s">
        <v>114</v>
      </c>
      <c r="M10" s="246"/>
      <c r="N10" s="563"/>
      <c r="O10" s="906">
        <f>SUM(O11:O13)</f>
        <v>8.4154393926897555</v>
      </c>
      <c r="P10" s="453">
        <f t="shared" ref="P10:P22" si="1">O10/$O$9</f>
        <v>0.25896303055992309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5.1497099584935873</v>
      </c>
      <c r="BA10" s="1005">
        <f>AZ10</f>
        <v>5.1497099584935873</v>
      </c>
      <c r="BB10" s="29"/>
      <c r="BC10" s="1005">
        <f>O36</f>
        <v>7.5488999337271396</v>
      </c>
      <c r="BD10" s="1005">
        <f>BC10</f>
        <v>7.5488999337271396</v>
      </c>
      <c r="BE10" s="29"/>
      <c r="BF10" s="1005">
        <f>AK40</f>
        <v>3.9386294707894263</v>
      </c>
      <c r="BG10" s="1005">
        <f>AK40</f>
        <v>3.9386294707894263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3.0119445047303488</v>
      </c>
      <c r="P11" s="454">
        <f t="shared" si="1"/>
        <v>9.268467639382269E-2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14.547761154559133</v>
      </c>
      <c r="BB11" s="29"/>
      <c r="BC11" s="1005"/>
      <c r="BD11" s="1005">
        <f>SUM(BC12:BC14)</f>
        <v>12.903423249418985</v>
      </c>
      <c r="BE11" s="29"/>
      <c r="BF11" s="17"/>
      <c r="BG11" s="1005">
        <f>AK41</f>
        <v>10.91003164743419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1.232806643812721</v>
      </c>
      <c r="P12" s="454">
        <f t="shared" si="1"/>
        <v>3.7936384504589755E-2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14.22102235280725</v>
      </c>
      <c r="BA12" s="17"/>
      <c r="BB12" s="29"/>
      <c r="BC12" s="1005">
        <f>O38</f>
        <v>12.527555820454497</v>
      </c>
      <c r="BD12" s="17"/>
      <c r="BE12" s="29"/>
      <c r="BF12" s="1005">
        <f>AK42</f>
        <v>10.66895964236768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4.1706882441466862</v>
      </c>
      <c r="P13" s="454">
        <f t="shared" si="1"/>
        <v>0.12834196966151065</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0.32673880175188402</v>
      </c>
      <c r="BA13" s="17"/>
      <c r="BB13" s="29"/>
      <c r="BC13" s="1005">
        <f>O41</f>
        <v>0.37586742896448899</v>
      </c>
      <c r="BD13" s="17"/>
      <c r="BE13" s="29"/>
      <c r="BF13" s="1005">
        <f>AK45</f>
        <v>0.24107200506651005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3.9987600773312808</v>
      </c>
      <c r="P14" s="453">
        <f t="shared" si="1"/>
        <v>0.12305133217491605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5.1497099584935873</v>
      </c>
      <c r="P15" s="453">
        <f t="shared" si="1"/>
        <v>0.15846878993799904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0.38501195301686358</v>
      </c>
      <c r="BA15" s="1005">
        <f>AZ15</f>
        <v>0.38501195301686358</v>
      </c>
      <c r="BB15" s="29"/>
      <c r="BC15" s="1005">
        <f>O43</f>
        <v>0.39149286253743959</v>
      </c>
      <c r="BD15" s="1005">
        <f>BC15</f>
        <v>0.39149286253743959</v>
      </c>
      <c r="BE15" s="29"/>
      <c r="BF15" s="1005">
        <f>AK47</f>
        <v>0.45618299752741659</v>
      </c>
      <c r="BG15" s="1005">
        <f>AK47</f>
        <v>0.45618299752741659</v>
      </c>
      <c r="BH15" s="29"/>
    </row>
    <row r="16" spans="1:62" ht="17.100000000000001" customHeight="1" thickBot="1">
      <c r="B16" s="323"/>
      <c r="C16" s="324"/>
      <c r="D16" s="326"/>
      <c r="E16" s="326"/>
      <c r="F16" s="326"/>
      <c r="G16" s="325"/>
      <c r="H16" s="325"/>
      <c r="I16" s="326"/>
      <c r="J16" s="327"/>
      <c r="K16" s="335"/>
      <c r="L16" s="246" t="s">
        <v>128</v>
      </c>
      <c r="M16" s="344"/>
      <c r="N16" s="345"/>
      <c r="O16" s="906">
        <f>SUM(O18:O21)</f>
        <v>14.547761154559133</v>
      </c>
      <c r="P16" s="453">
        <f t="shared" si="1"/>
        <v>0.4476691163291045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14.22102235280725</v>
      </c>
      <c r="P17" s="454">
        <f t="shared" si="1"/>
        <v>0.43761458841263151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5.6873803796731748</v>
      </c>
      <c r="P18" s="454">
        <f t="shared" si="1"/>
        <v>0.17501418408961603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8.533641973134074</v>
      </c>
      <c r="P19" s="454">
        <f t="shared" si="1"/>
        <v>0.26260040432301546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0.32673880175188402</v>
      </c>
      <c r="P20" s="454">
        <f t="shared" si="1"/>
        <v>1.0054527916473007E-2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0.38501195301686358</v>
      </c>
      <c r="P22" s="612">
        <f t="shared" si="1"/>
        <v>1.1847730998057159E-2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5.1343411458802288</v>
      </c>
      <c r="AZ22" s="1005">
        <f t="shared" si="3"/>
        <v>4.593447740067762</v>
      </c>
      <c r="BA22" s="1005">
        <f t="shared" si="3"/>
        <v>4.666185403168539</v>
      </c>
      <c r="BB22" s="1005">
        <f t="shared" si="3"/>
        <v>4.9180893354371138</v>
      </c>
      <c r="BC22" s="1005">
        <f t="shared" si="3"/>
        <v>5.3669136773267212</v>
      </c>
      <c r="BD22" s="1005">
        <f t="shared" si="3"/>
        <v>5.0176432196251</v>
      </c>
      <c r="BE22" s="1005">
        <f t="shared" si="3"/>
        <v>10.573524200004776</v>
      </c>
      <c r="BF22" s="1005">
        <f t="shared" si="3"/>
        <v>3.998905277799937</v>
      </c>
      <c r="BG22" s="1005">
        <f t="shared" si="3"/>
        <v>3.7557519672122206</v>
      </c>
      <c r="BH22" s="1005">
        <f t="shared" si="3"/>
        <v>3.4781886408908056</v>
      </c>
      <c r="BI22" s="1005">
        <f t="shared" si="3"/>
        <v>3.4733014628876697</v>
      </c>
      <c r="BJ22" s="1005">
        <f t="shared" si="3"/>
        <v>12.188917552750237</v>
      </c>
      <c r="BK22" s="1005">
        <f t="shared" si="3"/>
        <v>10.351448097334</v>
      </c>
      <c r="BL22" s="1005">
        <f t="shared" si="3"/>
        <v>10.443688840184693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4.5089609885056987</v>
      </c>
      <c r="AZ23" s="1005">
        <f t="shared" ref="AZ23:BL23" si="4">Y39</f>
        <v>4.7629610379168321</v>
      </c>
      <c r="BA23" s="1005">
        <f t="shared" si="4"/>
        <v>5.4697726699244713</v>
      </c>
      <c r="BB23" s="1005">
        <f t="shared" si="4"/>
        <v>6.1664688213255454</v>
      </c>
      <c r="BC23" s="1005">
        <f t="shared" si="4"/>
        <v>6.0485874139963292</v>
      </c>
      <c r="BD23" s="1005">
        <f t="shared" si="4"/>
        <v>5.069989033605375</v>
      </c>
      <c r="BE23" s="1005">
        <f t="shared" si="4"/>
        <v>4.5312070488762544</v>
      </c>
      <c r="BF23" s="1005">
        <f t="shared" si="4"/>
        <v>3.6336008481002957</v>
      </c>
      <c r="BG23" s="1005">
        <f t="shared" si="4"/>
        <v>3.3068610361916941</v>
      </c>
      <c r="BH23" s="1005">
        <f t="shared" si="4"/>
        <v>2.9980030112841378</v>
      </c>
      <c r="BI23" s="1005">
        <f t="shared" si="4"/>
        <v>3.349970664009803</v>
      </c>
      <c r="BJ23" s="1005">
        <f t="shared" si="4"/>
        <v>2.9177967590120417</v>
      </c>
      <c r="BK23" s="1005">
        <f t="shared" si="4"/>
        <v>2.6968470775738727</v>
      </c>
      <c r="BL23" s="1005">
        <f t="shared" si="4"/>
        <v>2.9226358088771365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4.386142379559903</v>
      </c>
      <c r="AZ24" s="1005">
        <f t="shared" ref="AZ24:BL24" si="5">Y40</f>
        <v>5.319809616667909</v>
      </c>
      <c r="BA24" s="1005">
        <f t="shared" si="5"/>
        <v>6.5033558618372149</v>
      </c>
      <c r="BB24" s="1005">
        <f t="shared" si="5"/>
        <v>6.9237459436763</v>
      </c>
      <c r="BC24" s="1005">
        <f t="shared" si="5"/>
        <v>7.5488999337271396</v>
      </c>
      <c r="BD24" s="1005">
        <f t="shared" si="5"/>
        <v>5.9487392186709513</v>
      </c>
      <c r="BE24" s="1005">
        <f t="shared" si="5"/>
        <v>5.3778289602345346</v>
      </c>
      <c r="BF24" s="1005">
        <f t="shared" si="5"/>
        <v>5.277263347033089</v>
      </c>
      <c r="BG24" s="1005">
        <f t="shared" si="5"/>
        <v>4.9737131797271603</v>
      </c>
      <c r="BH24" s="1005">
        <f t="shared" si="5"/>
        <v>3.6870805553696564</v>
      </c>
      <c r="BI24" s="1005">
        <f t="shared" si="5"/>
        <v>3.5025395493268272</v>
      </c>
      <c r="BJ24" s="1005">
        <f t="shared" si="5"/>
        <v>3.6153722590129198</v>
      </c>
      <c r="BK24" s="1005">
        <f t="shared" si="5"/>
        <v>2.9127150045010368</v>
      </c>
      <c r="BL24" s="1005">
        <f t="shared" si="5"/>
        <v>3.9386294707894263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13.670994796914616</v>
      </c>
      <c r="AZ25" s="1005">
        <f t="shared" ref="AZ25:BL25" si="6">Y41</f>
        <v>13.777566985098513</v>
      </c>
      <c r="BA25" s="1005">
        <f t="shared" si="6"/>
        <v>13.218854662467162</v>
      </c>
      <c r="BB25" s="1005">
        <f t="shared" si="6"/>
        <v>13.109603288111503</v>
      </c>
      <c r="BC25" s="1005">
        <f t="shared" si="6"/>
        <v>12.903423249418985</v>
      </c>
      <c r="BD25" s="1005">
        <f t="shared" si="6"/>
        <v>12.595016230224036</v>
      </c>
      <c r="BE25" s="1005">
        <f t="shared" si="6"/>
        <v>12.400202241877562</v>
      </c>
      <c r="BF25" s="1005">
        <f t="shared" si="6"/>
        <v>12.08315713351624</v>
      </c>
      <c r="BG25" s="1005">
        <f t="shared" si="6"/>
        <v>11.874621867094328</v>
      </c>
      <c r="BH25" s="1005">
        <f t="shared" si="6"/>
        <v>11.658747771265865</v>
      </c>
      <c r="BI25" s="1005">
        <f t="shared" si="6"/>
        <v>11.507994085782448</v>
      </c>
      <c r="BJ25" s="1005">
        <f t="shared" si="6"/>
        <v>10.560887482356801</v>
      </c>
      <c r="BK25" s="1005">
        <f t="shared" si="6"/>
        <v>10.710587416589215</v>
      </c>
      <c r="BL25" s="1005">
        <f t="shared" si="6"/>
        <v>10.91003164743419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0.39207757099948037</v>
      </c>
      <c r="AZ26" s="1005">
        <f t="shared" si="7"/>
        <v>0.33042881170070681</v>
      </c>
      <c r="BA26" s="1005">
        <f t="shared" si="7"/>
        <v>0.4200963385824496</v>
      </c>
      <c r="BB26" s="1005">
        <f t="shared" si="7"/>
        <v>0.30197360897620762</v>
      </c>
      <c r="BC26" s="1005">
        <f t="shared" si="7"/>
        <v>0.39149286253743959</v>
      </c>
      <c r="BD26" s="1005">
        <f t="shared" si="7"/>
        <v>0</v>
      </c>
      <c r="BE26" s="1005">
        <f t="shared" si="7"/>
        <v>0.6055638162815179</v>
      </c>
      <c r="BF26" s="1005">
        <f t="shared" si="7"/>
        <v>0.46261585584218601</v>
      </c>
      <c r="BG26" s="1005">
        <f t="shared" si="7"/>
        <v>0.42895815459052555</v>
      </c>
      <c r="BH26" s="1005">
        <f t="shared" si="7"/>
        <v>0.516735216843207</v>
      </c>
      <c r="BI26" s="1005">
        <f t="shared" si="7"/>
        <v>0.4546522355093251</v>
      </c>
      <c r="BJ26" s="1005">
        <f t="shared" si="7"/>
        <v>0.5017843294825689</v>
      </c>
      <c r="BK26" s="1005">
        <f t="shared" si="7"/>
        <v>0.46911594247772331</v>
      </c>
      <c r="BL26" s="1005">
        <f t="shared" si="7"/>
        <v>0.45618299752741659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28.092516881859925</v>
      </c>
      <c r="AZ27" s="1005">
        <f t="shared" si="8"/>
        <v>28.784214191451724</v>
      </c>
      <c r="BA27" s="1005">
        <f t="shared" si="8"/>
        <v>30.278264935979838</v>
      </c>
      <c r="BB27" s="1005">
        <f t="shared" si="8"/>
        <v>31.419880997526672</v>
      </c>
      <c r="BC27" s="1005">
        <f t="shared" si="8"/>
        <v>32.259317137006612</v>
      </c>
      <c r="BD27" s="1005">
        <f t="shared" si="8"/>
        <v>28.631387702125462</v>
      </c>
      <c r="BE27" s="1005">
        <f t="shared" si="8"/>
        <v>33.488326267274644</v>
      </c>
      <c r="BF27" s="1005">
        <f t="shared" si="8"/>
        <v>25.455542462291746</v>
      </c>
      <c r="BG27" s="1005">
        <f t="shared" si="8"/>
        <v>24.339906204815925</v>
      </c>
      <c r="BH27" s="1005">
        <f t="shared" si="8"/>
        <v>22.338755195653672</v>
      </c>
      <c r="BI27" s="1005">
        <f t="shared" si="8"/>
        <v>22.288457997516073</v>
      </c>
      <c r="BJ27" s="1005">
        <f t="shared" si="8"/>
        <v>29.784758382614566</v>
      </c>
      <c r="BK27" s="1005">
        <f t="shared" si="8"/>
        <v>27.140713538475847</v>
      </c>
      <c r="BL27" s="1005">
        <f t="shared" si="8"/>
        <v>28.671168764812865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32.259317137006612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5.3669136773267212</v>
      </c>
      <c r="P31" s="453">
        <f t="shared" ref="P31:P43" si="9">O31/$O$30</f>
        <v>0.16636786372548507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2.2877659431782309</v>
      </c>
      <c r="P32" s="454">
        <f t="shared" si="9"/>
        <v>7.0917990404508482E-2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0.73296280634433764</v>
      </c>
      <c r="P33" s="454">
        <f t="shared" si="9"/>
        <v>2.2720964713276951E-2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2.3461849278041522</v>
      </c>
      <c r="P34" s="454">
        <f t="shared" si="9"/>
        <v>7.2728908607699622E-2</v>
      </c>
      <c r="Q34" s="328"/>
      <c r="R34" s="13"/>
      <c r="S34" s="323"/>
      <c r="T34" s="563" t="s">
        <v>112</v>
      </c>
      <c r="U34" s="332"/>
      <c r="V34" s="332"/>
      <c r="W34" s="332"/>
      <c r="X34" s="893">
        <f>X35+X39+X40+X41+X47</f>
        <v>28.092516881859925</v>
      </c>
      <c r="Y34" s="894">
        <f t="shared" ref="Y34:AK34" si="10">Y35+Y39+Y40+Y41+Y47</f>
        <v>28.784214191451724</v>
      </c>
      <c r="Z34" s="894">
        <f t="shared" si="10"/>
        <v>30.278264935979838</v>
      </c>
      <c r="AA34" s="894">
        <f t="shared" si="10"/>
        <v>31.419880997526672</v>
      </c>
      <c r="AB34" s="894">
        <f t="shared" si="10"/>
        <v>32.259317137006612</v>
      </c>
      <c r="AC34" s="894">
        <f t="shared" si="10"/>
        <v>28.631387702125462</v>
      </c>
      <c r="AD34" s="894">
        <f t="shared" si="10"/>
        <v>33.488326267274644</v>
      </c>
      <c r="AE34" s="894">
        <f t="shared" si="10"/>
        <v>25.455542462291746</v>
      </c>
      <c r="AF34" s="894">
        <f t="shared" si="10"/>
        <v>24.339906204815925</v>
      </c>
      <c r="AG34" s="894">
        <f t="shared" si="10"/>
        <v>22.338755195653672</v>
      </c>
      <c r="AH34" s="894">
        <f t="shared" si="10"/>
        <v>22.288457997516073</v>
      </c>
      <c r="AI34" s="894">
        <f t="shared" si="10"/>
        <v>29.784758382614566</v>
      </c>
      <c r="AJ34" s="894">
        <f t="shared" si="10"/>
        <v>27.140713538475847</v>
      </c>
      <c r="AK34" s="895">
        <f t="shared" si="10"/>
        <v>28.671168764812865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6.0485874139963292</v>
      </c>
      <c r="P35" s="453">
        <f t="shared" si="9"/>
        <v>0.18749892901662291</v>
      </c>
      <c r="Q35" s="328"/>
      <c r="R35" s="13"/>
      <c r="S35" s="323"/>
      <c r="T35" s="334"/>
      <c r="U35" s="246" t="s">
        <v>114</v>
      </c>
      <c r="V35" s="344"/>
      <c r="W35" s="344"/>
      <c r="X35" s="896">
        <f>SUM(X36:X38)</f>
        <v>5.1343411458802288</v>
      </c>
      <c r="Y35" s="897">
        <f t="shared" ref="Y35:AK35" si="11">SUM(Y36:Y38)</f>
        <v>4.593447740067762</v>
      </c>
      <c r="Z35" s="897">
        <f t="shared" si="11"/>
        <v>4.666185403168539</v>
      </c>
      <c r="AA35" s="897">
        <f t="shared" si="11"/>
        <v>4.9180893354371138</v>
      </c>
      <c r="AB35" s="897">
        <f t="shared" si="11"/>
        <v>5.3669136773267212</v>
      </c>
      <c r="AC35" s="897">
        <f t="shared" si="11"/>
        <v>5.0176432196251</v>
      </c>
      <c r="AD35" s="897">
        <f t="shared" si="11"/>
        <v>10.573524200004776</v>
      </c>
      <c r="AE35" s="897">
        <f t="shared" si="11"/>
        <v>3.998905277799937</v>
      </c>
      <c r="AF35" s="897">
        <f t="shared" si="11"/>
        <v>3.7557519672122206</v>
      </c>
      <c r="AG35" s="897">
        <f t="shared" si="11"/>
        <v>3.4781886408908056</v>
      </c>
      <c r="AH35" s="897">
        <f t="shared" si="11"/>
        <v>3.4733014628876697</v>
      </c>
      <c r="AI35" s="897">
        <f t="shared" si="11"/>
        <v>12.188917552750237</v>
      </c>
      <c r="AJ35" s="897">
        <f t="shared" si="11"/>
        <v>10.351448097334</v>
      </c>
      <c r="AK35" s="898">
        <f t="shared" si="11"/>
        <v>10.443688840184693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7.5488999337271396</v>
      </c>
      <c r="P36" s="453">
        <f t="shared" si="9"/>
        <v>0.23400681116920918</v>
      </c>
      <c r="Q36" s="328"/>
      <c r="R36" s="13"/>
      <c r="S36" s="356" t="s">
        <v>184</v>
      </c>
      <c r="T36" s="335"/>
      <c r="U36" s="346"/>
      <c r="V36" s="336" t="s">
        <v>184</v>
      </c>
      <c r="W36" s="357"/>
      <c r="X36" s="899">
        <f>VLOOKUP(年度マスタ!$K$4&amp;"_"&amp;X$33,データシート1!$A:$BT,MATCH("aa_"&amp;$S36,データシート1!$A$1:$BT$1,0),0)</f>
        <v>1.5661239142110079</v>
      </c>
      <c r="Y36" s="900">
        <f>VLOOKUP(年度マスタ!$K$4&amp;"_"&amp;Y$33,データシート1!$A:$BT,MATCH("aa_"&amp;$S36,データシート1!$A$1:$BT$1,0),0)</f>
        <v>1.086703620891766</v>
      </c>
      <c r="Z36" s="900">
        <f>VLOOKUP(年度マスタ!$K$4&amp;"_"&amp;Z$33,データシート1!$A:$BT,MATCH("aa_"&amp;$S36,データシート1!$A$1:$BT$1,0),0)</f>
        <v>1.2706604282905949</v>
      </c>
      <c r="AA36" s="900">
        <f>VLOOKUP(年度マスタ!$K$4&amp;"_"&amp;AA$33,データシート1!$A:$BT,MATCH("aa_"&amp;$S36,データシート1!$A$1:$BT$1,0),0)</f>
        <v>1.576330247663464</v>
      </c>
      <c r="AB36" s="900">
        <f>VLOOKUP(年度マスタ!$K$4&amp;"_"&amp;AB$33,データシート1!$A:$BT,MATCH("aa_"&amp;$S36,データシート1!$A$1:$BT$1,0),0)</f>
        <v>2.2877659431782309</v>
      </c>
      <c r="AC36" s="900">
        <f>VLOOKUP(年度マスタ!$K$4&amp;"_"&amp;AC$33,データシート1!$A:$BT,MATCH("aa_"&amp;$S36,データシート1!$A$1:$BT$1,0),0)</f>
        <v>2.3246133210899602</v>
      </c>
      <c r="AD36" s="900">
        <f>VLOOKUP(年度マスタ!$K$4&amp;"_"&amp;AD$33,データシート1!$A:$BT,MATCH("aa_"&amp;$S36,データシート1!$A$1:$BT$1,0),0)</f>
        <v>7.9477320235774576</v>
      </c>
      <c r="AE36" s="900">
        <f>VLOOKUP(年度マスタ!$K$4&amp;"_"&amp;AE$33,データシート1!$A:$BT,MATCH("aa_"&amp;$S36,データシート1!$A$1:$BT$1,0),0)</f>
        <v>1.4445186603953242</v>
      </c>
      <c r="AF36" s="900">
        <f>VLOOKUP(年度マスタ!$K$4&amp;"_"&amp;AF$33,データシート1!$A:$BT,MATCH("aa_"&amp;$S36,データシート1!$A$1:$BT$1,0),0)</f>
        <v>1.371611659476641</v>
      </c>
      <c r="AG36" s="900">
        <f>VLOOKUP(年度マスタ!$K$4&amp;"_"&amp;AG$33,データシート1!$A:$BT,MATCH("aa_"&amp;$S36,データシート1!$A$1:$BT$1,0),0)</f>
        <v>1.388688797785824</v>
      </c>
      <c r="AH36" s="900">
        <f>VLOOKUP(年度マスタ!$K$4&amp;"_"&amp;AH$33,データシート1!$A:$BT,MATCH("aa_"&amp;$S36,データシート1!$A$1:$BT$1,0),0)</f>
        <v>1.3869041926080996</v>
      </c>
      <c r="AI36" s="900">
        <f>VLOOKUP(年度マスタ!$K$4&amp;"_"&amp;AI$33,データシート1!$A:$BT,MATCH("aa_"&amp;$S36,データシート1!$A$1:$BT$1,0),0)</f>
        <v>7.9090371856681081</v>
      </c>
      <c r="AJ36" s="900">
        <f>VLOOKUP(年度マスタ!$K$4&amp;"_"&amp;AJ$33,データシート1!$A:$BT,MATCH("aa_"&amp;$S36,データシート1!$A$1:$BT$1,0),0)</f>
        <v>6.4593676649848621</v>
      </c>
      <c r="AK36" s="901">
        <f>VLOOKUP(年度マスタ!$K$4&amp;"_"&amp;AK$33,データシート1!$A:$BT,MATCH("aa_"&amp;$S36,データシート1!$A$1:$BT$1,0),0)</f>
        <v>6.8949497994645261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12.903423249418985</v>
      </c>
      <c r="P37" s="453">
        <f t="shared" si="9"/>
        <v>0.39999058859856301</v>
      </c>
      <c r="Q37" s="328"/>
      <c r="R37" s="13"/>
      <c r="S37" s="356" t="s">
        <v>187</v>
      </c>
      <c r="T37" s="335"/>
      <c r="U37" s="346"/>
      <c r="V37" s="336" t="s">
        <v>194</v>
      </c>
      <c r="W37" s="357"/>
      <c r="X37" s="899">
        <f>VLOOKUP(年度マスタ!$K$4&amp;"_"&amp;X$33,データシート1!$A:$BT,MATCH("aa_"&amp;$S37,データシート1!$A$1:$BT$1,0),0)</f>
        <v>0.61755162882027859</v>
      </c>
      <c r="Y37" s="900">
        <f>VLOOKUP(年度マスタ!$K$4&amp;"_"&amp;Y$33,データシート1!$A:$BT,MATCH("aa_"&amp;$S37,データシート1!$A$1:$BT$1,0),0)</f>
        <v>0.66535243384043685</v>
      </c>
      <c r="Z37" s="900">
        <f>VLOOKUP(年度マスタ!$K$4&amp;"_"&amp;Z$33,データシート1!$A:$BT,MATCH("aa_"&amp;$S37,データシート1!$A$1:$BT$1,0),0)</f>
        <v>0.879063547998438</v>
      </c>
      <c r="AA37" s="900">
        <f>VLOOKUP(年度マスタ!$K$4&amp;"_"&amp;AA$33,データシート1!$A:$BT,MATCH("aa_"&amp;$S37,データシート1!$A$1:$BT$1,0),0)</f>
        <v>0.8498840629460469</v>
      </c>
      <c r="AB37" s="900">
        <f>VLOOKUP(年度マスタ!$K$4&amp;"_"&amp;AB$33,データシート1!$A:$BT,MATCH("aa_"&amp;$S37,データシート1!$A$1:$BT$1,0),0)</f>
        <v>0.73296280634433764</v>
      </c>
      <c r="AC37" s="900">
        <f>VLOOKUP(年度マスタ!$K$4&amp;"_"&amp;AC$33,データシート1!$A:$BT,MATCH("aa_"&amp;$S37,データシート1!$A$1:$BT$1,0),0)</f>
        <v>0.72017382758337556</v>
      </c>
      <c r="AD37" s="900">
        <f>VLOOKUP(年度マスタ!$K$4&amp;"_"&amp;AD$33,データシート1!$A:$BT,MATCH("aa_"&amp;$S37,データシート1!$A$1:$BT$1,0),0)</f>
        <v>0.67881109601170986</v>
      </c>
      <c r="AE37" s="900">
        <f>VLOOKUP(年度マスタ!$K$4&amp;"_"&amp;AE$33,データシート1!$A:$BT,MATCH("aa_"&amp;$S37,データシート1!$A$1:$BT$1,0),0)</f>
        <v>0.65224357203666072</v>
      </c>
      <c r="AF37" s="900">
        <f>VLOOKUP(年度マスタ!$K$4&amp;"_"&amp;AF$33,データシート1!$A:$BT,MATCH("aa_"&amp;$S37,データシート1!$A$1:$BT$1,0),0)</f>
        <v>0.62782663002065386</v>
      </c>
      <c r="AG37" s="900">
        <f>VLOOKUP(年度マスタ!$K$4&amp;"_"&amp;AG$33,データシート1!$A:$BT,MATCH("aa_"&amp;$S37,データシート1!$A$1:$BT$1,0),0)</f>
        <v>0.54977823215166965</v>
      </c>
      <c r="AH37" s="900">
        <f>VLOOKUP(年度マスタ!$K$4&amp;"_"&amp;AH$33,データシート1!$A:$BT,MATCH("aa_"&amp;$S37,データシート1!$A$1:$BT$1,0),0)</f>
        <v>0.5170893382331665</v>
      </c>
      <c r="AI37" s="900">
        <f>VLOOKUP(年度マスタ!$K$4&amp;"_"&amp;AI$33,データシート1!$A:$BT,MATCH("aa_"&amp;$S37,データシート1!$A$1:$BT$1,0),0)</f>
        <v>0.52454791557283287</v>
      </c>
      <c r="AJ37" s="900">
        <f>VLOOKUP(年度マスタ!$K$4&amp;"_"&amp;AJ$33,データシート1!$A:$BT,MATCH("aa_"&amp;$S37,データシート1!$A$1:$BT$1,0),0)</f>
        <v>0.53699019010780524</v>
      </c>
      <c r="AK37" s="901">
        <f>VLOOKUP(年度マスタ!$K$4&amp;"_"&amp;AK$33,データシート1!$A:$BT,MATCH("aa_"&amp;$S37,データシート1!$A$1:$BT$1,0),0)</f>
        <v>0.54927203045477313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12.527555820454497</v>
      </c>
      <c r="P38" s="454">
        <f t="shared" si="9"/>
        <v>0.38833915074052761</v>
      </c>
      <c r="Q38" s="328"/>
      <c r="R38" s="13"/>
      <c r="S38" s="356" t="s">
        <v>188</v>
      </c>
      <c r="T38" s="335"/>
      <c r="U38" s="348"/>
      <c r="V38" s="358" t="s">
        <v>197</v>
      </c>
      <c r="W38" s="358"/>
      <c r="X38" s="899">
        <f>VLOOKUP(年度マスタ!$K$4&amp;"_"&amp;X$33,データシート1!$A:$BT,MATCH("aa_"&amp;$S38,データシート1!$A$1:$BT$1,0),0)</f>
        <v>2.9506656028489422</v>
      </c>
      <c r="Y38" s="900">
        <f>VLOOKUP(年度マスタ!$K$4&amp;"_"&amp;Y$33,データシート1!$A:$BT,MATCH("aa_"&amp;$S38,データシート1!$A$1:$BT$1,0),0)</f>
        <v>2.8413916853355592</v>
      </c>
      <c r="Z38" s="900">
        <f>VLOOKUP(年度マスタ!$K$4&amp;"_"&amp;Z$33,データシート1!$A:$BT,MATCH("aa_"&amp;$S38,データシート1!$A$1:$BT$1,0),0)</f>
        <v>2.516461426879506</v>
      </c>
      <c r="AA38" s="900">
        <f>VLOOKUP(年度マスタ!$K$4&amp;"_"&amp;AA$33,データシート1!$A:$BT,MATCH("aa_"&amp;$S38,データシート1!$A$1:$BT$1,0),0)</f>
        <v>2.4918750248276029</v>
      </c>
      <c r="AB38" s="900">
        <f>VLOOKUP(年度マスタ!$K$4&amp;"_"&amp;AB$33,データシート1!$A:$BT,MATCH("aa_"&amp;$S38,データシート1!$A$1:$BT$1,0),0)</f>
        <v>2.3461849278041522</v>
      </c>
      <c r="AC38" s="900">
        <f>VLOOKUP(年度マスタ!$K$4&amp;"_"&amp;AC$33,データシート1!$A:$BT,MATCH("aa_"&amp;$S38,データシート1!$A$1:$BT$1,0),0)</f>
        <v>1.972856070951764</v>
      </c>
      <c r="AD38" s="900">
        <f>VLOOKUP(年度マスタ!$K$4&amp;"_"&amp;AD$33,データシート1!$A:$BT,MATCH("aa_"&amp;$S38,データシート1!$A$1:$BT$1,0),0)</f>
        <v>1.9469810804156089</v>
      </c>
      <c r="AE38" s="900">
        <f>VLOOKUP(年度マスタ!$K$4&amp;"_"&amp;AE$33,データシート1!$A:$BT,MATCH("aa_"&amp;$S38,データシート1!$A$1:$BT$1,0),0)</f>
        <v>1.9021430453679522</v>
      </c>
      <c r="AF38" s="900">
        <f>VLOOKUP(年度マスタ!$K$4&amp;"_"&amp;AF$33,データシート1!$A:$BT,MATCH("aa_"&amp;$S38,データシート1!$A$1:$BT$1,0),0)</f>
        <v>1.7563136777149257</v>
      </c>
      <c r="AG38" s="900">
        <f>VLOOKUP(年度マスタ!$K$4&amp;"_"&amp;AG$33,データシート1!$A:$BT,MATCH("aa_"&amp;$S38,データシート1!$A$1:$BT$1,0),0)</f>
        <v>1.5397216109533118</v>
      </c>
      <c r="AH38" s="900">
        <f>VLOOKUP(年度マスタ!$K$4&amp;"_"&amp;AH$33,データシート1!$A:$BT,MATCH("aa_"&amp;$S38,データシート1!$A$1:$BT$1,0),0)</f>
        <v>1.5693079320464034</v>
      </c>
      <c r="AI38" s="900">
        <f>VLOOKUP(年度マスタ!$K$4&amp;"_"&amp;AI$33,データシート1!$A:$BT,MATCH("aa_"&amp;$S38,データシート1!$A$1:$BT$1,0),0)</f>
        <v>3.755332451509295</v>
      </c>
      <c r="AJ38" s="900">
        <f>VLOOKUP(年度マスタ!$K$4&amp;"_"&amp;AJ$33,データシート1!$A:$BT,MATCH("aa_"&amp;$S38,データシート1!$A$1:$BT$1,0),0)</f>
        <v>3.3550902422413329</v>
      </c>
      <c r="AK38" s="901">
        <f>VLOOKUP(年度マスタ!$K$4&amp;"_"&amp;AK$33,データシート1!$A:$BT,MATCH("aa_"&amp;$S38,データシート1!$A$1:$BT$1,0),0)</f>
        <v>2.9994670102653944</v>
      </c>
      <c r="AL38" s="330"/>
      <c r="AW38" s="17" t="str">
        <f>年度マスタ!H4</f>
        <v>43</v>
      </c>
      <c r="AX38" s="17" t="s">
        <v>198</v>
      </c>
      <c r="AY38" s="17">
        <f>VLOOKUP($AW38&amp;"_"&amp;$AY$34,データシート1!$A:$BT,MATCH($AY$31&amp;"_"&amp;AY$36,データシート1!$A$1:$BT$1,0),0)</f>
        <v>2314.8909326414682</v>
      </c>
      <c r="AZ38" s="17">
        <f>VLOOKUP($AW38&amp;"_"&amp;$AY$34,データシート1!$A:$BT,MATCH($AY$31&amp;"_"&amp;AZ$36,データシート1!$A$1:$BT$1,0),0)</f>
        <v>109.93199842239436</v>
      </c>
      <c r="BA38" s="17">
        <f>VLOOKUP($AW38&amp;"_"&amp;$AY$34,データシート1!$A:$BT,MATCH($AY$31&amp;"_"&amp;BA$36,データシート1!$A$1:$BT$1,0),0)</f>
        <v>296.32750942737624</v>
      </c>
      <c r="BB38" s="17">
        <f>VLOOKUP($AW38&amp;"_"&amp;$AY$34,データシート1!$A:$BT,MATCH($AY$31&amp;"_"&amp;BB$36,データシート1!$A$1:$BT$1,0),0)</f>
        <v>2021.956398081481</v>
      </c>
      <c r="BC38" s="17">
        <f>VLOOKUP($AW38&amp;"_"&amp;$AY$34,データシート1!$A:$BT,MATCH($AY$31&amp;"_"&amp;BC$36,データシート1!$A$1:$BT$1,0),0)</f>
        <v>2004.1292285523368</v>
      </c>
      <c r="BD38" s="17">
        <f>VLOOKUP($AW38&amp;"_"&amp;$AY$34,データシート1!$A:$BT,MATCH($AY$31&amp;"_"&amp;BD$36,データシート1!$A$1:$BT$1,0),0)</f>
        <v>1540.7673015984687</v>
      </c>
      <c r="BE38" s="17">
        <f>VLOOKUP($AW38&amp;"_"&amp;$AY$34,データシート1!$A:$BT,MATCH($AY$31&amp;"_"&amp;BE$36,データシート1!$A$1:$BT$1,0),0)</f>
        <v>1418.2249910460582</v>
      </c>
      <c r="BF38" s="17">
        <f>VLOOKUP($AW38&amp;"_"&amp;$AY$34,データシート1!$A:$BT,MATCH($AY$31&amp;"_"&amp;BF$36,データシート1!$A$1:$BT$1,0),0)</f>
        <v>102.31260730581705</v>
      </c>
      <c r="BG38" s="17">
        <f>VLOOKUP($AW38&amp;"_"&amp;$AY$34,データシート1!$A:$BT,MATCH($AY$31&amp;"_"&amp;BG$36,データシート1!$A$1:$BT$1,0),0)</f>
        <v>121.36890580127468</v>
      </c>
      <c r="BH38" s="17">
        <f>VLOOKUP($AW38&amp;"_"&amp;$AY$34,データシート1!$A:$BT,MATCH($AY$31&amp;"_"&amp;BH$36,データシート1!$A$1:$BT$1,0),0)</f>
        <v>200.90846476395404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5.0295145767036136</v>
      </c>
      <c r="P39" s="454">
        <f t="shared" si="9"/>
        <v>0.15590889774086239</v>
      </c>
      <c r="Q39" s="328"/>
      <c r="R39" s="13"/>
      <c r="S39" s="356" t="s">
        <v>189</v>
      </c>
      <c r="T39" s="335"/>
      <c r="U39" s="343" t="s">
        <v>199</v>
      </c>
      <c r="V39" s="344"/>
      <c r="W39" s="344"/>
      <c r="X39" s="896">
        <f>VLOOKUP(年度マスタ!$K$4&amp;"_"&amp;X$33,データシート1!$A:$BT,MATCH("aa_"&amp;$S39,データシート1!$A$1:$BT$1,0),0)</f>
        <v>4.5089609885056987</v>
      </c>
      <c r="Y39" s="897">
        <f>VLOOKUP(年度マスタ!$K$4&amp;"_"&amp;Y$33,データシート1!$A:$BT,MATCH("aa_"&amp;$S39,データシート1!$A$1:$BT$1,0),0)</f>
        <v>4.7629610379168321</v>
      </c>
      <c r="Z39" s="897">
        <f>VLOOKUP(年度マスタ!$K$4&amp;"_"&amp;Z$33,データシート1!$A:$BT,MATCH("aa_"&amp;$S39,データシート1!$A$1:$BT$1,0),0)</f>
        <v>5.4697726699244713</v>
      </c>
      <c r="AA39" s="897">
        <f>VLOOKUP(年度マスタ!$K$4&amp;"_"&amp;AA$33,データシート1!$A:$BT,MATCH("aa_"&amp;$S39,データシート1!$A$1:$BT$1,0),0)</f>
        <v>6.1664688213255454</v>
      </c>
      <c r="AB39" s="897">
        <f>VLOOKUP(年度マスタ!$K$4&amp;"_"&amp;AB$33,データシート1!$A:$BT,MATCH("aa_"&amp;$S39,データシート1!$A$1:$BT$1,0),0)</f>
        <v>6.0485874139963292</v>
      </c>
      <c r="AC39" s="897">
        <f>VLOOKUP(年度マスタ!$K$4&amp;"_"&amp;AC$33,データシート1!$A:$BT,MATCH("aa_"&amp;$S39,データシート1!$A$1:$BT$1,0),0)</f>
        <v>5.069989033605375</v>
      </c>
      <c r="AD39" s="897">
        <f>VLOOKUP(年度マスタ!$K$4&amp;"_"&amp;AD$33,データシート1!$A:$BT,MATCH("aa_"&amp;$S39,データシート1!$A$1:$BT$1,0),0)</f>
        <v>4.5312070488762544</v>
      </c>
      <c r="AE39" s="897">
        <f>VLOOKUP(年度マスタ!$K$4&amp;"_"&amp;AE$33,データシート1!$A:$BT,MATCH("aa_"&amp;$S39,データシート1!$A$1:$BT$1,0),0)</f>
        <v>3.6336008481002957</v>
      </c>
      <c r="AF39" s="897">
        <f>VLOOKUP(年度マスタ!$K$4&amp;"_"&amp;AF$33,データシート1!$A:$BT,MATCH("aa_"&amp;$S39,データシート1!$A$1:$BT$1,0),0)</f>
        <v>3.3068610361916941</v>
      </c>
      <c r="AG39" s="897">
        <f>VLOOKUP(年度マスタ!$K$4&amp;"_"&amp;AG$33,データシート1!$A:$BT,MATCH("aa_"&amp;$S39,データシート1!$A$1:$BT$1,0),0)</f>
        <v>2.9980030112841378</v>
      </c>
      <c r="AH39" s="897">
        <f>VLOOKUP(年度マスタ!$K$4&amp;"_"&amp;AH$33,データシート1!$A:$BT,MATCH("aa_"&amp;$S39,データシート1!$A$1:$BT$1,0),0)</f>
        <v>3.349970664009803</v>
      </c>
      <c r="AI39" s="897">
        <f>VLOOKUP(年度マスタ!$K$4&amp;"_"&amp;AI$33,データシート1!$A:$BT,MATCH("aa_"&amp;$S39,データシート1!$A$1:$BT$1,0),0)</f>
        <v>2.9177967590120417</v>
      </c>
      <c r="AJ39" s="897">
        <f>VLOOKUP(年度マスタ!$K$4&amp;"_"&amp;AJ$33,データシート1!$A:$BT,MATCH("aa_"&amp;$S39,データシート1!$A$1:$BT$1,0),0)</f>
        <v>2.6968470775738727</v>
      </c>
      <c r="AK39" s="898">
        <f>VLOOKUP(年度マスタ!$K$4&amp;"_"&amp;AK$33,データシート1!$A:$BT,MATCH("aa_"&amp;$S39,データシート1!$A$1:$BT$1,0),0)</f>
        <v>2.9226358088771365</v>
      </c>
      <c r="AL39" s="330"/>
      <c r="AW39" s="17" t="str">
        <f>年度マスタ!K4</f>
        <v>43510</v>
      </c>
      <c r="AX39" s="17" t="s">
        <v>200</v>
      </c>
      <c r="AY39" s="17">
        <f>VLOOKUP($AW39&amp;"_"&amp;$AY$34,データシート1!$A:$BT,MATCH($AY$31&amp;"_"&amp;AY$36,データシート1!$A$1:$BT$1,0),0)</f>
        <v>6.8949497994645261</v>
      </c>
      <c r="AZ39" s="17">
        <f>VLOOKUP($AW39&amp;"_"&amp;$AY$34,データシート1!$A:$BT,MATCH($AY$31&amp;"_"&amp;AZ$36,データシート1!$A$1:$BT$1,0),0)</f>
        <v>0.54927203045477313</v>
      </c>
      <c r="BA39" s="17">
        <f>VLOOKUP($AW39&amp;"_"&amp;$AY$34,データシート1!$A:$BT,MATCH($AY$31&amp;"_"&amp;BA$36,データシート1!$A$1:$BT$1,0),0)</f>
        <v>2.9994670102653944</v>
      </c>
      <c r="BB39" s="17">
        <f>VLOOKUP($AW39&amp;"_"&amp;$AY$34,データシート1!$A:$BT,MATCH($AY$31&amp;"_"&amp;BB$36,データシート1!$A$1:$BT$1,0),0)</f>
        <v>2.9226358088771365</v>
      </c>
      <c r="BC39" s="17">
        <f>VLOOKUP($AW39&amp;"_"&amp;$AY$34,データシート1!$A:$BT,MATCH($AY$31&amp;"_"&amp;BC$36,データシート1!$A$1:$BT$1,0),0)</f>
        <v>3.9386294707894263</v>
      </c>
      <c r="BD39" s="17">
        <f>VLOOKUP($AW39&amp;"_"&amp;$AY$34,データシート1!$A:$BT,MATCH($AY$31&amp;"_"&amp;BD$36,データシート1!$A$1:$BT$1,0),0)</f>
        <v>3.7121649013794977</v>
      </c>
      <c r="BE39" s="17">
        <f>VLOOKUP($AW39&amp;"_"&amp;$AY$34,データシート1!$A:$BT,MATCH($AY$31&amp;"_"&amp;BE$36,データシート1!$A$1:$BT$1,0),0)</f>
        <v>6.9567947409881823</v>
      </c>
      <c r="BF39" s="17">
        <f>VLOOKUP($AW39&amp;"_"&amp;$AY$34,データシート1!$A:$BT,MATCH($AY$31&amp;"_"&amp;BF$36,データシート1!$A$1:$BT$1,0),0)</f>
        <v>0.24107200506651005</v>
      </c>
      <c r="BG39" s="17">
        <f>VLOOKUP($AW39&amp;"_"&amp;$AY$34,データシート1!$A:$BT,MATCH($AY$31&amp;"_"&amp;BG$36,データシート1!$A$1:$BT$1,0),0)</f>
        <v>0</v>
      </c>
      <c r="BH39" s="17">
        <f>VLOOKUP($AW39&amp;"_"&amp;$AY$34,データシート1!$A:$BT,MATCH($AY$31&amp;"_"&amp;BH$36,データシート1!$A$1:$BT$1,0),0)</f>
        <v>0.45618299752741659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7.4980412437508832</v>
      </c>
      <c r="P40" s="454">
        <f t="shared" si="9"/>
        <v>0.23243025299966524</v>
      </c>
      <c r="Q40" s="328"/>
      <c r="R40" s="13"/>
      <c r="S40" s="356" t="s">
        <v>165</v>
      </c>
      <c r="T40" s="335"/>
      <c r="U40" s="343" t="s">
        <v>165</v>
      </c>
      <c r="V40" s="344"/>
      <c r="W40" s="344"/>
      <c r="X40" s="896">
        <f>VLOOKUP(年度マスタ!$K$4&amp;"_"&amp;X$33,データシート1!$A:$BT,MATCH("aa_"&amp;$S40,データシート1!$A$1:$BT$1,0),0)</f>
        <v>4.386142379559903</v>
      </c>
      <c r="Y40" s="897">
        <f>VLOOKUP(年度マスタ!$K$4&amp;"_"&amp;Y$33,データシート1!$A:$BT,MATCH("aa_"&amp;$S40,データシート1!$A$1:$BT$1,0),0)</f>
        <v>5.319809616667909</v>
      </c>
      <c r="Z40" s="897">
        <f>VLOOKUP(年度マスタ!$K$4&amp;"_"&amp;Z$33,データシート1!$A:$BT,MATCH("aa_"&amp;$S40,データシート1!$A$1:$BT$1,0),0)</f>
        <v>6.5033558618372149</v>
      </c>
      <c r="AA40" s="897">
        <f>VLOOKUP(年度マスタ!$K$4&amp;"_"&amp;AA$33,データシート1!$A:$BT,MATCH("aa_"&amp;$S40,データシート1!$A$1:$BT$1,0),0)</f>
        <v>6.9237459436763</v>
      </c>
      <c r="AB40" s="897">
        <f>VLOOKUP(年度マスタ!$K$4&amp;"_"&amp;AB$33,データシート1!$A:$BT,MATCH("aa_"&amp;$S40,データシート1!$A$1:$BT$1,0),0)</f>
        <v>7.5488999337271396</v>
      </c>
      <c r="AC40" s="897">
        <f>VLOOKUP(年度マスタ!$K$4&amp;"_"&amp;AC$33,データシート1!$A:$BT,MATCH("aa_"&amp;$S40,データシート1!$A$1:$BT$1,0),0)</f>
        <v>5.9487392186709513</v>
      </c>
      <c r="AD40" s="897">
        <f>VLOOKUP(年度マスタ!$K$4&amp;"_"&amp;AD$33,データシート1!$A:$BT,MATCH("aa_"&amp;$S40,データシート1!$A$1:$BT$1,0),0)</f>
        <v>5.3778289602345346</v>
      </c>
      <c r="AE40" s="897">
        <f>VLOOKUP(年度マスタ!$K$4&amp;"_"&amp;AE$33,データシート1!$A:$BT,MATCH("aa_"&amp;$S40,データシート1!$A$1:$BT$1,0),0)</f>
        <v>5.277263347033089</v>
      </c>
      <c r="AF40" s="897">
        <f>VLOOKUP(年度マスタ!$K$4&amp;"_"&amp;AF$33,データシート1!$A:$BT,MATCH("aa_"&amp;$S40,データシート1!$A$1:$BT$1,0),0)</f>
        <v>4.9737131797271603</v>
      </c>
      <c r="AG40" s="897">
        <f>VLOOKUP(年度マスタ!$K$4&amp;"_"&amp;AG$33,データシート1!$A:$BT,MATCH("aa_"&amp;$S40,データシート1!$A$1:$BT$1,0),0)</f>
        <v>3.6870805553696564</v>
      </c>
      <c r="AH40" s="897">
        <f>VLOOKUP(年度マスタ!$K$4&amp;"_"&amp;AH$33,データシート1!$A:$BT,MATCH("aa_"&amp;$S40,データシート1!$A$1:$BT$1,0),0)</f>
        <v>3.5025395493268272</v>
      </c>
      <c r="AI40" s="897">
        <f>VLOOKUP(年度マスタ!$K$4&amp;"_"&amp;AI$33,データシート1!$A:$BT,MATCH("aa_"&amp;$S40,データシート1!$A$1:$BT$1,0),0)</f>
        <v>3.6153722590129198</v>
      </c>
      <c r="AJ40" s="897">
        <f>VLOOKUP(年度マスタ!$K$4&amp;"_"&amp;AJ$33,データシート1!$A:$BT,MATCH("aa_"&amp;$S40,データシート1!$A$1:$BT$1,0),0)</f>
        <v>2.9127150045010368</v>
      </c>
      <c r="AK40" s="898">
        <f>VLOOKUP(年度マスタ!$K$4&amp;"_"&amp;AK$33,データシート1!$A:$BT,MATCH("aa_"&amp;$S40,データシート1!$A$1:$BT$1,0),0)</f>
        <v>3.9386294707894263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0.37586742896448899</v>
      </c>
      <c r="P41" s="454">
        <f t="shared" si="9"/>
        <v>1.16514378580354E-2</v>
      </c>
      <c r="Q41" s="328"/>
      <c r="R41" s="13"/>
      <c r="S41" s="356" t="s">
        <v>201</v>
      </c>
      <c r="T41" s="335"/>
      <c r="U41" s="246" t="s">
        <v>128</v>
      </c>
      <c r="V41" s="344"/>
      <c r="W41" s="344"/>
      <c r="X41" s="896">
        <f>X42+X45+X46</f>
        <v>13.670994796914616</v>
      </c>
      <c r="Y41" s="897">
        <f t="shared" ref="Y41:AH41" si="12">Y42+Y45+Y46</f>
        <v>13.777566985098513</v>
      </c>
      <c r="Z41" s="897">
        <f t="shared" si="12"/>
        <v>13.218854662467162</v>
      </c>
      <c r="AA41" s="897">
        <f t="shared" si="12"/>
        <v>13.109603288111503</v>
      </c>
      <c r="AB41" s="897">
        <f t="shared" si="12"/>
        <v>12.903423249418985</v>
      </c>
      <c r="AC41" s="897">
        <f t="shared" si="12"/>
        <v>12.595016230224036</v>
      </c>
      <c r="AD41" s="897">
        <f t="shared" si="12"/>
        <v>12.400202241877562</v>
      </c>
      <c r="AE41" s="897">
        <f t="shared" si="12"/>
        <v>12.08315713351624</v>
      </c>
      <c r="AF41" s="897">
        <f t="shared" si="12"/>
        <v>11.874621867094328</v>
      </c>
      <c r="AG41" s="897">
        <f t="shared" si="12"/>
        <v>11.658747771265865</v>
      </c>
      <c r="AH41" s="897">
        <f t="shared" si="12"/>
        <v>11.507994085782448</v>
      </c>
      <c r="AI41" s="897">
        <f>AI42+AI45+AI46</f>
        <v>10.560887482356801</v>
      </c>
      <c r="AJ41" s="897">
        <f>AJ42+AJ45+AJ46</f>
        <v>10.710587416589215</v>
      </c>
      <c r="AK41" s="898">
        <f>AK42+AK45+AK46</f>
        <v>10.91003164743419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13.3689561832691</v>
      </c>
      <c r="Y42" s="900">
        <f t="shared" ref="Y42:AK42" si="13">SUM(Y43:Y44)</f>
        <v>13.466193156081598</v>
      </c>
      <c r="Z42" s="900">
        <f t="shared" si="13"/>
        <v>12.866004496278434</v>
      </c>
      <c r="AA42" s="900">
        <f t="shared" si="13"/>
        <v>12.73279584347393</v>
      </c>
      <c r="AB42" s="900">
        <f t="shared" si="13"/>
        <v>12.527555820454497</v>
      </c>
      <c r="AC42" s="900">
        <f t="shared" si="13"/>
        <v>12.237436733975262</v>
      </c>
      <c r="AD42" s="900">
        <f t="shared" si="13"/>
        <v>12.058364869881558</v>
      </c>
      <c r="AE42" s="900">
        <f t="shared" si="13"/>
        <v>11.755212628202626</v>
      </c>
      <c r="AF42" s="900">
        <f t="shared" si="13"/>
        <v>11.563571174879289</v>
      </c>
      <c r="AG42" s="900">
        <f t="shared" si="13"/>
        <v>11.374484733555672</v>
      </c>
      <c r="AH42" s="900">
        <f t="shared" si="13"/>
        <v>11.236592540228049</v>
      </c>
      <c r="AI42" s="900">
        <f t="shared" si="13"/>
        <v>10.309714800677403</v>
      </c>
      <c r="AJ42" s="900">
        <f t="shared" si="13"/>
        <v>10.466587694775329</v>
      </c>
      <c r="AK42" s="901">
        <f t="shared" si="13"/>
        <v>10.66895964236768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0.39149286253743959</v>
      </c>
      <c r="P43" s="612">
        <f t="shared" si="9"/>
        <v>1.2135807490119947E-2</v>
      </c>
      <c r="Q43" s="328"/>
      <c r="R43" s="13"/>
      <c r="S43" s="356" t="s">
        <v>190</v>
      </c>
      <c r="T43" s="359"/>
      <c r="U43" s="346"/>
      <c r="V43" s="360"/>
      <c r="W43" s="347" t="s">
        <v>190</v>
      </c>
      <c r="X43" s="899">
        <f>VLOOKUP(年度マスタ!$K$4&amp;"_"&amp;X$33,データシート1!$A:$BT,MATCH("aa_"&amp;$S43,データシート1!$A$1:$BT$1,0),0)</f>
        <v>5.3548352384438171</v>
      </c>
      <c r="Y43" s="900">
        <f>VLOOKUP(年度マスタ!$K$4&amp;"_"&amp;Y$33,データシート1!$A:$BT,MATCH("aa_"&amp;$S43,データシート1!$A$1:$BT$1,0),0)</f>
        <v>5.3792923400504167</v>
      </c>
      <c r="Z43" s="900">
        <f>VLOOKUP(年度マスタ!$K$4&amp;"_"&amp;Z$33,データシート1!$A:$BT,MATCH("aa_"&amp;$S43,データシート1!$A$1:$BT$1,0),0)</f>
        <v>5.2552764949373083</v>
      </c>
      <c r="AA43" s="900">
        <f>VLOOKUP(年度マスタ!$K$4&amp;"_"&amp;AA$33,データシート1!$A:$BT,MATCH("aa_"&amp;$S43,データシート1!$A$1:$BT$1,0),0)</f>
        <v>5.2330415447893062</v>
      </c>
      <c r="AB43" s="900">
        <f>VLOOKUP(年度マスタ!$K$4&amp;"_"&amp;AB$33,データシート1!$A:$BT,MATCH("aa_"&amp;$S43,データシート1!$A$1:$BT$1,0),0)</f>
        <v>5.0295145767036136</v>
      </c>
      <c r="AC43" s="900">
        <f>VLOOKUP(年度マスタ!$K$4&amp;"_"&amp;AC$33,データシート1!$A:$BT,MATCH("aa_"&amp;$S43,データシート1!$A$1:$BT$1,0),0)</f>
        <v>4.7857844110043875</v>
      </c>
      <c r="AD43" s="900">
        <f>VLOOKUP(年度マスタ!$K$4&amp;"_"&amp;AD$33,データシート1!$A:$BT,MATCH("aa_"&amp;$S43,データシート1!$A$1:$BT$1,0),0)</f>
        <v>4.6661541567553071</v>
      </c>
      <c r="AE43" s="900">
        <f>VLOOKUP(年度マスタ!$K$4&amp;"_"&amp;AE$33,データシート1!$A:$BT,MATCH("aa_"&amp;$S43,データシート1!$A$1:$BT$1,0),0)</f>
        <v>4.6128913851333699</v>
      </c>
      <c r="AF43" s="900">
        <f>VLOOKUP(年度マスタ!$K$4&amp;"_"&amp;AF$33,データシート1!$A:$BT,MATCH("aa_"&amp;$S43,データシート1!$A$1:$BT$1,0),0)</f>
        <v>4.5292572541068692</v>
      </c>
      <c r="AG43" s="900">
        <f>VLOOKUP(年度マスタ!$K$4&amp;"_"&amp;AG$33,データシート1!$A:$BT,MATCH("aa_"&amp;$S43,データシート1!$A$1:$BT$1,0),0)</f>
        <v>4.37195296184633</v>
      </c>
      <c r="AH43" s="900">
        <f>VLOOKUP(年度マスタ!$K$4&amp;"_"&amp;AH$33,データシート1!$A:$BT,MATCH("aa_"&amp;$S43,データシート1!$A$1:$BT$1,0),0)</f>
        <v>4.2631218999139939</v>
      </c>
      <c r="AI43" s="900">
        <f>VLOOKUP(年度マスタ!$K$4&amp;"_"&amp;AI$33,データシート1!$A:$BT,MATCH("aa_"&amp;$S43,データシート1!$A$1:$BT$1,0),0)</f>
        <v>3.6945138424451787</v>
      </c>
      <c r="AJ43" s="900">
        <f>VLOOKUP(年度マスタ!$K$4&amp;"_"&amp;AJ$33,データシート1!$A:$BT,MATCH("aa_"&amp;$S43,データシート1!$A$1:$BT$1,0),0)</f>
        <v>3.5663719908578284</v>
      </c>
      <c r="AK43" s="901">
        <f>VLOOKUP(年度マスタ!$K$4&amp;"_"&amp;AK$33,データシート1!$A:$BT,MATCH("aa_"&amp;$S43,データシート1!$A$1:$BT$1,0),0)</f>
        <v>3.7121649013794977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8.014120944825283</v>
      </c>
      <c r="Y44" s="900">
        <f>VLOOKUP(年度マスタ!$K$4&amp;"_"&amp;Y$33,データシート1!$A:$BT,MATCH("aa_"&amp;$S44,データシート1!$A$1:$BT$1,0),0)</f>
        <v>8.0869008160311822</v>
      </c>
      <c r="Z44" s="900">
        <f>VLOOKUP(年度マスタ!$K$4&amp;"_"&amp;Z$33,データシート1!$A:$BT,MATCH("aa_"&amp;$S44,データシート1!$A$1:$BT$1,0),0)</f>
        <v>7.6107280013411254</v>
      </c>
      <c r="AA44" s="900">
        <f>VLOOKUP(年度マスタ!$K$4&amp;"_"&amp;AA$33,データシート1!$A:$BT,MATCH("aa_"&amp;$S44,データシート1!$A$1:$BT$1,0),0)</f>
        <v>7.4997542986846231</v>
      </c>
      <c r="AB44" s="900">
        <f>VLOOKUP(年度マスタ!$K$4&amp;"_"&amp;AB$33,データシート1!$A:$BT,MATCH("aa_"&amp;$S44,データシート1!$A$1:$BT$1,0),0)</f>
        <v>7.4980412437508832</v>
      </c>
      <c r="AC44" s="900">
        <f>VLOOKUP(年度マスタ!$K$4&amp;"_"&amp;AC$33,データシート1!$A:$BT,MATCH("aa_"&amp;$S44,データシート1!$A$1:$BT$1,0),0)</f>
        <v>7.4516523229708751</v>
      </c>
      <c r="AD44" s="900">
        <f>VLOOKUP(年度マスタ!$K$4&amp;"_"&amp;AD$33,データシート1!$A:$BT,MATCH("aa_"&amp;$S44,データシート1!$A$1:$BT$1,0),0)</f>
        <v>7.39221071312625</v>
      </c>
      <c r="AE44" s="900">
        <f>VLOOKUP(年度マスタ!$K$4&amp;"_"&amp;AE$33,データシート1!$A:$BT,MATCH("aa_"&amp;$S44,データシート1!$A$1:$BT$1,0),0)</f>
        <v>7.1423212430692562</v>
      </c>
      <c r="AF44" s="900">
        <f>VLOOKUP(年度マスタ!$K$4&amp;"_"&amp;AF$33,データシート1!$A:$BT,MATCH("aa_"&amp;$S44,データシート1!$A$1:$BT$1,0),0)</f>
        <v>7.0343139207724201</v>
      </c>
      <c r="AG44" s="900">
        <f>VLOOKUP(年度マスタ!$K$4&amp;"_"&amp;AG$33,データシート1!$A:$BT,MATCH("aa_"&amp;$S44,データシート1!$A$1:$BT$1,0),0)</f>
        <v>7.002531771709342</v>
      </c>
      <c r="AH44" s="900">
        <f>VLOOKUP(年度マスタ!$K$4&amp;"_"&amp;AH$33,データシート1!$A:$BT,MATCH("aa_"&amp;$S44,データシート1!$A$1:$BT$1,0),0)</f>
        <v>6.9734706403140541</v>
      </c>
      <c r="AI44" s="900">
        <f>VLOOKUP(年度マスタ!$K$4&amp;"_"&amp;AI$33,データシート1!$A:$BT,MATCH("aa_"&amp;$S44,データシート1!$A$1:$BT$1,0),0)</f>
        <v>6.6152009582322249</v>
      </c>
      <c r="AJ44" s="900">
        <f>VLOOKUP(年度マスタ!$K$4&amp;"_"&amp;AJ$33,データシート1!$A:$BT,MATCH("aa_"&amp;$S44,データシート1!$A$1:$BT$1,0),0)</f>
        <v>6.9002157039175005</v>
      </c>
      <c r="AK44" s="901">
        <f>VLOOKUP(年度マスタ!$K$4&amp;"_"&amp;AK$33,データシート1!$A:$BT,MATCH("aa_"&amp;$S44,データシート1!$A$1:$BT$1,0),0)</f>
        <v>6.9567947409881823</v>
      </c>
      <c r="AL44" s="330"/>
      <c r="AW44" s="17" t="str">
        <f>AW47</f>
        <v>熊本県</v>
      </c>
      <c r="AX44" s="1010">
        <f t="shared" si="14"/>
        <v>0.26860124718463452</v>
      </c>
      <c r="AY44" s="1010">
        <f t="shared" si="14"/>
        <v>0.19958470586418348</v>
      </c>
      <c r="AZ44" s="1010">
        <f t="shared" si="14"/>
        <v>0.19782500897346852</v>
      </c>
      <c r="BA44" s="1010">
        <f t="shared" si="14"/>
        <v>0.31415762277826342</v>
      </c>
      <c r="BB44" s="1010">
        <f t="shared" si="14"/>
        <v>1.983141519945009E-2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0.30203861364551599</v>
      </c>
      <c r="Y45" s="900">
        <f>VLOOKUP(年度マスタ!$K$4&amp;"_"&amp;Y$33,データシート1!$A:$BT,MATCH("aa_"&amp;$S45,データシート1!$A$1:$BT$1,0),0)</f>
        <v>0.31137382901691602</v>
      </c>
      <c r="Z45" s="900">
        <f>VLOOKUP(年度マスタ!$K$4&amp;"_"&amp;Z$33,データシート1!$A:$BT,MATCH("aa_"&amp;$S45,データシート1!$A$1:$BT$1,0),0)</f>
        <v>0.352850166188728</v>
      </c>
      <c r="AA45" s="900">
        <f>VLOOKUP(年度マスタ!$K$4&amp;"_"&amp;AA$33,データシート1!$A:$BT,MATCH("aa_"&amp;$S45,データシート1!$A$1:$BT$1,0),0)</f>
        <v>0.37680744463757299</v>
      </c>
      <c r="AB45" s="900">
        <f>VLOOKUP(年度マスタ!$K$4&amp;"_"&amp;AB$33,データシート1!$A:$BT,MATCH("aa_"&amp;$S45,データシート1!$A$1:$BT$1,0),0)</f>
        <v>0.37586742896448899</v>
      </c>
      <c r="AC45" s="900">
        <f>VLOOKUP(年度マスタ!$K$4&amp;"_"&amp;AC$33,データシート1!$A:$BT,MATCH("aa_"&amp;$S45,データシート1!$A$1:$BT$1,0),0)</f>
        <v>0.357579496248774</v>
      </c>
      <c r="AD45" s="900">
        <f>VLOOKUP(年度マスタ!$K$4&amp;"_"&amp;AD$33,データシート1!$A:$BT,MATCH("aa_"&amp;$S45,データシート1!$A$1:$BT$1,0),0)</f>
        <v>0.341837371996004</v>
      </c>
      <c r="AE45" s="900">
        <f>VLOOKUP(年度マスタ!$K$4&amp;"_"&amp;AE$33,データシート1!$A:$BT,MATCH("aa_"&amp;$S45,データシート1!$A$1:$BT$1,0),0)</f>
        <v>0.32794450531361413</v>
      </c>
      <c r="AF45" s="900">
        <f>VLOOKUP(年度マスタ!$K$4&amp;"_"&amp;AF$33,データシート1!$A:$BT,MATCH("aa_"&amp;$S45,データシート1!$A$1:$BT$1,0),0)</f>
        <v>0.311050692215039</v>
      </c>
      <c r="AG45" s="900">
        <f>VLOOKUP(年度マスタ!$K$4&amp;"_"&amp;AG$33,データシート1!$A:$BT,MATCH("aa_"&amp;$S45,データシート1!$A$1:$BT$1,0),0)</f>
        <v>0.28426303771019301</v>
      </c>
      <c r="AH45" s="900">
        <f>VLOOKUP(年度マスタ!$K$4&amp;"_"&amp;AH$33,データシート1!$A:$BT,MATCH("aa_"&amp;$S45,データシート1!$A$1:$BT$1,0),0)</f>
        <v>0.27140154555439899</v>
      </c>
      <c r="AI45" s="900">
        <f>VLOOKUP(年度マスタ!$K$4&amp;"_"&amp;AI$33,データシート1!$A:$BT,MATCH("aa_"&amp;$S45,データシート1!$A$1:$BT$1,0),0)</f>
        <v>0.25117268167939799</v>
      </c>
      <c r="AJ45" s="900">
        <f>VLOOKUP(年度マスタ!$K$4&amp;"_"&amp;AJ$33,データシート1!$A:$BT,MATCH("aa_"&amp;$S45,データシート1!$A$1:$BT$1,0),0)</f>
        <v>0.24399972181388499</v>
      </c>
      <c r="AK45" s="901">
        <f>VLOOKUP(年度マスタ!$K$4&amp;"_"&amp;AK$33,データシート1!$A:$BT,MATCH("aa_"&amp;$S45,データシート1!$A$1:$BT$1,0),0)</f>
        <v>0.24107200506651005</v>
      </c>
      <c r="AL45" s="330"/>
      <c r="AW45" s="17" t="str">
        <f>AW48</f>
        <v>相良村</v>
      </c>
      <c r="AX45" s="1010">
        <f t="shared" ref="AX45:BB45" si="15">AX48/$BC48</f>
        <v>0.36425752036316955</v>
      </c>
      <c r="AY45" s="1010">
        <f t="shared" si="15"/>
        <v>0.10193640283210172</v>
      </c>
      <c r="AZ45" s="1010">
        <f t="shared" si="15"/>
        <v>0.1373724769679836</v>
      </c>
      <c r="BA45" s="1010">
        <f t="shared" si="15"/>
        <v>0.38052273825766375</v>
      </c>
      <c r="BB45" s="1010">
        <f t="shared" si="15"/>
        <v>1.5910861579081292E-2</v>
      </c>
      <c r="BC45" s="1010">
        <f t="shared" ref="BC45" si="16">SUM(AX45:BB45)</f>
        <v>0.99999999999999978</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0.39207757099948037</v>
      </c>
      <c r="Y47" s="903">
        <f>VLOOKUP(年度マスタ!$K$4&amp;"_"&amp;Y$33,データシート1!$A:$BT,MATCH("aa_"&amp;$S47,データシート1!$A$1:$BT$1,0),0)</f>
        <v>0.33042881170070681</v>
      </c>
      <c r="Z47" s="903">
        <f>VLOOKUP(年度マスタ!$K$4&amp;"_"&amp;Z$33,データシート1!$A:$BT,MATCH("aa_"&amp;$S47,データシート1!$A$1:$BT$1,0),0)</f>
        <v>0.4200963385824496</v>
      </c>
      <c r="AA47" s="903">
        <f>VLOOKUP(年度マスタ!$K$4&amp;"_"&amp;AA$33,データシート1!$A:$BT,MATCH("aa_"&amp;$S47,データシート1!$A$1:$BT$1,0),0)</f>
        <v>0.30197360897620762</v>
      </c>
      <c r="AB47" s="903">
        <f>VLOOKUP(年度マスタ!$K$4&amp;"_"&amp;AB$33,データシート1!$A:$BT,MATCH("aa_"&amp;$S47,データシート1!$A$1:$BT$1,0),0)</f>
        <v>0.39149286253743959</v>
      </c>
      <c r="AC47" s="903">
        <f>VLOOKUP(年度マスタ!$K$4&amp;"_"&amp;AC$33,データシート1!$A:$BT,MATCH("aa_"&amp;$S47,データシート1!$A$1:$BT$1,0),0)</f>
        <v>0</v>
      </c>
      <c r="AD47" s="903">
        <f>VLOOKUP(年度マスタ!$K$4&amp;"_"&amp;AD$33,データシート1!$A:$BT,MATCH("aa_"&amp;$S47,データシート1!$A$1:$BT$1,0),0)</f>
        <v>0.6055638162815179</v>
      </c>
      <c r="AE47" s="903">
        <f>VLOOKUP(年度マスタ!$K$4&amp;"_"&amp;AE$33,データシート1!$A:$BT,MATCH("aa_"&amp;$S47,データシート1!$A$1:$BT$1,0),0)</f>
        <v>0.46261585584218601</v>
      </c>
      <c r="AF47" s="903">
        <f>VLOOKUP(年度マスタ!$K$4&amp;"_"&amp;AF$33,データシート1!$A:$BT,MATCH("aa_"&amp;$S47,データシート1!$A$1:$BT$1,0),0)</f>
        <v>0.42895815459052555</v>
      </c>
      <c r="AG47" s="903">
        <f>VLOOKUP(年度マスタ!$K$4&amp;"_"&amp;AG$33,データシート1!$A:$BT,MATCH("aa_"&amp;$S47,データシート1!$A$1:$BT$1,0),0)</f>
        <v>0.516735216843207</v>
      </c>
      <c r="AH47" s="903">
        <f>VLOOKUP(年度マスタ!$K$4&amp;"_"&amp;AH$33,データシート1!$A:$BT,MATCH("aa_"&amp;$S47,データシート1!$A$1:$BT$1,0),0)</f>
        <v>0.4546522355093251</v>
      </c>
      <c r="AI47" s="903">
        <f>VLOOKUP(年度マスタ!$K$4&amp;"_"&amp;AI$33,データシート1!$A:$BT,MATCH("aa_"&amp;$S47,データシート1!$A$1:$BT$1,0),0)</f>
        <v>0.5017843294825689</v>
      </c>
      <c r="AJ47" s="903">
        <f>VLOOKUP(年度マスタ!$K$4&amp;"_"&amp;AJ$33,データシート1!$A:$BT,MATCH("aa_"&amp;$S47,データシート1!$A$1:$BT$1,0),0)</f>
        <v>0.46911594247772331</v>
      </c>
      <c r="AK47" s="904">
        <f>VLOOKUP(年度マスタ!$K$4&amp;"_"&amp;AK$33,データシート1!$A:$BT,MATCH("aa_"&amp;$S47,データシート1!$A$1:$BT$1,0),0)</f>
        <v>0.45618299752741659</v>
      </c>
      <c r="AL47" s="330"/>
      <c r="AW47" s="17" t="str">
        <f>年度マスタ!I4</f>
        <v>熊本県</v>
      </c>
      <c r="AX47" s="1011">
        <f>SUM(AY38:BA38)</f>
        <v>2721.1504404912389</v>
      </c>
      <c r="AY47" s="1011">
        <f t="shared" si="17"/>
        <v>2021.956398081481</v>
      </c>
      <c r="AZ47" s="1011">
        <f t="shared" si="17"/>
        <v>2004.1292285523368</v>
      </c>
      <c r="BA47" s="1011">
        <f>SUM(BD38:BG38)</f>
        <v>3182.6738057516186</v>
      </c>
      <c r="BB47" s="1011">
        <f>BH38</f>
        <v>200.90846476395404</v>
      </c>
      <c r="BC47" s="1011">
        <f>SUM(AX47:BB47)</f>
        <v>10130.818337640629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相良村</v>
      </c>
      <c r="AX48" s="1011">
        <f>SUM(AY39:BA39)</f>
        <v>10.443688840184693</v>
      </c>
      <c r="AY48" s="1011">
        <f>BB39</f>
        <v>2.9226358088771365</v>
      </c>
      <c r="AZ48" s="1011">
        <f>BC39</f>
        <v>3.9386294707894263</v>
      </c>
      <c r="BA48" s="1011">
        <f>SUM(BD39:BG39)</f>
        <v>10.91003164743419</v>
      </c>
      <c r="BB48" s="1011">
        <f>BH39</f>
        <v>0.45618299752741659</v>
      </c>
      <c r="BC48" s="1011">
        <f>SUM(AX48:BB48)</f>
        <v>28.671168764812865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28.671168764812865</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10.443688840184693</v>
      </c>
      <c r="P52" s="453">
        <f t="shared" ref="P52:P64" si="18">O52/$O$51</f>
        <v>0.36425752036316955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6.8949497994645261</v>
      </c>
      <c r="P53" s="454">
        <f t="shared" si="18"/>
        <v>0.24048373667718981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0.54927203045477313</v>
      </c>
      <c r="P54" s="454">
        <f t="shared" si="18"/>
        <v>1.9157643518490801E-2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2.9994670102653944</v>
      </c>
      <c r="P55" s="454">
        <f t="shared" si="18"/>
        <v>0.10461614016748898</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2.9226358088771365</v>
      </c>
      <c r="P56" s="453">
        <f t="shared" si="18"/>
        <v>0.10193640283210172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3.9386294707894263</v>
      </c>
      <c r="P57" s="453">
        <f t="shared" si="18"/>
        <v>0.1373724769679836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10.91003164743419</v>
      </c>
      <c r="P58" s="453">
        <f t="shared" si="18"/>
        <v>0.38052273825766375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10.66895964236768</v>
      </c>
      <c r="P59" s="454">
        <f t="shared" si="18"/>
        <v>0.37211457021107996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3.7121649013794977</v>
      </c>
      <c r="P60" s="454">
        <f t="shared" si="18"/>
        <v>0.12947379061628311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6.9567947409881823</v>
      </c>
      <c r="P61" s="454">
        <f t="shared" si="18"/>
        <v>0.24264077959479685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0.24107200506651005</v>
      </c>
      <c r="P62" s="454">
        <f t="shared" si="18"/>
        <v>8.4081680465837652E-3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0.45618299752741659</v>
      </c>
      <c r="P64" s="612">
        <f t="shared" si="18"/>
        <v>1.5910861579081292E-2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相良村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15.3041</v>
      </c>
      <c r="AI7" s="78">
        <f>VLOOKUP(年度マスタ!$K$4&amp;"_"&amp;$AG7,データシート1!$A:$BT,MATCH("ab_"&amp;AI$2,データシート1!$A$1:$BT$1,0),0)</f>
        <v>326</v>
      </c>
      <c r="AJ7" s="78">
        <f>VLOOKUP(年度マスタ!$K$4&amp;"_"&amp;$AG7,データシート1!$A:$BT,MATCH("ab_"&amp;AJ$2,データシート1!$A$1:$BT$1,0),0)</f>
        <v>61</v>
      </c>
      <c r="AK7" s="78">
        <f>VLOOKUP(年度マスタ!$K$4&amp;"_"&amp;$AG7,データシート1!$A:$BT,MATCH("ab_"&amp;AK$2,データシート1!$A$1:$BT$1,0),0)</f>
        <v>1179</v>
      </c>
      <c r="AL7" s="78">
        <f>VLOOKUP(年度マスタ!$K$4&amp;"_"&amp;$AG7,データシート1!$A:$BT,MATCH("ab_"&amp;AL$2,データシート1!$A$1:$BT$1,0),0)</f>
        <v>1678</v>
      </c>
      <c r="AM7" s="78">
        <f>VLOOKUP(年度マスタ!$K$4&amp;"_"&amp;$AG7,データシート1!$A:$BT,MATCH("ab_"&amp;AM$2,データシート1!$A$1:$BT$1,0),0)</f>
        <v>2707</v>
      </c>
      <c r="AN7" s="78">
        <f>VLOOKUP(年度マスタ!$K$4&amp;"_"&amp;$AG7,データシート1!$A:$BT,MATCH("ab_"&amp;AN$2,データシート1!$A$1:$BT$1,0),0)</f>
        <v>1613</v>
      </c>
      <c r="AO7" s="78">
        <f>VLOOKUP(年度マスタ!$K$4&amp;"_"&amp;$AG7,データシート1!$A:$BT,MATCH("ab_"&amp;AO$2,データシート1!$A$1:$BT$1,0),0)</f>
        <v>5181</v>
      </c>
      <c r="AP7" s="78">
        <f>VLOOKUP(年度マスタ!$K$4&amp;"_"&amp;$AG7,データシート1!$A:$BT,MATCH("ab_"&amp;AP$2,データシート1!$A$1:$BT$1,0),0)</f>
        <v>0</v>
      </c>
      <c r="AQ7" s="954">
        <f>VLOOKUP(年度マスタ!$K$4&amp;"_"&amp;$AG7,データシート1!$A:$BT,MATCH("ab_"&amp;AQ$2,データシート1!$A$1:$BT$1,0),0)</f>
        <v>0.39207757099948037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10.549099999999999</v>
      </c>
      <c r="AI8" s="78">
        <f>VLOOKUP(年度マスタ!$K$4&amp;"_"&amp;$AG8,データシート1!$A:$BT,MATCH("ab_"&amp;AI$2,データシート1!$A$1:$BT$1,0),0)</f>
        <v>326</v>
      </c>
      <c r="AJ8" s="78">
        <f>VLOOKUP(年度マスタ!$K$4&amp;"_"&amp;$AG8,データシート1!$A:$BT,MATCH("ab_"&amp;AJ$2,データシート1!$A$1:$BT$1,0),0)</f>
        <v>61</v>
      </c>
      <c r="AK8" s="78">
        <f>VLOOKUP(年度マスタ!$K$4&amp;"_"&amp;$AG8,データシート1!$A:$BT,MATCH("ab_"&amp;AK$2,データシート1!$A$1:$BT$1,0),0)</f>
        <v>1179</v>
      </c>
      <c r="AL8" s="78">
        <f>VLOOKUP(年度マスタ!$K$4&amp;"_"&amp;$AG8,データシート1!$A:$BT,MATCH("ab_"&amp;AL$2,データシート1!$A$1:$BT$1,0),0)</f>
        <v>1681</v>
      </c>
      <c r="AM8" s="78">
        <f>VLOOKUP(年度マスタ!$K$4&amp;"_"&amp;$AG8,データシート1!$A:$BT,MATCH("ab_"&amp;AM$2,データシート1!$A$1:$BT$1,0),0)</f>
        <v>2732</v>
      </c>
      <c r="AN8" s="78">
        <f>VLOOKUP(年度マスタ!$K$4&amp;"_"&amp;$AG8,データシート1!$A:$BT,MATCH("ab_"&amp;AN$2,データシート1!$A$1:$BT$1,0),0)</f>
        <v>1587</v>
      </c>
      <c r="AO8" s="78">
        <f>VLOOKUP(年度マスタ!$K$4&amp;"_"&amp;$AG8,データシート1!$A:$BT,MATCH("ab_"&amp;AO$2,データシート1!$A$1:$BT$1,0),0)</f>
        <v>5118</v>
      </c>
      <c r="AP8" s="78">
        <f>VLOOKUP(年度マスタ!$K$4&amp;"_"&amp;$AG8,データシート1!$A:$BT,MATCH("ab_"&amp;AP$2,データシート1!$A$1:$BT$1,0),0)</f>
        <v>0</v>
      </c>
      <c r="AQ8" s="954">
        <f>VLOOKUP(年度マスタ!$K$4&amp;"_"&amp;$AG8,データシート1!$A:$BT,MATCH("ab_"&amp;AQ$2,データシート1!$A$1:$BT$1,0),0)</f>
        <v>0.33042881170070681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10.6401</v>
      </c>
      <c r="AI9" s="78">
        <f>VLOOKUP(年度マスタ!$K$4&amp;"_"&amp;$AG9,データシート1!$A:$BT,MATCH("ab_"&amp;AI$2,データシート1!$A$1:$BT$1,0),0)</f>
        <v>326</v>
      </c>
      <c r="AJ9" s="78">
        <f>VLOOKUP(年度マスタ!$K$4&amp;"_"&amp;$AG9,データシート1!$A:$BT,MATCH("ab_"&amp;AJ$2,データシート1!$A$1:$BT$1,0),0)</f>
        <v>61</v>
      </c>
      <c r="AK9" s="78">
        <f>VLOOKUP(年度マスタ!$K$4&amp;"_"&amp;$AG9,データシート1!$A:$BT,MATCH("ab_"&amp;AK$2,データシート1!$A$1:$BT$1,0),0)</f>
        <v>1179</v>
      </c>
      <c r="AL9" s="78">
        <f>VLOOKUP(年度マスタ!$K$4&amp;"_"&amp;$AG9,データシート1!$A:$BT,MATCH("ab_"&amp;AL$2,データシート1!$A$1:$BT$1,0),0)</f>
        <v>1672</v>
      </c>
      <c r="AM9" s="78">
        <f>VLOOKUP(年度マスタ!$K$4&amp;"_"&amp;$AG9,データシート1!$A:$BT,MATCH("ab_"&amp;AM$2,データシート1!$A$1:$BT$1,0),0)</f>
        <v>2727</v>
      </c>
      <c r="AN9" s="78">
        <f>VLOOKUP(年度マスタ!$K$4&amp;"_"&amp;$AG9,データシート1!$A:$BT,MATCH("ab_"&amp;AN$2,データシート1!$A$1:$BT$1,0),0)</f>
        <v>1538</v>
      </c>
      <c r="AO9" s="78">
        <f>VLOOKUP(年度マスタ!$K$4&amp;"_"&amp;$AG9,データシート1!$A:$BT,MATCH("ab_"&amp;AO$2,データシート1!$A$1:$BT$1,0),0)</f>
        <v>5028</v>
      </c>
      <c r="AP9" s="78">
        <f>VLOOKUP(年度マスタ!$K$4&amp;"_"&amp;$AG9,データシート1!$A:$BT,MATCH("ab_"&amp;AP$2,データシート1!$A$1:$BT$1,0),0)</f>
        <v>0</v>
      </c>
      <c r="AQ9" s="954">
        <f>VLOOKUP(年度マスタ!$K$4&amp;"_"&amp;$AG9,データシート1!$A:$BT,MATCH("ab_"&amp;AQ$2,データシート1!$A$1:$BT$1,0),0)</f>
        <v>0.4200963385824496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11.818099999999999</v>
      </c>
      <c r="AI10" s="78">
        <f>VLOOKUP(年度マスタ!$K$4&amp;"_"&amp;$AG10,データシート1!$A:$BT,MATCH("ab_"&amp;AI$2,データシート1!$A$1:$BT$1,0),0)</f>
        <v>326</v>
      </c>
      <c r="AJ10" s="78">
        <f>VLOOKUP(年度マスタ!$K$4&amp;"_"&amp;$AG10,データシート1!$A:$BT,MATCH("ab_"&amp;AJ$2,データシート1!$A$1:$BT$1,0),0)</f>
        <v>61</v>
      </c>
      <c r="AK10" s="78">
        <f>VLOOKUP(年度マスタ!$K$4&amp;"_"&amp;$AG10,データシート1!$A:$BT,MATCH("ab_"&amp;AK$2,データシート1!$A$1:$BT$1,0),0)</f>
        <v>1179</v>
      </c>
      <c r="AL10" s="78">
        <f>VLOOKUP(年度マスタ!$K$4&amp;"_"&amp;$AG10,データシート1!$A:$BT,MATCH("ab_"&amp;AL$2,データシート1!$A$1:$BT$1,0),0)</f>
        <v>1663</v>
      </c>
      <c r="AM10" s="78">
        <f>VLOOKUP(年度マスタ!$K$4&amp;"_"&amp;$AG10,データシート1!$A:$BT,MATCH("ab_"&amp;AM$2,データシート1!$A$1:$BT$1,0),0)</f>
        <v>2737</v>
      </c>
      <c r="AN10" s="78">
        <f>VLOOKUP(年度マスタ!$K$4&amp;"_"&amp;$AG10,データシート1!$A:$BT,MATCH("ab_"&amp;AN$2,データシート1!$A$1:$BT$1,0),0)</f>
        <v>1507</v>
      </c>
      <c r="AO10" s="78">
        <f>VLOOKUP(年度マスタ!$K$4&amp;"_"&amp;$AG10,データシート1!$A:$BT,MATCH("ab_"&amp;AO$2,データシート1!$A$1:$BT$1,0),0)</f>
        <v>4942</v>
      </c>
      <c r="AP10" s="78">
        <f>VLOOKUP(年度マスタ!$K$4&amp;"_"&amp;$AG10,データシート1!$A:$BT,MATCH("ab_"&amp;AP$2,データシート1!$A$1:$BT$1,0),0)</f>
        <v>0</v>
      </c>
      <c r="AQ10" s="954">
        <f>VLOOKUP(年度マスタ!$K$4&amp;"_"&amp;$AG10,データシート1!$A:$BT,MATCH("ab_"&amp;AQ$2,データシート1!$A$1:$BT$1,0),0)</f>
        <v>0.30197360897620762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16.134699999999999</v>
      </c>
      <c r="AI11" s="78">
        <f>VLOOKUP(年度マスタ!$K$4&amp;"_"&amp;$AG11,データシート1!$A:$BT,MATCH("ab_"&amp;AI$2,データシート1!$A$1:$BT$1,0),0)</f>
        <v>326</v>
      </c>
      <c r="AJ11" s="78">
        <f>VLOOKUP(年度マスタ!$K$4&amp;"_"&amp;$AG11,データシート1!$A:$BT,MATCH("ab_"&amp;AJ$2,データシート1!$A$1:$BT$1,0),0)</f>
        <v>61</v>
      </c>
      <c r="AK11" s="78">
        <f>VLOOKUP(年度マスタ!$K$4&amp;"_"&amp;$AG11,データシート1!$A:$BT,MATCH("ab_"&amp;AK$2,データシート1!$A$1:$BT$1,0),0)</f>
        <v>1179</v>
      </c>
      <c r="AL11" s="78">
        <f>VLOOKUP(年度マスタ!$K$4&amp;"_"&amp;$AG11,データシート1!$A:$BT,MATCH("ab_"&amp;AL$2,データシート1!$A$1:$BT$1,0),0)</f>
        <v>1655</v>
      </c>
      <c r="AM11" s="78">
        <f>VLOOKUP(年度マスタ!$K$4&amp;"_"&amp;$AG11,データシート1!$A:$BT,MATCH("ab_"&amp;AM$2,データシート1!$A$1:$BT$1,0),0)</f>
        <v>2748</v>
      </c>
      <c r="AN11" s="78">
        <f>VLOOKUP(年度マスタ!$K$4&amp;"_"&amp;$AG11,データシート1!$A:$BT,MATCH("ab_"&amp;AN$2,データシート1!$A$1:$BT$1,0),0)</f>
        <v>1501</v>
      </c>
      <c r="AO11" s="78">
        <f>VLOOKUP(年度マスタ!$K$4&amp;"_"&amp;$AG11,データシート1!$A:$BT,MATCH("ab_"&amp;AO$2,データシート1!$A$1:$BT$1,0),0)</f>
        <v>4859</v>
      </c>
      <c r="AP11" s="78">
        <f>VLOOKUP(年度マスタ!$K$4&amp;"_"&amp;$AG11,データシート1!$A:$BT,MATCH("ab_"&amp;AP$2,データシート1!$A$1:$BT$1,0),0)</f>
        <v>0</v>
      </c>
      <c r="AQ11" s="954">
        <f>VLOOKUP(年度マスタ!$K$4&amp;"_"&amp;$AG11,データシート1!$A:$BT,MATCH("ab_"&amp;AQ$2,データシート1!$A$1:$BT$1,0),0)</f>
        <v>0.39149286253743959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17.9068</v>
      </c>
      <c r="AI12" s="78">
        <f>VLOOKUP(年度マスタ!$K$4&amp;"_"&amp;$AG12,データシート1!$A:$BT,MATCH("ab_"&amp;AI$2,データシート1!$A$1:$BT$1,0),0)</f>
        <v>289</v>
      </c>
      <c r="AJ12" s="78">
        <f>VLOOKUP(年度マスタ!$K$4&amp;"_"&amp;$AG12,データシート1!$A:$BT,MATCH("ab_"&amp;AJ$2,データシート1!$A$1:$BT$1,0),0)</f>
        <v>45</v>
      </c>
      <c r="AK12" s="78">
        <f>VLOOKUP(年度マスタ!$K$4&amp;"_"&amp;$AG12,データシート1!$A:$BT,MATCH("ab_"&amp;AK$2,データシート1!$A$1:$BT$1,0),0)</f>
        <v>982</v>
      </c>
      <c r="AL12" s="78">
        <f>VLOOKUP(年度マスタ!$K$4&amp;"_"&amp;$AG12,データシート1!$A:$BT,MATCH("ab_"&amp;AL$2,データシート1!$A$1:$BT$1,0),0)</f>
        <v>1657</v>
      </c>
      <c r="AM12" s="78">
        <f>VLOOKUP(年度マスタ!$K$4&amp;"_"&amp;$AG12,データシート1!$A:$BT,MATCH("ab_"&amp;AM$2,データシート1!$A$1:$BT$1,0),0)</f>
        <v>2754</v>
      </c>
      <c r="AN12" s="78">
        <f>VLOOKUP(年度マスタ!$K$4&amp;"_"&amp;$AG12,データシート1!$A:$BT,MATCH("ab_"&amp;AN$2,データシート1!$A$1:$BT$1,0),0)</f>
        <v>1484</v>
      </c>
      <c r="AO12" s="78">
        <f>VLOOKUP(年度マスタ!$K$4&amp;"_"&amp;$AG12,データシート1!$A:$BT,MATCH("ab_"&amp;AO$2,データシート1!$A$1:$BT$1,0),0)</f>
        <v>4818</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76.566400000000002</v>
      </c>
      <c r="AI13" s="78">
        <f>VLOOKUP(年度マスタ!$K$4&amp;"_"&amp;$AG13,データシート1!$A:$BT,MATCH("ab_"&amp;AI$2,データシート1!$A$1:$BT$1,0),0)</f>
        <v>289</v>
      </c>
      <c r="AJ13" s="78">
        <f>VLOOKUP(年度マスタ!$K$4&amp;"_"&amp;$AG13,データシート1!$A:$BT,MATCH("ab_"&amp;AJ$2,データシート1!$A$1:$BT$1,0),0)</f>
        <v>45</v>
      </c>
      <c r="AK13" s="78">
        <f>VLOOKUP(年度マスタ!$K$4&amp;"_"&amp;$AG13,データシート1!$A:$BT,MATCH("ab_"&amp;AK$2,データシート1!$A$1:$BT$1,0),0)</f>
        <v>982</v>
      </c>
      <c r="AL13" s="78">
        <f>VLOOKUP(年度マスタ!$K$4&amp;"_"&amp;$AG13,データシート1!$A:$BT,MATCH("ab_"&amp;AL$2,データシート1!$A$1:$BT$1,0),0)</f>
        <v>1664</v>
      </c>
      <c r="AM13" s="78">
        <f>VLOOKUP(年度マスタ!$K$4&amp;"_"&amp;$AG13,データシート1!$A:$BT,MATCH("ab_"&amp;AM$2,データシート1!$A$1:$BT$1,0),0)</f>
        <v>2711</v>
      </c>
      <c r="AN13" s="78">
        <f>VLOOKUP(年度マスタ!$K$4&amp;"_"&amp;$AG13,データシート1!$A:$BT,MATCH("ab_"&amp;AN$2,データシート1!$A$1:$BT$1,0),0)</f>
        <v>1471</v>
      </c>
      <c r="AO13" s="78">
        <f>VLOOKUP(年度マスタ!$K$4&amp;"_"&amp;$AG13,データシート1!$A:$BT,MATCH("ab_"&amp;AO$2,データシート1!$A$1:$BT$1,0),0)</f>
        <v>4705</v>
      </c>
      <c r="AP13" s="78">
        <f>VLOOKUP(年度マスタ!$K$4&amp;"_"&amp;$AG13,データシート1!$A:$BT,MATCH("ab_"&amp;AP$2,データシート1!$A$1:$BT$1,0),0)</f>
        <v>0</v>
      </c>
      <c r="AQ13" s="954">
        <f>VLOOKUP(年度マスタ!$K$4&amp;"_"&amp;$AG13,データシート1!$A:$BT,MATCH("ab_"&amp;AQ$2,データシート1!$A$1:$BT$1,0),0)</f>
        <v>0.6055638162815179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14.7967</v>
      </c>
      <c r="AI14" s="78">
        <f>VLOOKUP(年度マスタ!$K$4&amp;"_"&amp;$AG14,データシート1!$A:$BT,MATCH("ab_"&amp;AI$2,データシート1!$A$1:$BT$1,0),0)</f>
        <v>289</v>
      </c>
      <c r="AJ14" s="78">
        <f>VLOOKUP(年度マスタ!$K$4&amp;"_"&amp;$AG14,データシート1!$A:$BT,MATCH("ab_"&amp;AJ$2,データシート1!$A$1:$BT$1,0),0)</f>
        <v>45</v>
      </c>
      <c r="AK14" s="78">
        <f>VLOOKUP(年度マスタ!$K$4&amp;"_"&amp;$AG14,データシート1!$A:$BT,MATCH("ab_"&amp;AK$2,データシート1!$A$1:$BT$1,0),0)</f>
        <v>982</v>
      </c>
      <c r="AL14" s="78">
        <f>VLOOKUP(年度マスタ!$K$4&amp;"_"&amp;$AG14,データシート1!$A:$BT,MATCH("ab_"&amp;AL$2,データシート1!$A$1:$BT$1,0),0)</f>
        <v>1655</v>
      </c>
      <c r="AM14" s="78">
        <f>VLOOKUP(年度マスタ!$K$4&amp;"_"&amp;$AG14,データシート1!$A:$BT,MATCH("ab_"&amp;AM$2,データシート1!$A$1:$BT$1,0),0)</f>
        <v>2713</v>
      </c>
      <c r="AN14" s="78">
        <f>VLOOKUP(年度マスタ!$K$4&amp;"_"&amp;$AG14,データシート1!$A:$BT,MATCH("ab_"&amp;AN$2,データシート1!$A$1:$BT$1,0),0)</f>
        <v>1470</v>
      </c>
      <c r="AO14" s="78">
        <f>VLOOKUP(年度マスタ!$K$4&amp;"_"&amp;$AG14,データシート1!$A:$BT,MATCH("ab_"&amp;AO$2,データシート1!$A$1:$BT$1,0),0)</f>
        <v>4643</v>
      </c>
      <c r="AP14" s="78">
        <f>VLOOKUP(年度マスタ!$K$4&amp;"_"&amp;$AG14,データシート1!$A:$BT,MATCH("ab_"&amp;AP$2,データシート1!$A$1:$BT$1,0),0)</f>
        <v>0</v>
      </c>
      <c r="AQ14" s="954">
        <f>VLOOKUP(年度マスタ!$K$4&amp;"_"&amp;$AG14,データシート1!$A:$BT,MATCH("ab_"&amp;AQ$2,データシート1!$A$1:$BT$1,0),0)</f>
        <v>0.46261585584218601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15.2281</v>
      </c>
      <c r="AI15" s="78">
        <f>VLOOKUP(年度マスタ!$K$4&amp;"_"&amp;$AG15,データシート1!$A:$BT,MATCH("ab_"&amp;AI$2,データシート1!$A$1:$BT$1,0),0)</f>
        <v>289</v>
      </c>
      <c r="AJ15" s="78">
        <f>VLOOKUP(年度マスタ!$K$4&amp;"_"&amp;$AG15,データシート1!$A:$BT,MATCH("ab_"&amp;AJ$2,データシート1!$A$1:$BT$1,0),0)</f>
        <v>45</v>
      </c>
      <c r="AK15" s="78">
        <f>VLOOKUP(年度マスタ!$K$4&amp;"_"&amp;$AG15,データシート1!$A:$BT,MATCH("ab_"&amp;AK$2,データシート1!$A$1:$BT$1,0),0)</f>
        <v>982</v>
      </c>
      <c r="AL15" s="78">
        <f>VLOOKUP(年度マスタ!$K$4&amp;"_"&amp;$AG15,データシート1!$A:$BT,MATCH("ab_"&amp;AL$2,データシート1!$A$1:$BT$1,0),0)</f>
        <v>1656</v>
      </c>
      <c r="AM15" s="78">
        <f>VLOOKUP(年度マスタ!$K$4&amp;"_"&amp;$AG15,データシート1!$A:$BT,MATCH("ab_"&amp;AM$2,データシート1!$A$1:$BT$1,0),0)</f>
        <v>2708</v>
      </c>
      <c r="AN15" s="78">
        <f>VLOOKUP(年度マスタ!$K$4&amp;"_"&amp;$AG15,データシート1!$A:$BT,MATCH("ab_"&amp;AN$2,データシート1!$A$1:$BT$1,0),0)</f>
        <v>1457</v>
      </c>
      <c r="AO15" s="78">
        <f>VLOOKUP(年度マスタ!$K$4&amp;"_"&amp;$AG15,データシート1!$A:$BT,MATCH("ab_"&amp;AO$2,データシート1!$A$1:$BT$1,0),0)</f>
        <v>4554</v>
      </c>
      <c r="AP15" s="78">
        <f>VLOOKUP(年度マスタ!$K$4&amp;"_"&amp;$AG15,データシート1!$A:$BT,MATCH("ab_"&amp;AP$2,データシート1!$A$1:$BT$1,0),0)</f>
        <v>0</v>
      </c>
      <c r="AQ15" s="954">
        <f>VLOOKUP(年度マスタ!$K$4&amp;"_"&amp;$AG15,データシート1!$A:$BT,MATCH("ab_"&amp;AQ$2,データシート1!$A$1:$BT$1,0),0)</f>
        <v>0.42895815459052561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17.033300000000001</v>
      </c>
      <c r="AI16" s="78">
        <f>VLOOKUP(年度マスタ!$K$4&amp;"_"&amp;$AG16,データシート1!$A:$BT,MATCH("ab_"&amp;AI$2,データシート1!$A$1:$BT$1,0),0)</f>
        <v>289</v>
      </c>
      <c r="AJ16" s="78">
        <f>VLOOKUP(年度マスタ!$K$4&amp;"_"&amp;$AG16,データシート1!$A:$BT,MATCH("ab_"&amp;AJ$2,データシート1!$A$1:$BT$1,0),0)</f>
        <v>45</v>
      </c>
      <c r="AK16" s="78">
        <f>VLOOKUP(年度マスタ!$K$4&amp;"_"&amp;$AG16,データシート1!$A:$BT,MATCH("ab_"&amp;AK$2,データシート1!$A$1:$BT$1,0),0)</f>
        <v>982</v>
      </c>
      <c r="AL16" s="78">
        <f>VLOOKUP(年度マスタ!$K$4&amp;"_"&amp;$AG16,データシート1!$A:$BT,MATCH("ab_"&amp;AL$2,データシート1!$A$1:$BT$1,0),0)</f>
        <v>1636</v>
      </c>
      <c r="AM16" s="78">
        <f>VLOOKUP(年度マスタ!$K$4&amp;"_"&amp;$AG16,データシート1!$A:$BT,MATCH("ab_"&amp;AM$2,データシート1!$A$1:$BT$1,0),0)</f>
        <v>2664</v>
      </c>
      <c r="AN16" s="78">
        <f>VLOOKUP(年度マスタ!$K$4&amp;"_"&amp;$AG16,データシート1!$A:$BT,MATCH("ab_"&amp;AN$2,データシート1!$A$1:$BT$1,0),0)</f>
        <v>1465</v>
      </c>
      <c r="AO16" s="78">
        <f>VLOOKUP(年度マスタ!$K$4&amp;"_"&amp;$AG16,データシート1!$A:$BT,MATCH("ab_"&amp;AO$2,データシート1!$A$1:$BT$1,0),0)</f>
        <v>4485</v>
      </c>
      <c r="AP16" s="78">
        <f>VLOOKUP(年度マスタ!$K$4&amp;"_"&amp;$AG16,データシート1!$A:$BT,MATCH("ab_"&amp;AP$2,データシート1!$A$1:$BT$1,0),0)</f>
        <v>0</v>
      </c>
      <c r="AQ16" s="954">
        <f>VLOOKUP(年度マスタ!$K$4&amp;"_"&amp;$AG16,データシート1!$A:$BT,MATCH("ab_"&amp;AQ$2,データシート1!$A$1:$BT$1,0),0)</f>
        <v>0.516735216843207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16.697199999999999</v>
      </c>
      <c r="AI17" s="151">
        <f>VLOOKUP(年度マスタ!$K$4&amp;"_"&amp;$AG17,データシート1!$A:$BT,MATCH("ab_"&amp;AI$2,データシート1!$A$1:$BT$1,0),0)</f>
        <v>289</v>
      </c>
      <c r="AJ17" s="151">
        <f>VLOOKUP(年度マスタ!$K$4&amp;"_"&amp;$AG17,データシート1!$A:$BT,MATCH("ab_"&amp;AJ$2,データシート1!$A$1:$BT$1,0),0)</f>
        <v>45</v>
      </c>
      <c r="AK17" s="151">
        <f>VLOOKUP(年度マスタ!$K$4&amp;"_"&amp;$AG17,データシート1!$A:$BT,MATCH("ab_"&amp;AK$2,データシート1!$A$1:$BT$1,0),0)</f>
        <v>982</v>
      </c>
      <c r="AL17" s="151">
        <f>VLOOKUP(年度マスタ!$K$4&amp;"_"&amp;$AG17,データシート1!$A:$BT,MATCH("ab_"&amp;AL$2,データシート1!$A$1:$BT$1,0),0)</f>
        <v>1638</v>
      </c>
      <c r="AM17" s="151">
        <f>VLOOKUP(年度マスタ!$K$4&amp;"_"&amp;$AG17,データシート1!$A:$BT,MATCH("ab_"&amp;AM$2,データシート1!$A$1:$BT$1,0),0)</f>
        <v>2669</v>
      </c>
      <c r="AN17" s="151">
        <f>VLOOKUP(年度マスタ!$K$4&amp;"_"&amp;$AG17,データシート1!$A:$BT,MATCH("ab_"&amp;AN$2,データシート1!$A$1:$BT$1,0),0)</f>
        <v>1448</v>
      </c>
      <c r="AO17" s="151">
        <f>VLOOKUP(年度マスタ!$K$4&amp;"_"&amp;$AG17,データシート1!$A:$BT,MATCH("ab_"&amp;AO$2,データシート1!$A$1:$BT$1,0),0)</f>
        <v>4398</v>
      </c>
      <c r="AP17" s="151">
        <f>VLOOKUP(年度マスタ!$K$4&amp;"_"&amp;$AG17,データシート1!$A:$BT,MATCH("ab_"&amp;AP$2,データシート1!$A$1:$BT$1,0),0)</f>
        <v>0</v>
      </c>
      <c r="AQ17" s="955">
        <f>VLOOKUP(年度マスタ!$K$4&amp;"_"&amp;$AG17,データシート1!$A:$BT,MATCH("ab_"&amp;AQ$2,データシート1!$A$1:$BT$1,0),0)</f>
        <v>0.4546522355093251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95.27</v>
      </c>
      <c r="AI18" s="78">
        <f>VLOOKUP(年度マスタ!$K$4&amp;"_"&amp;$AG18,データシート1!$A:$BT,MATCH("ab_"&amp;AI$2,データシート1!$A$1:$BT$1,0),0)</f>
        <v>269</v>
      </c>
      <c r="AJ18" s="78">
        <f>VLOOKUP(年度マスタ!$K$4&amp;"_"&amp;$AG18,データシート1!$A:$BT,MATCH("ab_"&amp;AJ$2,データシート1!$A$1:$BT$1,0),0)</f>
        <v>121</v>
      </c>
      <c r="AK18" s="78">
        <f>VLOOKUP(年度マスタ!$K$4&amp;"_"&amp;$AG18,データシート1!$A:$BT,MATCH("ab_"&amp;AK$2,データシート1!$A$1:$BT$1,0),0)</f>
        <v>904</v>
      </c>
      <c r="AL18" s="78">
        <f>VLOOKUP(年度マスタ!$K$4&amp;"_"&amp;$AG18,データシート1!$A:$BT,MATCH("ab_"&amp;AL$2,データシート1!$A$1:$BT$1,0),0)</f>
        <v>1610</v>
      </c>
      <c r="AM18" s="78">
        <f>VLOOKUP(年度マスタ!$K$4&amp;"_"&amp;$AG18,データシート1!$A:$BT,MATCH("ab_"&amp;AM$2,データシート1!$A$1:$BT$1,0),0)</f>
        <v>2640</v>
      </c>
      <c r="AN18" s="78">
        <f>VLOOKUP(年度マスタ!$K$4&amp;"_"&amp;$AG18,データシート1!$A:$BT,MATCH("ab_"&amp;AN$2,データシート1!$A$1:$BT$1,0),0)</f>
        <v>1460</v>
      </c>
      <c r="AO18" s="78">
        <f>VLOOKUP(年度マスタ!$K$4&amp;"_"&amp;$AG18,データシート1!$A:$BT,MATCH("ab_"&amp;AO$2,データシート1!$A$1:$BT$1,0),0)</f>
        <v>4260</v>
      </c>
      <c r="AP18" s="78">
        <f>VLOOKUP(年度マスタ!$K$4&amp;"_"&amp;$AG18,データシート1!$A:$BT,MATCH("ab_"&amp;AP$2,データシート1!$A$1:$BT$1,0),0)</f>
        <v>0</v>
      </c>
      <c r="AQ18" s="954">
        <f>VLOOKUP(年度マスタ!$K$4&amp;"_"&amp;$AG18,データシート1!$A:$BT,MATCH("ab_"&amp;AQ$2,データシート1!$A$1:$BT$1,0),0)</f>
        <v>0.5017843294825689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99.427199999999999</v>
      </c>
      <c r="AI19" s="78">
        <f>VLOOKUP(年度マスタ!$K$4&amp;"_"&amp;$AG19,データシート1!$A:$BT,MATCH("ab_"&amp;AI$2,データシート1!$A$1:$BT$1,0),0)</f>
        <v>269</v>
      </c>
      <c r="AJ19" s="78">
        <f>VLOOKUP(年度マスタ!$K$4&amp;"_"&amp;$AG19,データシート1!$A:$BT,MATCH("ab_"&amp;AJ$2,データシート1!$A$1:$BT$1,0),0)</f>
        <v>121</v>
      </c>
      <c r="AK19" s="78">
        <f>VLOOKUP(年度マスタ!$K$4&amp;"_"&amp;$AG19,データシート1!$A:$BT,MATCH("ab_"&amp;AK$2,データシート1!$A$1:$BT$1,0),0)</f>
        <v>904</v>
      </c>
      <c r="AL19" s="78">
        <f>VLOOKUP(年度マスタ!$K$4&amp;"_"&amp;$AG19,データシート1!$A:$BT,MATCH("ab_"&amp;AL$2,データシート1!$A$1:$BT$1,0),0)</f>
        <v>1592</v>
      </c>
      <c r="AM19" s="78">
        <f>VLOOKUP(年度マスタ!$K$4&amp;"_"&amp;$AG19,データシート1!$A:$BT,MATCH("ab_"&amp;AM$2,データシート1!$A$1:$BT$1,0),0)</f>
        <v>2624</v>
      </c>
      <c r="AN19" s="78">
        <f>VLOOKUP(年度マスタ!$K$4&amp;"_"&amp;$AG19,データシート1!$A:$BT,MATCH("ab_"&amp;AN$2,データシート1!$A$1:$BT$1,0),0)</f>
        <v>1485</v>
      </c>
      <c r="AO19" s="78">
        <f>VLOOKUP(年度マスタ!$K$4&amp;"_"&amp;$AG19,データシート1!$A:$BT,MATCH("ab_"&amp;AO$2,データシート1!$A$1:$BT$1,0),0)</f>
        <v>4179</v>
      </c>
      <c r="AP19" s="78">
        <f>VLOOKUP(年度マスタ!$K$4&amp;"_"&amp;$AG19,データシート1!$A:$BT,MATCH("ab_"&amp;AP$2,データシート1!$A$1:$BT$1,0),0)</f>
        <v>0</v>
      </c>
      <c r="AQ19" s="954">
        <f>VLOOKUP(年度マスタ!$K$4&amp;"_"&amp;$AG19,データシート1!$A:$BT,MATCH("ab_"&amp;AQ$2,データシート1!$A$1:$BT$1,0),0)</f>
        <v>0.46911594247772331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103.6103</v>
      </c>
      <c r="AI20" s="78">
        <f>VLOOKUP(年度マスタ!$K$4&amp;"_"&amp;$AG20,データシート1!$A:$BT,MATCH("ab_"&amp;AI$2,データシート1!$A$1:$BT$1,0),0)</f>
        <v>269</v>
      </c>
      <c r="AJ20" s="78">
        <f>VLOOKUP(年度マスタ!$K$4&amp;"_"&amp;$AG20,データシート1!$A:$BT,MATCH("ab_"&amp;AJ$2,データシート1!$A$1:$BT$1,0),0)</f>
        <v>121</v>
      </c>
      <c r="AK20" s="78">
        <f>VLOOKUP(年度マスタ!$K$4&amp;"_"&amp;$AG20,データシート1!$A:$BT,MATCH("ab_"&amp;AK$2,データシート1!$A$1:$BT$1,0),0)</f>
        <v>904</v>
      </c>
      <c r="AL20" s="78">
        <f>VLOOKUP(年度マスタ!$K$4&amp;"_"&amp;$AG20,データシート1!$A:$BT,MATCH("ab_"&amp;AL$2,データシート1!$A$1:$BT$1,0),0)</f>
        <v>1580</v>
      </c>
      <c r="AM20" s="78">
        <f>VLOOKUP(年度マスタ!$K$4&amp;"_"&amp;$AG20,データシート1!$A:$BT,MATCH("ab_"&amp;AM$2,データシート1!$A$1:$BT$1,0),0)</f>
        <v>2595</v>
      </c>
      <c r="AN20" s="78">
        <f>VLOOKUP(年度マスタ!$K$4&amp;"_"&amp;$AG20,データシート1!$A:$BT,MATCH("ab_"&amp;AN$2,データシート1!$A$1:$BT$1,0),0)</f>
        <v>1520</v>
      </c>
      <c r="AO20" s="78">
        <f>VLOOKUP(年度マスタ!$K$4&amp;"_"&amp;$AG20,データシート1!$A:$BT,MATCH("ab_"&amp;AO$2,データシート1!$A$1:$BT$1,0),0)</f>
        <v>4095</v>
      </c>
      <c r="AP20" s="78">
        <f>VLOOKUP(年度マスタ!$K$4&amp;"_"&amp;$AG20,データシート1!$A:$BT,MATCH("ab_"&amp;AP$2,データシート1!$A$1:$BT$1,0),0)</f>
        <v>0</v>
      </c>
      <c r="AQ20" s="954">
        <f>VLOOKUP(年度マスタ!$K$4&amp;"_"&amp;$AG20,データシート1!$A:$BT,MATCH("ab_"&amp;AQ$2,データシート1!$A$1:$BT$1,0),0)</f>
        <v>0.45618299752741659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相良村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43510</v>
      </c>
      <c r="BF13" s="70" t="str">
        <f>年度マスタ!K4</f>
        <v>43510</v>
      </c>
      <c r="BG13" s="70" t="str">
        <f>年度マスタ!K4</f>
        <v>43510</v>
      </c>
      <c r="BH13" s="278" t="s">
        <v>195</v>
      </c>
      <c r="BI13" s="278" t="s">
        <v>195</v>
      </c>
      <c r="BJ13" s="278" t="s">
        <v>195</v>
      </c>
      <c r="BK13" s="278" t="str">
        <f>年度マスタ!K4</f>
        <v>43510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相良村</v>
      </c>
      <c r="BF14" s="70" t="str">
        <f>AP2</f>
        <v>相良村</v>
      </c>
      <c r="BG14" s="70" t="str">
        <f>AP2</f>
        <v>相良村</v>
      </c>
      <c r="BH14" s="70" t="s">
        <v>205</v>
      </c>
      <c r="BI14" s="70" t="s">
        <v>205</v>
      </c>
      <c r="BJ14" s="70" t="s">
        <v>205</v>
      </c>
      <c r="BK14" s="70" t="str">
        <f>AP2</f>
        <v>相良村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10.135958073093011</v>
      </c>
      <c r="AG24" s="877">
        <f t="shared" ref="AG24:AP24" si="11">AG25+AG29</f>
        <v>11.084558156762659</v>
      </c>
      <c r="AH24" s="877">
        <f t="shared" si="11"/>
        <v>11.415501091323051</v>
      </c>
      <c r="AI24" s="877">
        <f t="shared" si="11"/>
        <v>10.087632253230474</v>
      </c>
      <c r="AJ24" s="877">
        <f t="shared" si="11"/>
        <v>15.104731248881031</v>
      </c>
      <c r="AK24" s="877">
        <f t="shared" si="11"/>
        <v>7.6325061259002327</v>
      </c>
      <c r="AL24" s="877">
        <f t="shared" si="11"/>
        <v>7.0626130034039143</v>
      </c>
      <c r="AM24" s="877">
        <f t="shared" si="11"/>
        <v>6.4761916521749434</v>
      </c>
      <c r="AN24" s="877">
        <f t="shared" si="11"/>
        <v>6.8232721268974732</v>
      </c>
      <c r="AO24" s="877">
        <f t="shared" si="11"/>
        <v>15.106714311762278</v>
      </c>
      <c r="AP24" s="878">
        <f t="shared" si="11"/>
        <v>13.048295174907873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4.666185403168539</v>
      </c>
      <c r="AG25" s="879">
        <f>①CO2排出量の現状把握!AA35</f>
        <v>4.9180893354371138</v>
      </c>
      <c r="AH25" s="879">
        <f>①CO2排出量の現状把握!AB35</f>
        <v>5.3669136773267212</v>
      </c>
      <c r="AI25" s="879">
        <f>①CO2排出量の現状把握!AC35</f>
        <v>5.0176432196251</v>
      </c>
      <c r="AJ25" s="879">
        <f>①CO2排出量の現状把握!AD35</f>
        <v>10.573524200004776</v>
      </c>
      <c r="AK25" s="879">
        <f>①CO2排出量の現状把握!AE35</f>
        <v>3.998905277799937</v>
      </c>
      <c r="AL25" s="879">
        <f>①CO2排出量の現状把握!AF35</f>
        <v>3.7557519672122206</v>
      </c>
      <c r="AM25" s="879">
        <f>①CO2排出量の現状把握!AG35</f>
        <v>3.4781886408908056</v>
      </c>
      <c r="AN25" s="879">
        <f>①CO2排出量の現状把握!AH35</f>
        <v>3.4733014628876697</v>
      </c>
      <c r="AO25" s="879">
        <f>①CO2排出量の現状把握!AI35</f>
        <v>12.188917552750237</v>
      </c>
      <c r="AP25" s="880">
        <f>①CO2排出量の現状把握!AJ35</f>
        <v>10.351448097334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1.2706604282905949</v>
      </c>
      <c r="AG26" s="881">
        <f>①CO2排出量の現状把握!AA36</f>
        <v>1.576330247663464</v>
      </c>
      <c r="AH26" s="881">
        <f>①CO2排出量の現状把握!AB36</f>
        <v>2.2877659431782309</v>
      </c>
      <c r="AI26" s="881">
        <f>①CO2排出量の現状把握!AC36</f>
        <v>2.3246133210899602</v>
      </c>
      <c r="AJ26" s="881">
        <f>①CO2排出量の現状把握!AD36</f>
        <v>7.9477320235774576</v>
      </c>
      <c r="AK26" s="881">
        <f>①CO2排出量の現状把握!AE36</f>
        <v>1.4445186603953242</v>
      </c>
      <c r="AL26" s="881">
        <f>①CO2排出量の現状把握!AF36</f>
        <v>1.371611659476641</v>
      </c>
      <c r="AM26" s="881">
        <f>①CO2排出量の現状把握!AG36</f>
        <v>1.388688797785824</v>
      </c>
      <c r="AN26" s="881">
        <f>①CO2排出量の現状把握!AH36</f>
        <v>1.3869041926080996</v>
      </c>
      <c r="AO26" s="881">
        <f>①CO2排出量の現状把握!AI36</f>
        <v>7.9090371856681081</v>
      </c>
      <c r="AP26" s="882">
        <f>①CO2排出量の現状把握!AJ36</f>
        <v>6.4593676649848621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0.879063547998438</v>
      </c>
      <c r="AG27" s="881">
        <f>①CO2排出量の現状把握!AA37</f>
        <v>0.8498840629460469</v>
      </c>
      <c r="AH27" s="881">
        <f>①CO2排出量の現状把握!AB37</f>
        <v>0.73296280634433764</v>
      </c>
      <c r="AI27" s="881">
        <f>①CO2排出量の現状把握!AC37</f>
        <v>0.72017382758337556</v>
      </c>
      <c r="AJ27" s="881">
        <f>①CO2排出量の現状把握!AD37</f>
        <v>0.67881109601170986</v>
      </c>
      <c r="AK27" s="881">
        <f>①CO2排出量の現状把握!AE37</f>
        <v>0.65224357203666072</v>
      </c>
      <c r="AL27" s="881">
        <f>①CO2排出量の現状把握!AF37</f>
        <v>0.62782663002065386</v>
      </c>
      <c r="AM27" s="881">
        <f>①CO2排出量の現状把握!AG37</f>
        <v>0.54977823215166965</v>
      </c>
      <c r="AN27" s="881">
        <f>①CO2排出量の現状把握!AH37</f>
        <v>0.5170893382331665</v>
      </c>
      <c r="AO27" s="881">
        <f>①CO2排出量の現状把握!AI37</f>
        <v>0.52454791557283287</v>
      </c>
      <c r="AP27" s="882">
        <f>①CO2排出量の現状把握!AJ37</f>
        <v>0.53699019010780524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2.516461426879506</v>
      </c>
      <c r="AG28" s="881">
        <f>①CO2排出量の現状把握!AA38</f>
        <v>2.4918750248276029</v>
      </c>
      <c r="AH28" s="881">
        <f>①CO2排出量の現状把握!AB38</f>
        <v>2.3461849278041522</v>
      </c>
      <c r="AI28" s="881">
        <f>①CO2排出量の現状把握!AC38</f>
        <v>1.972856070951764</v>
      </c>
      <c r="AJ28" s="881">
        <f>①CO2排出量の現状把握!AD38</f>
        <v>1.9469810804156089</v>
      </c>
      <c r="AK28" s="881">
        <f>①CO2排出量の現状把握!AE38</f>
        <v>1.9021430453679522</v>
      </c>
      <c r="AL28" s="881">
        <f>①CO2排出量の現状把握!AF38</f>
        <v>1.7563136777149257</v>
      </c>
      <c r="AM28" s="881">
        <f>①CO2排出量の現状把握!AG38</f>
        <v>1.5397216109533118</v>
      </c>
      <c r="AN28" s="881">
        <f>①CO2排出量の現状把握!AH38</f>
        <v>1.5693079320464034</v>
      </c>
      <c r="AO28" s="881">
        <f>①CO2排出量の現状把握!AI38</f>
        <v>3.755332451509295</v>
      </c>
      <c r="AP28" s="882">
        <f>①CO2排出量の現状把握!AJ38</f>
        <v>3.3550902422413329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5.4697726699244713</v>
      </c>
      <c r="AG29" s="883">
        <f>①CO2排出量の現状把握!AA39</f>
        <v>6.1664688213255454</v>
      </c>
      <c r="AH29" s="883">
        <f>①CO2排出量の現状把握!AB39</f>
        <v>6.0485874139963292</v>
      </c>
      <c r="AI29" s="883">
        <f>①CO2排出量の現状把握!AC39</f>
        <v>5.069989033605375</v>
      </c>
      <c r="AJ29" s="883">
        <f>①CO2排出量の現状把握!AD39</f>
        <v>4.5312070488762544</v>
      </c>
      <c r="AK29" s="883">
        <f>①CO2排出量の現状把握!AE39</f>
        <v>3.6336008481002957</v>
      </c>
      <c r="AL29" s="883">
        <f>①CO2排出量の現状把握!AF39</f>
        <v>3.3068610361916941</v>
      </c>
      <c r="AM29" s="883">
        <f>①CO2排出量の現状把握!AG39</f>
        <v>2.9980030112841378</v>
      </c>
      <c r="AN29" s="883">
        <f>①CO2排出量の現状把握!AH39</f>
        <v>3.349970664009803</v>
      </c>
      <c r="AO29" s="883">
        <f>①CO2排出量の現状把握!AI39</f>
        <v>2.9177967590120417</v>
      </c>
      <c r="AP29" s="884">
        <f>①CO2排出量の現状把握!AJ39</f>
        <v>2.6968470775738727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相良村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895.86</v>
      </c>
      <c r="K6" s="619">
        <f>VLOOKUP(年度マスタ!$K$4&amp;"_"&amp;K$5,データシート1!$A:$BT,MATCH("cb_"&amp;$G6,データシート1!$A$1:$BT$1,0),0)</f>
        <v>914.26</v>
      </c>
      <c r="L6" s="619">
        <f>VLOOKUP(年度マスタ!$K$4&amp;"_"&amp;L$5,データシート1!$A:$BT,MATCH("cb_"&amp;$G6,データシート1!$A$1:$BT$1,0),0)</f>
        <v>949.26</v>
      </c>
      <c r="M6" s="619">
        <f>VLOOKUP(年度マスタ!$K$4&amp;"_"&amp;M$5,データシート1!$A:$BT,MATCH("cb_"&amp;$G6,データシート1!$A$1:$BT$1,0),0)</f>
        <v>968.25999999999988</v>
      </c>
      <c r="N6" s="619">
        <f>VLOOKUP(年度マスタ!$K$4&amp;"_"&amp;N$5,データシート1!$A:$BT,MATCH("cb_"&amp;$G6,データシート1!$A$1:$BT$1,0),0)</f>
        <v>1019.06</v>
      </c>
      <c r="O6" s="619">
        <f>VLOOKUP(年度マスタ!$K$4&amp;"_"&amp;O$5,データシート1!$A:$BT,MATCH("cb_"&amp;$G6,データシート1!$A$1:$BT$1,0),0)</f>
        <v>1027.1600000000001</v>
      </c>
      <c r="P6" s="619">
        <f>VLOOKUP(年度マスタ!$K$4&amp;"_"&amp;P$5,データシート1!$A:$BT,MATCH("cb_"&amp;$G6,データシート1!$A$1:$BT$1,0),0)</f>
        <v>1053.71</v>
      </c>
      <c r="Q6" s="619">
        <f>VLOOKUP(年度マスタ!$K$4&amp;"_"&amp;Q$5,データシート1!$A:$BT,MATCH("cb_"&amp;$G6,データシート1!$A$1:$BT$1,0),0)</f>
        <v>1126.6099999999997</v>
      </c>
      <c r="R6" s="633">
        <f>VLOOKUP(年度マスタ!$K$4&amp;"_"&amp;R$5,データシート1!$A:$BT,MATCH("cb_"&amp;$G6,データシート1!$A$1:$BT$1,0),0)</f>
        <v>1154.5699999999997</v>
      </c>
      <c r="S6" s="568"/>
      <c r="T6" s="190"/>
      <c r="U6" s="581"/>
      <c r="V6" s="195"/>
      <c r="W6" s="195"/>
      <c r="X6" s="195"/>
      <c r="Y6" s="196" t="s">
        <v>372</v>
      </c>
      <c r="Z6" s="663" t="s">
        <v>373</v>
      </c>
      <c r="AA6" s="663"/>
      <c r="AB6" s="663"/>
      <c r="AC6" s="664">
        <f>SUM(AC7:AC8)</f>
        <v>275466</v>
      </c>
      <c r="AD6" s="664">
        <f>SUM(AD7:AD8)</f>
        <v>358510.45499999996</v>
      </c>
      <c r="AE6" s="665">
        <f>$AD6*3600/100000000</f>
        <v>12.906376379999998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5218.2</v>
      </c>
      <c r="K7" s="617">
        <f>VLOOKUP(年度マスタ!$K$4&amp;"_"&amp;K$5,データシート1!$A:$BT,MATCH("cb_"&amp;$G7,データシート1!$A$1:$BT$1,0),0)</f>
        <v>6730</v>
      </c>
      <c r="L7" s="617">
        <f>VLOOKUP(年度マスタ!$K$4&amp;"_"&amp;L$5,データシート1!$A:$BT,MATCH("cb_"&amp;$G7,データシート1!$A$1:$BT$1,0),0)</f>
        <v>7242.4999999999982</v>
      </c>
      <c r="M7" s="617">
        <f>VLOOKUP(年度マスタ!$K$4&amp;"_"&amp;M$5,データシート1!$A:$BT,MATCH("cb_"&amp;$G7,データシート1!$A$1:$BT$1,0),0)</f>
        <v>7309</v>
      </c>
      <c r="N7" s="617">
        <f>VLOOKUP(年度マスタ!$K$4&amp;"_"&amp;N$5,データシート1!$A:$BT,MATCH("cb_"&amp;$G7,データシート1!$A$1:$BT$1,0),0)</f>
        <v>9258</v>
      </c>
      <c r="O7" s="617">
        <f>VLOOKUP(年度マスタ!$K$4&amp;"_"&amp;O$5,データシート1!$A:$BT,MATCH("cb_"&amp;$G7,データシート1!$A$1:$BT$1,0),0)</f>
        <v>8924.4000000000142</v>
      </c>
      <c r="P7" s="617">
        <f>VLOOKUP(年度マスタ!$K$4&amp;"_"&amp;P$5,データシート1!$A:$BT,MATCH("cb_"&amp;$G7,データシート1!$A$1:$BT$1,0),0)</f>
        <v>8924.4000000000142</v>
      </c>
      <c r="Q7" s="617">
        <f>VLOOKUP(年度マスタ!$K$4&amp;"_"&amp;Q$5,データシート1!$A:$BT,MATCH("cb_"&amp;$G7,データシート1!$A$1:$BT$1,0),0)</f>
        <v>9171.9000000000142</v>
      </c>
      <c r="R7" s="634">
        <f>VLOOKUP(年度マスタ!$K$4&amp;"_"&amp;R$5,データシート1!$A:$BT,MATCH("cb_"&amp;$G7,データシート1!$A$1:$BT$1,0),0)</f>
        <v>9171.9000000000142</v>
      </c>
      <c r="S7" s="568"/>
      <c r="T7" s="190"/>
      <c r="U7" s="581"/>
      <c r="V7" s="195"/>
      <c r="W7" s="195"/>
      <c r="X7" s="195"/>
      <c r="Y7" s="196" t="s">
        <v>375</v>
      </c>
      <c r="Z7" s="212" t="s">
        <v>376</v>
      </c>
      <c r="AA7" s="212"/>
      <c r="AB7" s="212"/>
      <c r="AC7" s="1022">
        <f>VLOOKUP(年度マスタ!$K$4&amp;"_"&amp;年度マスタ!$K$9,データシート3!A:AB,MATCH("ea_"&amp;$Y7&amp;"_設備",データシート3!$A$1:$AB$1,0),0)</f>
        <v>42371</v>
      </c>
      <c r="AD7" s="1022">
        <f>VLOOKUP(年度マスタ!$K$4&amp;"_"&amp;年度マスタ!$K$9,データシート3!A:AB,MATCH("ea_"&amp;$Y7&amp;"_年間発電",データシート3!$A$1:$AB$1,0),0)/10^3</f>
        <v>55166.144</v>
      </c>
      <c r="AE7" s="554">
        <f t="shared" ref="AE7:AE16" si="0">$AD7*3600/100000000</f>
        <v>1.9859811840000001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233095</v>
      </c>
      <c r="AD8" s="1022">
        <f>VLOOKUP(年度マスタ!$K$4&amp;"_"&amp;年度マスタ!$K$9,データシート3!A:AB,MATCH("ea_"&amp;$Y8&amp;"_年間発電",データシート3!$A$1:$AB$1,0),0)/10^3</f>
        <v>303344.31099999999</v>
      </c>
      <c r="AE8" s="554">
        <f t="shared" si="0"/>
        <v>10.920395195999999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8879.7999999999993</v>
      </c>
      <c r="M9" s="617">
        <f>VLOOKUP(年度マスタ!$K$4&amp;"_"&amp;M$5,データシート1!$A:$BT,MATCH("cb_"&amp;$G9,データシート1!$A$1:$BT$1,0),0)</f>
        <v>8880</v>
      </c>
      <c r="N9" s="617">
        <f>VLOOKUP(年度マスタ!$K$4&amp;"_"&amp;N$5,データシート1!$A:$BT,MATCH("cb_"&amp;$G9,データシート1!$A$1:$BT$1,0),0)</f>
        <v>8879.7999999999993</v>
      </c>
      <c r="O9" s="617">
        <f>VLOOKUP(年度マスタ!$K$4&amp;"_"&amp;O$5,データシート1!$A:$BT,MATCH("cb_"&amp;$G9,データシート1!$A$1:$BT$1,0),0)</f>
        <v>8879.7999999999993</v>
      </c>
      <c r="P9" s="617">
        <f>VLOOKUP(年度マスタ!$K$4&amp;"_"&amp;P$5,データシート1!$A:$BT,MATCH("cb_"&amp;$G9,データシート1!$A$1:$BT$1,0),0)</f>
        <v>8879.7999999999993</v>
      </c>
      <c r="Q9" s="617">
        <f>VLOOKUP(年度マスタ!$K$4&amp;"_"&amp;Q$5,データシート1!$A:$BT,MATCH("cb_"&amp;$G9,データシート1!$A$1:$BT$1,0),0)</f>
        <v>8879.7999999999993</v>
      </c>
      <c r="R9" s="634">
        <f>VLOOKUP(年度マスタ!$K$4&amp;"_"&amp;R$5,データシート1!$A:$BT,MATCH("cb_"&amp;$G9,データシート1!$A$1:$BT$1,0),0)</f>
        <v>8879.7999999999993</v>
      </c>
      <c r="S9" s="568"/>
      <c r="T9" s="190"/>
      <c r="U9" s="581"/>
      <c r="V9" s="195"/>
      <c r="W9" s="195"/>
      <c r="X9" s="195"/>
      <c r="Y9" s="196" t="s">
        <v>381</v>
      </c>
      <c r="Z9" s="208" t="s">
        <v>377</v>
      </c>
      <c r="AA9" s="208"/>
      <c r="AB9" s="208"/>
      <c r="AC9" s="666">
        <f>VLOOKUP(年度マスタ!$K$4&amp;"_"&amp;年度マスタ!$K$9,データシート3!A:AB,MATCH("ea_"&amp;$Y9&amp;"_設備",データシート3!$A$1:$AB$1,0),0)</f>
        <v>71100</v>
      </c>
      <c r="AD9" s="666">
        <f>VLOOKUP(年度マスタ!$K$4&amp;"_"&amp;年度マスタ!$K$9,データシート3!A:AB,MATCH("ea_"&amp;$Y9&amp;"_年間発電",データシート3!$A$1:$AB$1,0),0)/10^3</f>
        <v>159887.14000000004</v>
      </c>
      <c r="AE9" s="667">
        <f t="shared" si="0"/>
        <v>5.7559370400000009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5228</v>
      </c>
      <c r="AD10" s="666">
        <f>SUM(AD11:AD12)</f>
        <v>33158.330999999998</v>
      </c>
      <c r="AE10" s="667">
        <f t="shared" si="0"/>
        <v>1.1936999159999999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5228</v>
      </c>
      <c r="AD11" s="1022">
        <f>VLOOKUP(年度マスタ!$K$4&amp;"_"&amp;年度マスタ!$K$9,データシート3!A:AB,MATCH("ea_"&amp;$Y11&amp;"_年間発電",データシート3!$A$1:$AB$1,0),0)/10^3</f>
        <v>33158.330999999998</v>
      </c>
      <c r="AE11" s="554">
        <f t="shared" si="0"/>
        <v>1.1936999159999999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6114.0599999999995</v>
      </c>
      <c r="K12" s="651">
        <f t="shared" ref="K12:Q12" si="1">SUM(K6:K11)</f>
        <v>7644.26</v>
      </c>
      <c r="L12" s="651">
        <f t="shared" si="1"/>
        <v>17071.559999999998</v>
      </c>
      <c r="M12" s="651">
        <f t="shared" si="1"/>
        <v>17157.260000000002</v>
      </c>
      <c r="N12" s="651">
        <f t="shared" si="1"/>
        <v>19156.86</v>
      </c>
      <c r="O12" s="651">
        <f t="shared" si="1"/>
        <v>18831.360000000015</v>
      </c>
      <c r="P12" s="651">
        <f t="shared" si="1"/>
        <v>18857.910000000014</v>
      </c>
      <c r="Q12" s="651">
        <f t="shared" si="1"/>
        <v>19178.310000000012</v>
      </c>
      <c r="R12" s="652">
        <f t="shared" ref="R12" si="2">SUM(R6:R11)</f>
        <v>19206.270000000011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0.21422827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3.6536936899999999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1075.1395031999998</v>
      </c>
      <c r="K19" s="615">
        <f>K6*別紙!$C5/100*別紙!$E5/10^3</f>
        <v>1097.2217112000001</v>
      </c>
      <c r="L19" s="615">
        <f>L6*別紙!$C5/100*別紙!$E5/10^3</f>
        <v>1139.2259111999999</v>
      </c>
      <c r="M19" s="615">
        <f>M6*別紙!$C5/100*別紙!$E5/10^3</f>
        <v>1162.0281911999998</v>
      </c>
      <c r="N19" s="615">
        <f>N6*別紙!$C5/100*別紙!$E5/10^3</f>
        <v>1222.9942872000001</v>
      </c>
      <c r="O19" s="615">
        <f>O6*別紙!$C5/100*別紙!$E5/10^3</f>
        <v>1232.7152592</v>
      </c>
      <c r="P19" s="615">
        <f>P6*別紙!$C5/100*別紙!$E5/10^3</f>
        <v>1264.5784452</v>
      </c>
      <c r="Q19" s="615">
        <f>Q6*別紙!$C5/100*別紙!$E5/10^3</f>
        <v>1352.0671931999996</v>
      </c>
      <c r="R19" s="639">
        <f>R6*別紙!$C5/100*別紙!$E5/10^3</f>
        <v>1385.6225483999997</v>
      </c>
      <c r="S19" s="572"/>
      <c r="T19" s="191"/>
      <c r="U19" s="588"/>
      <c r="W19" s="201"/>
      <c r="X19" s="201"/>
      <c r="Y19" s="173"/>
      <c r="Z19" s="628" t="s">
        <v>389</v>
      </c>
      <c r="AA19" s="671"/>
      <c r="AB19" s="672"/>
      <c r="AC19" s="673">
        <f>SUM($AC$6,$AC$9,$AC$10,$AC$13)</f>
        <v>351794</v>
      </c>
      <c r="AD19" s="673">
        <f>SUM($AD$6,$AD$9,$AD$10,$AD$13)</f>
        <v>551555.92599999998</v>
      </c>
      <c r="AE19" s="674">
        <f>SUM($AE$6,$AE$9,$AE$10,$AE$13,$AE$17,$AE$18)</f>
        <v>23.723935295999997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6902.4262319999989</v>
      </c>
      <c r="K20" s="617">
        <f>K7*別紙!$C6/100*別紙!$E6/10^3</f>
        <v>8902.1748000000007</v>
      </c>
      <c r="L20" s="617">
        <f>L7*別紙!$C6/100*別紙!$E6/10^3</f>
        <v>9580.0892999999978</v>
      </c>
      <c r="M20" s="617">
        <f>M7*別紙!$C6/100*別紙!$E6/10^3</f>
        <v>9668.0528400000003</v>
      </c>
      <c r="N20" s="617">
        <f>N7*別紙!$C6/100*別紙!$E6/10^3</f>
        <v>12246.112079999999</v>
      </c>
      <c r="O20" s="617">
        <f>O7*別紙!$C6/100*別紙!$E6/10^3</f>
        <v>11804.839344000018</v>
      </c>
      <c r="P20" s="617">
        <f>P7*別紙!$C6/100*別紙!$E6/10^3</f>
        <v>11804.839344000018</v>
      </c>
      <c r="Q20" s="617">
        <f>Q7*別紙!$C6/100*別紙!$E6/10^3</f>
        <v>12132.222444000017</v>
      </c>
      <c r="R20" s="634">
        <f>R7*別紙!$C6/100*別紙!$E6/10^3</f>
        <v>12132.222444000017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46672.228800000004</v>
      </c>
      <c r="M22" s="617">
        <f>M9*別紙!$C8/100*別紙!$E8/10^3</f>
        <v>46673.279999999999</v>
      </c>
      <c r="N22" s="617">
        <f>N9*別紙!$C8/100*別紙!$E8/10^3</f>
        <v>46672.228800000004</v>
      </c>
      <c r="O22" s="617">
        <f>O9*別紙!$C8/100*別紙!$E8/10^3</f>
        <v>46672.228800000004</v>
      </c>
      <c r="P22" s="617">
        <f>P9*別紙!$C8/100*別紙!$E8/10^3</f>
        <v>46672.228800000004</v>
      </c>
      <c r="Q22" s="617">
        <f>Q9*別紙!$C8/100*別紙!$E8/10^3</f>
        <v>46672.228800000004</v>
      </c>
      <c r="R22" s="634">
        <f>R9*別紙!$C8/100*別紙!$E8/10^3</f>
        <v>46672.228800000004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7977.5657351999989</v>
      </c>
      <c r="K25" s="657">
        <f t="shared" si="3"/>
        <v>9999.3965112000005</v>
      </c>
      <c r="L25" s="657">
        <f t="shared" si="3"/>
        <v>57391.5440112</v>
      </c>
      <c r="M25" s="657">
        <f t="shared" si="3"/>
        <v>57503.361031199995</v>
      </c>
      <c r="N25" s="657">
        <f t="shared" si="3"/>
        <v>60141.335167199999</v>
      </c>
      <c r="O25" s="657">
        <f t="shared" si="3"/>
        <v>59709.783403200025</v>
      </c>
      <c r="P25" s="657">
        <f t="shared" si="3"/>
        <v>59741.646589200027</v>
      </c>
      <c r="Q25" s="657">
        <f t="shared" si="3"/>
        <v>60156.518437200022</v>
      </c>
      <c r="R25" s="658">
        <f t="shared" ref="R25" si="4">SUM(R19:R24)</f>
        <v>60190.07379240002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24521.443857771403</v>
      </c>
      <c r="K26" s="654">
        <f>(VLOOKUP(年度マスタ!$K$4&amp;"_"&amp;K$18,データシート1!$A:$BT,MATCH("da_合計",データシート1!$A$1:$BT$1,0),0))/10^3</f>
        <v>17729.316201091755</v>
      </c>
      <c r="L26" s="654">
        <f>(VLOOKUP(年度マスタ!$K$4&amp;"_"&amp;L$18,データシート1!$A:$BT,MATCH("da_合計",データシート1!$A$1:$BT$1,0),0))/10^3</f>
        <v>18010.578104160912</v>
      </c>
      <c r="M26" s="654">
        <f>(VLOOKUP(年度マスタ!$K$4&amp;"_"&amp;M$18,データシート1!$A:$BT,MATCH("da_合計",データシート1!$A$1:$BT$1,0),0))/10^3</f>
        <v>16876.821628647111</v>
      </c>
      <c r="N26" s="654">
        <f>(VLOOKUP(年度マスタ!$K$4&amp;"_"&amp;N$18,データシート1!$A:$BT,MATCH("da_合計",データシート1!$A$1:$BT$1,0),0))/10^3</f>
        <v>16339.461224990286</v>
      </c>
      <c r="O26" s="654">
        <f>(VLOOKUP(年度マスタ!$K$4&amp;"_"&amp;O$18,データシート1!$A:$BT,MATCH("da_合計",データシート1!$A$1:$BT$1,0),0))/10^3</f>
        <v>25726.31399513486</v>
      </c>
      <c r="P26" s="654">
        <f>(VLOOKUP(年度マスタ!$K$4&amp;"_"&amp;P$18,データシート1!$A:$BT,MATCH("da_合計",データシート1!$A$1:$BT$1,0),0))/10^3</f>
        <v>24541.8044389348</v>
      </c>
      <c r="Q26" s="654">
        <f>(VLOOKUP(年度マスタ!$K$4&amp;"_"&amp;Q$18,データシート1!$A:$BT,MATCH("da_合計",データシート1!$A$1:$BT$1,0),0))/10^3</f>
        <v>23385.224109550079</v>
      </c>
      <c r="R26" s="655">
        <f>Q26</f>
        <v>23385.224109550079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0.32533017963669897</v>
      </c>
      <c r="K27" s="839">
        <f t="shared" ref="K27:P27" si="5">K25/K26</f>
        <v>0.56400350683486866</v>
      </c>
      <c r="L27" s="839">
        <f t="shared" si="5"/>
        <v>3.1865464661537466</v>
      </c>
      <c r="M27" s="839">
        <f t="shared" si="5"/>
        <v>3.407238773774349</v>
      </c>
      <c r="N27" s="839">
        <f t="shared" si="5"/>
        <v>3.680741631506014</v>
      </c>
      <c r="O27" s="839">
        <f t="shared" si="5"/>
        <v>2.3209614643781391</v>
      </c>
      <c r="P27" s="839">
        <f t="shared" si="5"/>
        <v>2.4342809322700734</v>
      </c>
      <c r="Q27" s="839">
        <f>Q25/Q26</f>
        <v>2.5724157337723885</v>
      </c>
      <c r="R27" s="840">
        <f>R25/R26</f>
        <v>2.5738506293732519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2.5738506293732519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23.585659193009619</v>
      </c>
      <c r="AA52" s="173"/>
      <c r="AB52" s="678" t="s">
        <v>413</v>
      </c>
      <c r="AC52" s="679">
        <f>$AD6</f>
        <v>358510.45499999996</v>
      </c>
      <c r="AD52" s="680">
        <f>R19+R20</f>
        <v>13517.844992400016</v>
      </c>
      <c r="AE52" s="681">
        <f t="shared" ref="AE52:AE54" si="6">IFERROR(AD52/AC52,"-")</f>
        <v>3.7705580977826759E-2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528170.70189044985</v>
      </c>
      <c r="Z53" s="1130"/>
      <c r="AA53" s="173"/>
      <c r="AB53" s="678" t="s">
        <v>377</v>
      </c>
      <c r="AC53" s="679">
        <f>$AD9</f>
        <v>159887.14000000004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33158.330999999998</v>
      </c>
      <c r="AD54" s="679">
        <f>R22</f>
        <v>46672.228800000004</v>
      </c>
      <c r="AE54" s="681">
        <f t="shared" si="6"/>
        <v>1.4075566348619901</v>
      </c>
      <c r="AF54" s="473"/>
      <c r="AG54" s="41"/>
      <c r="AH54" s="420"/>
      <c r="AI54" s="442" t="s">
        <v>440</v>
      </c>
      <c r="AJ54" s="443">
        <f>VLOOKUP(年度マスタ!$K$4&amp;"_"&amp;AJ$53,データシート1!$A$1:$BT$2000,MATCH("ca_太陽光発電（10kW未満）",データシート1!$A$1:$BT$1,0),0)</f>
        <v>177</v>
      </c>
      <c r="AK54" s="443">
        <f>VLOOKUP(年度マスタ!$K$4&amp;"_"&amp;AK$53,データシート1!$A$1:$BT$2000,MATCH("ca_太陽光発電（10kW未満）",データシート1!$A$1:$BT$1,0),0)</f>
        <v>180</v>
      </c>
      <c r="AL54" s="443">
        <f>VLOOKUP(年度マスタ!$K$4&amp;"_"&amp;AL$53,データシート1!$A$1:$BT$2000,MATCH("ca_太陽光発電（10kW未満）",データシート1!$A$1:$BT$1,0),0)</f>
        <v>185</v>
      </c>
      <c r="AM54" s="443">
        <f>VLOOKUP(年度マスタ!$K$4&amp;"_"&amp;AM$53,データシート1!$A$1:$BT$2000,MATCH("ca_太陽光発電（10kW未満）",データシート1!$A$1:$BT$1,0),0)</f>
        <v>187</v>
      </c>
      <c r="AN54" s="443">
        <f>VLOOKUP(年度マスタ!$K$4&amp;"_"&amp;AN$53,データシート1!$A$1:$BT$2000,MATCH("ca_太陽光発電（10kW未満）",データシート1!$A$1:$BT$1,0),0)</f>
        <v>195</v>
      </c>
      <c r="AO54" s="443">
        <f>VLOOKUP(年度マスタ!$K$4&amp;"_"&amp;AO$53,データシート1!$A$1:$BT$2000,MATCH("ca_太陽光発電（10kW未満）",データシート1!$A$1:$BT$1,0),0)</f>
        <v>197</v>
      </c>
      <c r="AP54" s="443">
        <f>VLOOKUP(年度マスタ!$K$4&amp;"_"&amp;AP$53,データシート1!$A$1:$BT$2000,MATCH("ca_太陽光発電（10kW未満）",データシート1!$A$1:$BT$1,0),0)</f>
        <v>202</v>
      </c>
      <c r="AQ54" s="443">
        <f>VLOOKUP(年度マスタ!$K$4&amp;"_"&amp;AQ$53,データシート1!$A$1:$BT$2000,MATCH("ca_太陽光発電（10kW未満）",データシート1!$A$1:$BT$1,0),0)</f>
        <v>213</v>
      </c>
      <c r="AR54" s="443">
        <f>VLOOKUP(年度マスタ!$K$4&amp;"_"&amp;AR$53,データシート1!$A$1:$BT$2000,MATCH("ca_太陽光発電（10kW未満）",データシート1!$A$1:$BT$1,0),0)</f>
        <v>218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相良村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熊本県</v>
      </c>
      <c r="AY12" s="1023" t="str">
        <f>年度マスタ!$J4</f>
        <v>相良村</v>
      </c>
      <c r="AZ12" s="1023" t="str">
        <f>年度マスタ!$K4</f>
        <v>43510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01394</v>
      </c>
      <c r="AY21" s="18" t="str">
        <f>IF(IFERROR(比較地域マスタ!$Z6,"")=0,"",IFERROR(比較地域マスタ!$Z6,""))</f>
        <v>蘭越町</v>
      </c>
      <c r="BB21" s="110" t="str">
        <f t="shared" ref="BB21:BC68" si="0">AX21</f>
        <v>01394</v>
      </c>
      <c r="BC21" s="1031" t="str">
        <f t="shared" si="0"/>
        <v>蘭越町</v>
      </c>
      <c r="BD21" s="34">
        <f>SUM(BE21,BI21:BK21,BQ21)</f>
        <v>34.250719975739059</v>
      </c>
      <c r="BE21" s="34">
        <f>SUM(BF21:BH21)</f>
        <v>6.8992804598250412</v>
      </c>
      <c r="BF21" s="34">
        <f>VLOOKUP($AX21&amp;"_"&amp;$BC$14,データシート1!$A:$BT,MATCH($BC$12&amp;"_"&amp;BF$20,データシート1!$A$1:$BT$1,0),0)</f>
        <v>0</v>
      </c>
      <c r="BG21" s="34">
        <f>VLOOKUP($AX21&amp;"_"&amp;$BC$14,データシート1!$A:$BT,MATCH($BC$12&amp;"_"&amp;BG$20,データシート1!$A$1:$BT$1,0),0)</f>
        <v>0.86894533892182102</v>
      </c>
      <c r="BH21" s="34">
        <f>VLOOKUP($AX21&amp;"_"&amp;$BC$14,データシート1!$A:$BT,MATCH($BC$12&amp;"_"&amp;BH$20,データシート1!$A$1:$BT$1,0),0)</f>
        <v>6.0303351209032199</v>
      </c>
      <c r="BI21" s="34">
        <f>VLOOKUP($AX21&amp;"_"&amp;$BC$14,データシート1!$A:$BT,MATCH($BC$12&amp;"_"&amp;BI$20,データシート1!$A$1:$BT$1,0),0)</f>
        <v>5.5521977223307379</v>
      </c>
      <c r="BJ21" s="34">
        <f>VLOOKUP($AX21&amp;"_"&amp;$BC$14,データシート1!$A:$BT,MATCH($BC$12&amp;"_"&amp;BJ$20,データシート1!$A$1:$BT$1,0),0)</f>
        <v>10.272643667440409</v>
      </c>
      <c r="BK21" s="34">
        <f t="shared" ref="BK21:BK68" si="1">SUM(BL21,BO21:BP21)</f>
        <v>11.526598126142868</v>
      </c>
      <c r="BL21" s="34">
        <f t="shared" ref="BL21:BL67" si="2">SUM(BM21:BN21)</f>
        <v>11.261111948806727</v>
      </c>
      <c r="BM21" s="34">
        <f>VLOOKUP($AX21&amp;"_"&amp;$BC$14,データシート1!$A:$BT,MATCH($BC$12&amp;"_"&amp;BM$20,データシート1!$A$1:$BT$1,0),0)</f>
        <v>3.8218894963003853</v>
      </c>
      <c r="BN21" s="34">
        <f>VLOOKUP($AX21&amp;"_"&amp;$BC$14,データシート1!$A:$BT,MATCH($BC$12&amp;"_"&amp;BN$20,データシート1!$A$1:$BT$1,0),0)</f>
        <v>7.4392224525063417</v>
      </c>
      <c r="BO21" s="34">
        <f>VLOOKUP($AX21&amp;"_"&amp;$BC$14,データシート1!$A:$BT,MATCH($BC$12&amp;"_"&amp;BO$20,データシート1!$A$1:$BT$1,0),0)</f>
        <v>0.26548617733614099</v>
      </c>
      <c r="BP21" s="34">
        <f>VLOOKUP($AX21&amp;"_"&amp;$BC$14,データシート1!$A:$BT,MATCH($BC$12&amp;"_"&amp;BP$20,データシート1!$A$1:$BT$1,0),0)</f>
        <v>0</v>
      </c>
      <c r="BQ21" s="34">
        <f>VLOOKUP($AX21&amp;"_"&amp;$BC$14,データシート1!$A:$BT,MATCH($BC$12&amp;"_"&amp;BQ$20,データシート1!$A$1:$BT$1,0),0)</f>
        <v>0</v>
      </c>
      <c r="BR21" s="35">
        <f t="shared" ref="BR21:BR68" si="3">BD21</f>
        <v>34.250719975739059</v>
      </c>
      <c r="BT21" s="111" t="str">
        <f t="shared" ref="BT21:BT68" si="4">AY21</f>
        <v>蘭越町</v>
      </c>
      <c r="BU21" s="34">
        <f>BD21</f>
        <v>34.250719975739059</v>
      </c>
      <c r="BV21" s="60">
        <f>BE21/$BR21</f>
        <v>0.20143461114721192</v>
      </c>
      <c r="BW21" s="60">
        <f t="shared" ref="BW21:CH42" si="5">BF21/$BR21</f>
        <v>0</v>
      </c>
      <c r="BX21" s="60">
        <f t="shared" si="5"/>
        <v>2.5370133519450812E-2</v>
      </c>
      <c r="BY21" s="60">
        <f t="shared" si="5"/>
        <v>0.17606447762776109</v>
      </c>
      <c r="BZ21" s="60">
        <f t="shared" si="5"/>
        <v>0.16210455506522337</v>
      </c>
      <c r="CA21" s="60">
        <f t="shared" si="5"/>
        <v>0.29992489719097493</v>
      </c>
      <c r="CB21" s="60">
        <f t="shared" si="5"/>
        <v>0.3365359365965897</v>
      </c>
      <c r="CC21" s="60">
        <f t="shared" si="5"/>
        <v>0.3287846783011672</v>
      </c>
      <c r="CD21" s="60">
        <f t="shared" si="5"/>
        <v>0.11158566882703659</v>
      </c>
      <c r="CE21" s="60">
        <f t="shared" si="5"/>
        <v>0.21719900947413059</v>
      </c>
      <c r="CF21" s="60">
        <f t="shared" si="5"/>
        <v>7.7512582954225142E-3</v>
      </c>
      <c r="CG21" s="60">
        <f t="shared" si="5"/>
        <v>0</v>
      </c>
      <c r="CH21" s="60">
        <f>BQ21/$BR21</f>
        <v>0</v>
      </c>
      <c r="CI21" s="112">
        <f t="shared" ref="CI21:CI68" si="6">BR21/$BR21</f>
        <v>1</v>
      </c>
      <c r="CK21" s="113" t="str">
        <f t="shared" ref="CK21:CK68" si="7">AY21</f>
        <v>蘭越町</v>
      </c>
      <c r="CL21" s="114">
        <f>CN21+CP21+CR21</f>
        <v>6.8992804598250412</v>
      </c>
      <c r="CM21" s="61">
        <f>IF(IF(CL21=0,0,CW21/CL21)&gt;1,1,IF(CL21=0,0,CW21/CL21))</f>
        <v>0</v>
      </c>
      <c r="CN21" s="62">
        <f>BF21</f>
        <v>0</v>
      </c>
      <c r="CO21" s="61">
        <f>IF(IF(CN21=0,0,CX21/CN21)&gt;1,1,IF(CN21=0,0,CX21/CN21))</f>
        <v>0</v>
      </c>
      <c r="CP21" s="62">
        <f t="shared" ref="CP21:CP68" si="8">BG21</f>
        <v>0.86894533892182102</v>
      </c>
      <c r="CQ21" s="61">
        <f>IF(IF(CP21=0,0,CY21/CP21)&gt;1,1,IF(CP21=0,0,CY21/CP21))</f>
        <v>0</v>
      </c>
      <c r="CR21" s="62">
        <f t="shared" ref="CR21:CR68" si="9">BH21</f>
        <v>6.0303351209032199</v>
      </c>
      <c r="CS21" s="61">
        <f>IF(IF(CR21=0,0,CZ21/CR21)&gt;1,1,IF(CR21=0,0,CZ21/CR21))</f>
        <v>0</v>
      </c>
      <c r="CT21" s="62">
        <f t="shared" ref="CT21:CT68" si="10">BI21</f>
        <v>5.5521977223307379</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32386</v>
      </c>
      <c r="AY22" s="18" t="str">
        <f>IF(IFERROR(比較地域マスタ!$Z7,"")=0,"",IFERROR(比較地域マスタ!$Z7,""))</f>
        <v>飯南町</v>
      </c>
      <c r="BB22" s="110" t="str">
        <f t="shared" si="0"/>
        <v>32386</v>
      </c>
      <c r="BC22" s="1031" t="str">
        <f t="shared" si="0"/>
        <v>飯南町</v>
      </c>
      <c r="BD22" s="34">
        <f t="shared" ref="BD22:BD68" si="14">SUM(BE22,BI22:BK22,BQ22)</f>
        <v>46.358564060577876</v>
      </c>
      <c r="BE22" s="34">
        <f t="shared" ref="BE22:BE67" si="15">SUM(BF22:BH22)</f>
        <v>20.209101193200901</v>
      </c>
      <c r="BF22" s="34">
        <f>VLOOKUP($AX22&amp;"_"&amp;$BC$14,データシート1!$A:$BT,MATCH($BC$12&amp;"_"&amp;BF$20,データシート1!$A$1:$BT$1,0),0)</f>
        <v>9.519463679357699</v>
      </c>
      <c r="BG22" s="34">
        <f>VLOOKUP($AX22&amp;"_"&amp;$BC$14,データシート1!$A:$BT,MATCH($BC$12&amp;"_"&amp;BG$20,データシート1!$A$1:$BT$1,0),0)</f>
        <v>0.56135307868831374</v>
      </c>
      <c r="BH22" s="34">
        <f>VLOOKUP($AX22&amp;"_"&amp;$BC$14,データシート1!$A:$BT,MATCH($BC$12&amp;"_"&amp;BH$20,データシート1!$A$1:$BT$1,0),0)</f>
        <v>10.128284435154887</v>
      </c>
      <c r="BI22" s="34">
        <f>VLOOKUP($AX22&amp;"_"&amp;$BC$14,データシート1!$A:$BT,MATCH($BC$12&amp;"_"&amp;BI$20,データシート1!$A$1:$BT$1,0),0)</f>
        <v>7.5263330827109263</v>
      </c>
      <c r="BJ22" s="34">
        <f>VLOOKUP($AX22&amp;"_"&amp;$BC$14,データシート1!$A:$BT,MATCH($BC$12&amp;"_"&amp;BJ$20,データシート1!$A$1:$BT$1,0),0)</f>
        <v>7.5374151766352959</v>
      </c>
      <c r="BK22" s="34">
        <f t="shared" si="1"/>
        <v>11.085714608030754</v>
      </c>
      <c r="BL22" s="34">
        <f t="shared" si="2"/>
        <v>10.813864235988293</v>
      </c>
      <c r="BM22" s="34">
        <f>VLOOKUP($AX22&amp;"_"&amp;$BC$14,データシート1!$A:$BT,MATCH($BC$12&amp;"_"&amp;BM$20,データシート1!$A$1:$BT$1,0),0)</f>
        <v>3.8857688726610249</v>
      </c>
      <c r="BN22" s="34">
        <f>VLOOKUP($AX22&amp;"_"&amp;$BC$14,データシート1!$A:$BT,MATCH($BC$12&amp;"_"&amp;BN$20,データシート1!$A$1:$BT$1,0),0)</f>
        <v>6.9280953633272677</v>
      </c>
      <c r="BO22" s="34">
        <f>VLOOKUP($AX22&amp;"_"&amp;$BC$14,データシート1!$A:$BT,MATCH($BC$12&amp;"_"&amp;BO$20,データシート1!$A$1:$BT$1,0),0)</f>
        <v>0.27185037204246199</v>
      </c>
      <c r="BP22" s="34">
        <f>VLOOKUP($AX22&amp;"_"&amp;$BC$14,データシート1!$A:$BT,MATCH($BC$12&amp;"_"&amp;BP$20,データシート1!$A$1:$BT$1,0),0)</f>
        <v>0</v>
      </c>
      <c r="BQ22" s="34">
        <f>VLOOKUP($AX22&amp;"_"&amp;$BC$14,データシート1!$A:$BT,MATCH($BC$12&amp;"_"&amp;BQ$20,データシート1!$A$1:$BT$1,0),0)</f>
        <v>0</v>
      </c>
      <c r="BR22" s="35">
        <f t="shared" si="3"/>
        <v>46.358564060577876</v>
      </c>
      <c r="BT22" s="121" t="str">
        <f t="shared" si="4"/>
        <v>飯南町</v>
      </c>
      <c r="BU22" s="33">
        <f>BD22</f>
        <v>46.358564060577876</v>
      </c>
      <c r="BV22" s="59">
        <f t="shared" ref="BV22:BZ68" si="16">BE22/$BR22</f>
        <v>0.43593026666643886</v>
      </c>
      <c r="BW22" s="59">
        <f t="shared" si="5"/>
        <v>0.20534423082903047</v>
      </c>
      <c r="BX22" s="59">
        <f t="shared" si="5"/>
        <v>1.2108940172408702E-2</v>
      </c>
      <c r="BY22" s="59">
        <f t="shared" si="5"/>
        <v>0.21847709566499965</v>
      </c>
      <c r="BZ22" s="59">
        <f t="shared" si="5"/>
        <v>0.16235043589521198</v>
      </c>
      <c r="CA22" s="59">
        <f t="shared" si="5"/>
        <v>0.16258948760332545</v>
      </c>
      <c r="CB22" s="59">
        <f t="shared" si="5"/>
        <v>0.23912980983502374</v>
      </c>
      <c r="CC22" s="59">
        <f t="shared" si="5"/>
        <v>0.23326572889223984</v>
      </c>
      <c r="CD22" s="59">
        <f t="shared" si="5"/>
        <v>8.3819871288148509E-2</v>
      </c>
      <c r="CE22" s="59">
        <f t="shared" si="5"/>
        <v>0.14944585760409135</v>
      </c>
      <c r="CF22" s="59">
        <f t="shared" si="5"/>
        <v>5.8640809427839141E-3</v>
      </c>
      <c r="CG22" s="59">
        <f t="shared" si="5"/>
        <v>0</v>
      </c>
      <c r="CH22" s="59">
        <f t="shared" si="5"/>
        <v>0</v>
      </c>
      <c r="CI22" s="122">
        <f t="shared" si="6"/>
        <v>1</v>
      </c>
      <c r="CK22" s="123" t="str">
        <f t="shared" si="7"/>
        <v>飯南町</v>
      </c>
      <c r="CL22" s="124">
        <f t="shared" ref="CL22:CL68" si="17">CN22+CP22+CR22</f>
        <v>20.209101193200901</v>
      </c>
      <c r="CM22" s="65">
        <f t="shared" ref="CM22:CM68" si="18">IF(IF(CL22=0,0,CW22/CL22)&gt;1,1,IF(CL22=0,0,CW22/CL22))</f>
        <v>0.38848833131883026</v>
      </c>
      <c r="CN22" s="66">
        <f t="shared" ref="CN22:CN68" si="19">BF22</f>
        <v>9.519463679357699</v>
      </c>
      <c r="CO22" s="65">
        <f t="shared" ref="CO22:CO68" si="20">IF(IF(CN22=0,0,CX22/CN22)&gt;1,1,IF(CN22=0,0,CX22/CN22))</f>
        <v>0.82473133618066663</v>
      </c>
      <c r="CP22" s="66">
        <f t="shared" si="8"/>
        <v>0.56135307868831374</v>
      </c>
      <c r="CQ22" s="65">
        <f t="shared" ref="CQ22:CQ68" si="21">IF(IF(CP22=0,0,CY22/CP22)&gt;1,1,IF(CP22=0,0,CY22/CP22))</f>
        <v>0</v>
      </c>
      <c r="CR22" s="66">
        <f t="shared" si="9"/>
        <v>10.128284435154887</v>
      </c>
      <c r="CS22" s="65">
        <f t="shared" ref="CS22:CS68" si="22">IF(IF(CR22=0,0,CZ22/CR22)&gt;1,1,IF(CR22=0,0,CZ22/CR22))</f>
        <v>0</v>
      </c>
      <c r="CT22" s="66">
        <f t="shared" si="10"/>
        <v>7.5263330827109263</v>
      </c>
      <c r="CU22" s="67">
        <f t="shared" ref="CU22:CU68" si="23">IF(IF(CT22=0,0,DA22/CT22)&gt;1,1,IF(CT22=0,0,DA22/CT22))</f>
        <v>0</v>
      </c>
      <c r="CV22" s="16"/>
      <c r="CW22" s="959">
        <f t="shared" ref="CW22:CW68" si="24">SUM(CX22:CZ22)</f>
        <v>7.851</v>
      </c>
      <c r="CX22" s="960">
        <f>VLOOKUP($AX22&amp;"_"&amp;$CW$14,データシート1!$A:$BT,MATCH($CW$12&amp;"_"&amp;CX$20,データシート1!$A$1:$BT$1,0),0)</f>
        <v>7.851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7.851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39424</v>
      </c>
      <c r="AY23" s="18" t="str">
        <f>IF(IFERROR(比較地域マスタ!$Z8,"")=0,"",IFERROR(比較地域マスタ!$Z8,""))</f>
        <v>大月町</v>
      </c>
      <c r="BB23" s="110" t="str">
        <f t="shared" si="0"/>
        <v>39424</v>
      </c>
      <c r="BC23" s="1031" t="str">
        <f t="shared" si="0"/>
        <v>大月町</v>
      </c>
      <c r="BD23" s="34">
        <f t="shared" si="14"/>
        <v>37.446791721746322</v>
      </c>
      <c r="BE23" s="34">
        <f t="shared" si="15"/>
        <v>15.372947719274137</v>
      </c>
      <c r="BF23" s="34">
        <f>VLOOKUP($AX23&amp;"_"&amp;$BC$14,データシート1!$A:$BT,MATCH($BC$12&amp;"_"&amp;BF$20,データシート1!$A$1:$BT$1,0),0)</f>
        <v>0.91719523887638599</v>
      </c>
      <c r="BG23" s="34">
        <f>VLOOKUP($AX23&amp;"_"&amp;$BC$14,データシート1!$A:$BT,MATCH($BC$12&amp;"_"&amp;BG$20,データシート1!$A$1:$BT$1,0),0)</f>
        <v>0.61323692351432635</v>
      </c>
      <c r="BH23" s="34">
        <f>VLOOKUP($AX23&amp;"_"&amp;$BC$14,データシート1!$A:$BT,MATCH($BC$12&amp;"_"&amp;BH$20,データシート1!$A$1:$BT$1,0),0)</f>
        <v>13.842515556883425</v>
      </c>
      <c r="BI23" s="34">
        <f>VLOOKUP($AX23&amp;"_"&amp;$BC$14,データシート1!$A:$BT,MATCH($BC$12&amp;"_"&amp;BI$20,データシート1!$A$1:$BT$1,0),0)</f>
        <v>3.9563548027238373</v>
      </c>
      <c r="BJ23" s="34">
        <f>VLOOKUP($AX23&amp;"_"&amp;$BC$14,データシート1!$A:$BT,MATCH($BC$12&amp;"_"&amp;BJ$20,データシート1!$A$1:$BT$1,0),0)</f>
        <v>6.2961654715127624</v>
      </c>
      <c r="BK23" s="34">
        <f t="shared" si="1"/>
        <v>11.282526638815662</v>
      </c>
      <c r="BL23" s="34">
        <f t="shared" si="2"/>
        <v>10.796439675959336</v>
      </c>
      <c r="BM23" s="34">
        <f>VLOOKUP($AX23&amp;"_"&amp;$BC$14,データシート1!$A:$BT,MATCH($BC$12&amp;"_"&amp;BM$20,データシート1!$A$1:$BT$1,0),0)</f>
        <v>4.0216824393857902</v>
      </c>
      <c r="BN23" s="34">
        <f>VLOOKUP($AX23&amp;"_"&amp;$BC$14,データシート1!$A:$BT,MATCH($BC$12&amp;"_"&amp;BN$20,データシート1!$A$1:$BT$1,0),0)</f>
        <v>6.7747572365735458</v>
      </c>
      <c r="BO23" s="34">
        <f>VLOOKUP($AX23&amp;"_"&amp;$BC$14,データシート1!$A:$BT,MATCH($BC$12&amp;"_"&amp;BO$20,データシート1!$A$1:$BT$1,0),0)</f>
        <v>0.27512005005671802</v>
      </c>
      <c r="BP23" s="34">
        <f>VLOOKUP($AX23&amp;"_"&amp;$BC$14,データシート1!$A:$BT,MATCH($BC$12&amp;"_"&amp;BP$20,データシート1!$A$1:$BT$1,0),0)</f>
        <v>0.21096691279960986</v>
      </c>
      <c r="BQ23" s="34">
        <f>VLOOKUP($AX23&amp;"_"&amp;$BC$14,データシート1!$A:$BT,MATCH($BC$12&amp;"_"&amp;BQ$20,データシート1!$A$1:$BT$1,0),0)</f>
        <v>0.53879708941992122</v>
      </c>
      <c r="BR23" s="35">
        <f t="shared" si="3"/>
        <v>37.446791721746322</v>
      </c>
      <c r="BT23" s="121" t="str">
        <f t="shared" si="4"/>
        <v>大月町</v>
      </c>
      <c r="BU23" s="33">
        <f t="shared" ref="BU23:BU68" si="25">BD23</f>
        <v>37.446791721746322</v>
      </c>
      <c r="BV23" s="59">
        <f t="shared" si="16"/>
        <v>0.41052776519561401</v>
      </c>
      <c r="BW23" s="59">
        <f t="shared" si="5"/>
        <v>2.4493292928583436E-2</v>
      </c>
      <c r="BX23" s="59">
        <f t="shared" si="5"/>
        <v>1.6376220640504265E-2</v>
      </c>
      <c r="BY23" s="59">
        <f t="shared" si="5"/>
        <v>0.36965825162652632</v>
      </c>
      <c r="BZ23" s="59">
        <f t="shared" si="5"/>
        <v>0.10565270403195261</v>
      </c>
      <c r="CA23" s="59">
        <f t="shared" si="5"/>
        <v>0.16813631240554089</v>
      </c>
      <c r="CB23" s="59">
        <f t="shared" si="5"/>
        <v>0.30129488055083786</v>
      </c>
      <c r="CC23" s="59">
        <f t="shared" si="5"/>
        <v>0.28831414333659894</v>
      </c>
      <c r="CD23" s="59">
        <f t="shared" si="5"/>
        <v>0.10739724965677887</v>
      </c>
      <c r="CE23" s="59">
        <f t="shared" si="5"/>
        <v>0.18091689367982008</v>
      </c>
      <c r="CF23" s="59">
        <f t="shared" si="5"/>
        <v>7.3469591761301323E-3</v>
      </c>
      <c r="CG23" s="59">
        <f t="shared" si="5"/>
        <v>5.6337780381088267E-3</v>
      </c>
      <c r="CH23" s="59">
        <f t="shared" si="5"/>
        <v>1.4388337816054553E-2</v>
      </c>
      <c r="CI23" s="122">
        <f t="shared" si="6"/>
        <v>1</v>
      </c>
      <c r="CK23" s="123" t="str">
        <f t="shared" si="7"/>
        <v>大月町</v>
      </c>
      <c r="CL23" s="124">
        <f t="shared" si="17"/>
        <v>15.372947719274137</v>
      </c>
      <c r="CM23" s="65">
        <f t="shared" si="18"/>
        <v>0</v>
      </c>
      <c r="CN23" s="66">
        <f t="shared" si="19"/>
        <v>0.91719523887638599</v>
      </c>
      <c r="CO23" s="65">
        <f t="shared" si="20"/>
        <v>0</v>
      </c>
      <c r="CP23" s="66">
        <f t="shared" si="8"/>
        <v>0.61323692351432635</v>
      </c>
      <c r="CQ23" s="65">
        <f t="shared" si="21"/>
        <v>0</v>
      </c>
      <c r="CR23" s="66">
        <f t="shared" si="9"/>
        <v>13.842515556883425</v>
      </c>
      <c r="CS23" s="65">
        <f t="shared" si="22"/>
        <v>0</v>
      </c>
      <c r="CT23" s="66">
        <f t="shared" si="10"/>
        <v>3.9563548027238373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01547</v>
      </c>
      <c r="AY24" s="18" t="str">
        <f>IF(IFERROR(比較地域マスタ!$Z9,"")=0,"",IFERROR(比較地域マスタ!$Z9,""))</f>
        <v>小清水町</v>
      </c>
      <c r="BB24" s="110" t="str">
        <f t="shared" si="0"/>
        <v>01547</v>
      </c>
      <c r="BC24" s="1031" t="str">
        <f t="shared" si="0"/>
        <v>小清水町</v>
      </c>
      <c r="BD24" s="34">
        <f t="shared" si="14"/>
        <v>54.39222676850823</v>
      </c>
      <c r="BE24" s="34">
        <f t="shared" si="15"/>
        <v>24.974149524140383</v>
      </c>
      <c r="BF24" s="34">
        <f>VLOOKUP($AX24&amp;"_"&amp;$BC$14,データシート1!$A:$BT,MATCH($BC$12&amp;"_"&amp;BF$20,データシート1!$A$1:$BT$1,0),0)</f>
        <v>7.528387802217166</v>
      </c>
      <c r="BG24" s="34">
        <f>VLOOKUP($AX24&amp;"_"&amp;$BC$14,データシート1!$A:$BT,MATCH($BC$12&amp;"_"&amp;BG$20,データシート1!$A$1:$BT$1,0),0)</f>
        <v>0.28591104700008302</v>
      </c>
      <c r="BH24" s="34">
        <f>VLOOKUP($AX24&amp;"_"&amp;$BC$14,データシート1!$A:$BT,MATCH($BC$12&amp;"_"&amp;BH$20,データシート1!$A$1:$BT$1,0),0)</f>
        <v>17.159850674923135</v>
      </c>
      <c r="BI24" s="34">
        <f>VLOOKUP($AX24&amp;"_"&amp;$BC$14,データシート1!$A:$BT,MATCH($BC$12&amp;"_"&amp;BI$20,データシート1!$A$1:$BT$1,0),0)</f>
        <v>5.910257820342272</v>
      </c>
      <c r="BJ24" s="34">
        <f>VLOOKUP($AX24&amp;"_"&amp;$BC$14,データシート1!$A:$BT,MATCH($BC$12&amp;"_"&amp;BJ$20,データシート1!$A$1:$BT$1,0),0)</f>
        <v>8.9331155278212027</v>
      </c>
      <c r="BK24" s="34">
        <f t="shared" si="1"/>
        <v>14.574703896204378</v>
      </c>
      <c r="BL24" s="34">
        <f t="shared" si="2"/>
        <v>14.307349331431519</v>
      </c>
      <c r="BM24" s="34">
        <f>VLOOKUP($AX24&amp;"_"&amp;$BC$14,データシート1!$A:$BT,MATCH($BC$12&amp;"_"&amp;BM$20,データシート1!$A$1:$BT$1,0),0)</f>
        <v>4.5680549776193438</v>
      </c>
      <c r="BN24" s="34">
        <f>VLOOKUP($AX24&amp;"_"&amp;$BC$14,データシート1!$A:$BT,MATCH($BC$12&amp;"_"&amp;BN$20,データシート1!$A$1:$BT$1,0),0)</f>
        <v>9.7392943538121752</v>
      </c>
      <c r="BO24" s="34">
        <f>VLOOKUP($AX24&amp;"_"&amp;$BC$14,データシート1!$A:$BT,MATCH($BC$12&amp;"_"&amp;BO$20,データシート1!$A$1:$BT$1,0),0)</f>
        <v>0.26735456477285902</v>
      </c>
      <c r="BP24" s="34">
        <f>VLOOKUP($AX24&amp;"_"&amp;$BC$14,データシート1!$A:$BT,MATCH($BC$12&amp;"_"&amp;BP$20,データシート1!$A$1:$BT$1,0),0)</f>
        <v>0</v>
      </c>
      <c r="BQ24" s="34">
        <f>VLOOKUP($AX24&amp;"_"&amp;$BC$14,データシート1!$A:$BT,MATCH($BC$12&amp;"_"&amp;BQ$20,データシート1!$A$1:$BT$1,0),0)</f>
        <v>0</v>
      </c>
      <c r="BR24" s="35">
        <f t="shared" si="3"/>
        <v>54.39222676850823</v>
      </c>
      <c r="BT24" s="121" t="str">
        <f t="shared" si="4"/>
        <v>小清水町</v>
      </c>
      <c r="BU24" s="33">
        <f t="shared" si="25"/>
        <v>54.39222676850823</v>
      </c>
      <c r="BV24" s="59">
        <f t="shared" si="16"/>
        <v>0.45914923892396708</v>
      </c>
      <c r="BW24" s="59">
        <f t="shared" si="5"/>
        <v>0.13840925899683737</v>
      </c>
      <c r="BX24" s="59">
        <f t="shared" si="5"/>
        <v>5.2564688740711482E-3</v>
      </c>
      <c r="BY24" s="59">
        <f t="shared" si="5"/>
        <v>0.31548351105305855</v>
      </c>
      <c r="BZ24" s="59">
        <f t="shared" si="5"/>
        <v>0.10865997168117719</v>
      </c>
      <c r="CA24" s="59">
        <f t="shared" si="5"/>
        <v>0.16423515010408174</v>
      </c>
      <c r="CB24" s="59">
        <f t="shared" si="5"/>
        <v>0.26795563929077409</v>
      </c>
      <c r="CC24" s="59">
        <f t="shared" si="5"/>
        <v>0.2630403309708792</v>
      </c>
      <c r="CD24" s="59">
        <f t="shared" si="5"/>
        <v>8.398359929371628E-2</v>
      </c>
      <c r="CE24" s="59">
        <f t="shared" si="5"/>
        <v>0.17905673167716291</v>
      </c>
      <c r="CF24" s="59">
        <f t="shared" si="5"/>
        <v>4.9153083198949076E-3</v>
      </c>
      <c r="CG24" s="59">
        <f t="shared" si="5"/>
        <v>0</v>
      </c>
      <c r="CH24" s="59">
        <f t="shared" si="5"/>
        <v>0</v>
      </c>
      <c r="CI24" s="122">
        <f t="shared" si="6"/>
        <v>1</v>
      </c>
      <c r="CK24" s="123" t="str">
        <f t="shared" si="7"/>
        <v>小清水町</v>
      </c>
      <c r="CL24" s="124">
        <f t="shared" si="17"/>
        <v>24.974149524140383</v>
      </c>
      <c r="CM24" s="65">
        <f t="shared" si="18"/>
        <v>0.21149869367500745</v>
      </c>
      <c r="CN24" s="66">
        <f t="shared" si="19"/>
        <v>7.528387802217166</v>
      </c>
      <c r="CO24" s="65">
        <f t="shared" si="20"/>
        <v>0.70161104060611912</v>
      </c>
      <c r="CP24" s="66">
        <f t="shared" si="8"/>
        <v>0.28591104700008302</v>
      </c>
      <c r="CQ24" s="65">
        <f t="shared" si="21"/>
        <v>0</v>
      </c>
      <c r="CR24" s="66">
        <f t="shared" si="9"/>
        <v>17.159850674923135</v>
      </c>
      <c r="CS24" s="65">
        <f t="shared" si="22"/>
        <v>0</v>
      </c>
      <c r="CT24" s="66">
        <f t="shared" si="10"/>
        <v>5.910257820342272</v>
      </c>
      <c r="CU24" s="67">
        <f t="shared" si="23"/>
        <v>0</v>
      </c>
      <c r="CV24" s="16"/>
      <c r="CW24" s="959">
        <f t="shared" si="24"/>
        <v>5.282</v>
      </c>
      <c r="CX24" s="962">
        <f>VLOOKUP($AX24&amp;"_"&amp;$CW$14,データシート1!$A:$BT,MATCH($CW$12&amp;"_"&amp;CX$20,データシート1!$A$1:$BT$1,0),0)</f>
        <v>5.282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5.282</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33663</v>
      </c>
      <c r="AY25" s="18" t="str">
        <f>IF(IFERROR(比較地域マスタ!$Z10,"")=0,"",IFERROR(比較地域マスタ!$Z10,""))</f>
        <v>久米南町</v>
      </c>
      <c r="BB25" s="110" t="str">
        <f t="shared" si="0"/>
        <v>33663</v>
      </c>
      <c r="BC25" s="1031" t="str">
        <f t="shared" si="0"/>
        <v>久米南町</v>
      </c>
      <c r="BD25" s="34">
        <f t="shared" si="14"/>
        <v>63.602004134571636</v>
      </c>
      <c r="BE25" s="34">
        <f t="shared" si="15"/>
        <v>41.105430320224698</v>
      </c>
      <c r="BF25" s="34">
        <f>VLOOKUP($AX25&amp;"_"&amp;$BC$14,データシート1!$A:$BT,MATCH($BC$12&amp;"_"&amp;BF$20,データシート1!$A$1:$BT$1,0),0)</f>
        <v>38.972465288656423</v>
      </c>
      <c r="BG25" s="34">
        <f>VLOOKUP($AX25&amp;"_"&amp;$BC$14,データシート1!$A:$BT,MATCH($BC$12&amp;"_"&amp;BG$20,データシート1!$A$1:$BT$1,0),0)</f>
        <v>0.17545730265810708</v>
      </c>
      <c r="BH25" s="34">
        <f>VLOOKUP($AX25&amp;"_"&amp;$BC$14,データシート1!$A:$BT,MATCH($BC$12&amp;"_"&amp;BH$20,データシート1!$A$1:$BT$1,0),0)</f>
        <v>1.9575077289101621</v>
      </c>
      <c r="BI25" s="34">
        <f>VLOOKUP($AX25&amp;"_"&amp;$BC$14,データシート1!$A:$BT,MATCH($BC$12&amp;"_"&amp;BI$20,データシート1!$A$1:$BT$1,0),0)</f>
        <v>4.1563083746924692</v>
      </c>
      <c r="BJ25" s="34">
        <f>VLOOKUP($AX25&amp;"_"&amp;$BC$14,データシート1!$A:$BT,MATCH($BC$12&amp;"_"&amp;BJ$20,データシート1!$A$1:$BT$1,0),0)</f>
        <v>7.0576884190173681</v>
      </c>
      <c r="BK25" s="34">
        <f t="shared" si="1"/>
        <v>10.59649220434204</v>
      </c>
      <c r="BL25" s="34">
        <f t="shared" si="2"/>
        <v>10.327619574776847</v>
      </c>
      <c r="BM25" s="34">
        <f>VLOOKUP($AX25&amp;"_"&amp;$BC$14,データシート1!$A:$BT,MATCH($BC$12&amp;"_"&amp;BM$20,データシート1!$A$1:$BT$1,0),0)</f>
        <v>3.7851928332846989</v>
      </c>
      <c r="BN25" s="34">
        <f>VLOOKUP($AX25&amp;"_"&amp;$BC$14,データシート1!$A:$BT,MATCH($BC$12&amp;"_"&amp;BN$20,データシート1!$A$1:$BT$1,0),0)</f>
        <v>6.5424267414921484</v>
      </c>
      <c r="BO25" s="34">
        <f>VLOOKUP($AX25&amp;"_"&amp;$BC$14,データシート1!$A:$BT,MATCH($BC$12&amp;"_"&amp;BO$20,データシート1!$A$1:$BT$1,0),0)</f>
        <v>0.26887262956519298</v>
      </c>
      <c r="BP25" s="34">
        <f>VLOOKUP($AX25&amp;"_"&amp;$BC$14,データシート1!$A:$BT,MATCH($BC$12&amp;"_"&amp;BP$20,データシート1!$A$1:$BT$1,0),0)</f>
        <v>0</v>
      </c>
      <c r="BQ25" s="34">
        <f>VLOOKUP($AX25&amp;"_"&amp;$BC$14,データシート1!$A:$BT,MATCH($BC$12&amp;"_"&amp;BQ$20,データシート1!$A$1:$BT$1,0),0)</f>
        <v>0.68608481629505891</v>
      </c>
      <c r="BR25" s="35">
        <f t="shared" si="3"/>
        <v>63.602004134571636</v>
      </c>
      <c r="BT25" s="121" t="str">
        <f t="shared" si="4"/>
        <v>久米南町</v>
      </c>
      <c r="BU25" s="33">
        <f t="shared" si="25"/>
        <v>63.602004134571636</v>
      </c>
      <c r="BV25" s="59">
        <f t="shared" si="16"/>
        <v>0.64629143184312565</v>
      </c>
      <c r="BW25" s="59">
        <f t="shared" si="5"/>
        <v>0.61275530258758737</v>
      </c>
      <c r="BX25" s="59">
        <f t="shared" si="5"/>
        <v>2.7586756902639037E-3</v>
      </c>
      <c r="BY25" s="59">
        <f t="shared" si="5"/>
        <v>3.0777453565274292E-2</v>
      </c>
      <c r="BZ25" s="59">
        <f t="shared" si="5"/>
        <v>6.5348701369510112E-2</v>
      </c>
      <c r="CA25" s="59">
        <f t="shared" si="5"/>
        <v>0.11096644697051419</v>
      </c>
      <c r="CB25" s="59">
        <f t="shared" si="5"/>
        <v>0.16660626262533429</v>
      </c>
      <c r="CC25" s="59">
        <f t="shared" si="5"/>
        <v>0.16237883876937684</v>
      </c>
      <c r="CD25" s="59">
        <f t="shared" si="5"/>
        <v>5.9513735216202276E-2</v>
      </c>
      <c r="CE25" s="59">
        <f t="shared" si="5"/>
        <v>0.10286510355317457</v>
      </c>
      <c r="CF25" s="59">
        <f t="shared" si="5"/>
        <v>4.2274238559574578E-3</v>
      </c>
      <c r="CG25" s="59">
        <f t="shared" si="5"/>
        <v>0</v>
      </c>
      <c r="CH25" s="59">
        <f t="shared" si="5"/>
        <v>1.078715719151575E-2</v>
      </c>
      <c r="CI25" s="122">
        <f t="shared" si="6"/>
        <v>1</v>
      </c>
      <c r="CK25" s="123" t="str">
        <f t="shared" si="7"/>
        <v>久米南町</v>
      </c>
      <c r="CL25" s="124">
        <f t="shared" si="17"/>
        <v>41.105430320224698</v>
      </c>
      <c r="CM25" s="65">
        <f t="shared" si="18"/>
        <v>0.18150886493284168</v>
      </c>
      <c r="CN25" s="66">
        <f t="shared" si="19"/>
        <v>38.972465288656423</v>
      </c>
      <c r="CO25" s="65">
        <f t="shared" si="20"/>
        <v>0.19144285445477444</v>
      </c>
      <c r="CP25" s="66">
        <f t="shared" si="8"/>
        <v>0.17545730265810708</v>
      </c>
      <c r="CQ25" s="65">
        <f t="shared" si="21"/>
        <v>0</v>
      </c>
      <c r="CR25" s="66">
        <f t="shared" si="9"/>
        <v>1.9575077289101621</v>
      </c>
      <c r="CS25" s="65">
        <f t="shared" si="22"/>
        <v>0</v>
      </c>
      <c r="CT25" s="66">
        <f t="shared" si="10"/>
        <v>4.1563083746924692</v>
      </c>
      <c r="CU25" s="67">
        <f t="shared" si="23"/>
        <v>0</v>
      </c>
      <c r="CV25" s="16"/>
      <c r="CW25" s="959">
        <f t="shared" si="24"/>
        <v>7.4610000000000003</v>
      </c>
      <c r="CX25" s="962">
        <f>VLOOKUP($AX25&amp;"_"&amp;$CW$14,データシート1!$A:$BT,MATCH($CW$12&amp;"_"&amp;CX$20,データシート1!$A$1:$BT$1,0),0)</f>
        <v>7.4610000000000003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7.4610000000000003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01694</v>
      </c>
      <c r="AY26" s="18" t="str">
        <f>IF(IFERROR(比較地域マスタ!$Z11,"")=0,"",IFERROR(比較地域マスタ!$Z11,""))</f>
        <v>羅臼町</v>
      </c>
      <c r="BB26" s="110" t="str">
        <f t="shared" si="0"/>
        <v>01694</v>
      </c>
      <c r="BC26" s="1031" t="str">
        <f t="shared" si="0"/>
        <v>羅臼町</v>
      </c>
      <c r="BD26" s="34">
        <f t="shared" si="14"/>
        <v>87.853670526198741</v>
      </c>
      <c r="BE26" s="34">
        <f t="shared" si="15"/>
        <v>61.454478637468988</v>
      </c>
      <c r="BF26" s="34">
        <f>VLOOKUP($AX26&amp;"_"&amp;$BC$14,データシート1!$A:$BT,MATCH($BC$12&amp;"_"&amp;BF$20,データシート1!$A$1:$BT$1,0),0)</f>
        <v>33.246926019739306</v>
      </c>
      <c r="BG26" s="34">
        <f>VLOOKUP($AX26&amp;"_"&amp;$BC$14,データシート1!$A:$BT,MATCH($BC$12&amp;"_"&amp;BG$20,データシート1!$A$1:$BT$1,0),0)</f>
        <v>0.36159338297069321</v>
      </c>
      <c r="BH26" s="34">
        <f>VLOOKUP($AX26&amp;"_"&amp;$BC$14,データシート1!$A:$BT,MATCH($BC$12&amp;"_"&amp;BH$20,データシート1!$A$1:$BT$1,0),0)</f>
        <v>27.845959234758986</v>
      </c>
      <c r="BI26" s="34">
        <f>VLOOKUP($AX26&amp;"_"&amp;$BC$14,データシート1!$A:$BT,MATCH($BC$12&amp;"_"&amp;BI$20,データシート1!$A$1:$BT$1,0),0)</f>
        <v>5.4751468151636988</v>
      </c>
      <c r="BJ26" s="34">
        <f>VLOOKUP($AX26&amp;"_"&amp;$BC$14,データシート1!$A:$BT,MATCH($BC$12&amp;"_"&amp;BJ$20,データシート1!$A$1:$BT$1,0),0)</f>
        <v>8.9331155278212027</v>
      </c>
      <c r="BK26" s="34">
        <f t="shared" si="1"/>
        <v>11.320687399628067</v>
      </c>
      <c r="BL26" s="34">
        <f t="shared" si="2"/>
        <v>11.052398641136849</v>
      </c>
      <c r="BM26" s="34">
        <f>VLOOKUP($AX26&amp;"_"&amp;$BC$14,データシート1!$A:$BT,MATCH($BC$12&amp;"_"&amp;BM$20,データシート1!$A$1:$BT$1,0),0)</f>
        <v>4.296227844169815</v>
      </c>
      <c r="BN26" s="34">
        <f>VLOOKUP($AX26&amp;"_"&amp;$BC$14,データシート1!$A:$BT,MATCH($BC$12&amp;"_"&amp;BN$20,データシート1!$A$1:$BT$1,0),0)</f>
        <v>6.7561707969670337</v>
      </c>
      <c r="BO26" s="34">
        <f>VLOOKUP($AX26&amp;"_"&amp;$BC$14,データシート1!$A:$BT,MATCH($BC$12&amp;"_"&amp;BO$20,データシート1!$A$1:$BT$1,0),0)</f>
        <v>0.26828875849121803</v>
      </c>
      <c r="BP26" s="34">
        <f>VLOOKUP($AX26&amp;"_"&amp;$BC$14,データシート1!$A:$BT,MATCH($BC$12&amp;"_"&amp;BP$20,データシート1!$A$1:$BT$1,0),0)</f>
        <v>0</v>
      </c>
      <c r="BQ26" s="34">
        <f>VLOOKUP($AX26&amp;"_"&amp;$BC$14,データシート1!$A:$BT,MATCH($BC$12&amp;"_"&amp;BQ$20,データシート1!$A$1:$BT$1,0),0)</f>
        <v>0.67024214611677813</v>
      </c>
      <c r="BR26" s="35">
        <f t="shared" si="3"/>
        <v>87.853670526198741</v>
      </c>
      <c r="BT26" s="121" t="str">
        <f t="shared" si="4"/>
        <v>羅臼町</v>
      </c>
      <c r="BU26" s="33">
        <f t="shared" si="25"/>
        <v>87.853670526198741</v>
      </c>
      <c r="BV26" s="59">
        <f t="shared" si="16"/>
        <v>0.69950951701150288</v>
      </c>
      <c r="BW26" s="59">
        <f t="shared" si="5"/>
        <v>0.3784352528540601</v>
      </c>
      <c r="BX26" s="59">
        <f t="shared" si="5"/>
        <v>4.1158597108684591E-3</v>
      </c>
      <c r="BY26" s="59">
        <f t="shared" si="5"/>
        <v>0.3169584044465743</v>
      </c>
      <c r="BZ26" s="59">
        <f t="shared" si="5"/>
        <v>6.2321207325435099E-2</v>
      </c>
      <c r="CA26" s="59">
        <f t="shared" si="5"/>
        <v>0.10168175642880246</v>
      </c>
      <c r="CB26" s="59">
        <f t="shared" si="5"/>
        <v>0.12885844531961971</v>
      </c>
      <c r="CC26" s="59">
        <f t="shared" si="5"/>
        <v>0.12580463143928547</v>
      </c>
      <c r="CD26" s="59">
        <f t="shared" si="5"/>
        <v>4.8902087054958528E-2</v>
      </c>
      <c r="CE26" s="59">
        <f t="shared" si="5"/>
        <v>7.6902544384326935E-2</v>
      </c>
      <c r="CF26" s="59">
        <f t="shared" si="5"/>
        <v>3.0538138803342537E-3</v>
      </c>
      <c r="CG26" s="59">
        <f t="shared" si="5"/>
        <v>0</v>
      </c>
      <c r="CH26" s="59">
        <f t="shared" si="5"/>
        <v>7.6290739146397529E-3</v>
      </c>
      <c r="CI26" s="122">
        <f t="shared" si="6"/>
        <v>1</v>
      </c>
      <c r="CK26" s="123" t="str">
        <f t="shared" si="7"/>
        <v>羅臼町</v>
      </c>
      <c r="CL26" s="124">
        <f t="shared" si="17"/>
        <v>61.454478637468988</v>
      </c>
      <c r="CM26" s="65">
        <f t="shared" si="18"/>
        <v>0</v>
      </c>
      <c r="CN26" s="66">
        <f t="shared" si="19"/>
        <v>33.246926019739306</v>
      </c>
      <c r="CO26" s="65">
        <f t="shared" si="20"/>
        <v>0</v>
      </c>
      <c r="CP26" s="66">
        <f t="shared" si="8"/>
        <v>0.36159338297069321</v>
      </c>
      <c r="CQ26" s="65">
        <f t="shared" si="21"/>
        <v>0</v>
      </c>
      <c r="CR26" s="66">
        <f t="shared" si="9"/>
        <v>27.845959234758986</v>
      </c>
      <c r="CS26" s="65">
        <f t="shared" si="22"/>
        <v>0</v>
      </c>
      <c r="CT26" s="66">
        <f t="shared" si="10"/>
        <v>5.4751468151636988</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20562</v>
      </c>
      <c r="AY27" s="18" t="str">
        <f>IF(IFERROR(比較地域マスタ!$Z12,"")=0,"",IFERROR(比較地域マスタ!$Z12,""))</f>
        <v>木島平村</v>
      </c>
      <c r="BB27" s="110" t="str">
        <f t="shared" si="0"/>
        <v>20562</v>
      </c>
      <c r="BC27" s="1031" t="str">
        <f t="shared" si="0"/>
        <v>木島平村</v>
      </c>
      <c r="BD27" s="34">
        <f t="shared" si="14"/>
        <v>26.404702072829437</v>
      </c>
      <c r="BE27" s="34">
        <f t="shared" si="15"/>
        <v>3.9416019352438223</v>
      </c>
      <c r="BF27" s="34">
        <f>VLOOKUP($AX27&amp;"_"&amp;$BC$14,データシート1!$A:$BT,MATCH($BC$12&amp;"_"&amp;BF$20,データシート1!$A$1:$BT$1,0),0)</f>
        <v>1.0034208968419409</v>
      </c>
      <c r="BG27" s="34">
        <f>VLOOKUP($AX27&amp;"_"&amp;$BC$14,データシート1!$A:$BT,MATCH($BC$12&amp;"_"&amp;BG$20,データシート1!$A$1:$BT$1,0),0)</f>
        <v>0.28304097157015545</v>
      </c>
      <c r="BH27" s="34">
        <f>VLOOKUP($AX27&amp;"_"&amp;$BC$14,データシート1!$A:$BT,MATCH($BC$12&amp;"_"&amp;BH$20,データシート1!$A$1:$BT$1,0),0)</f>
        <v>2.6551400668317262</v>
      </c>
      <c r="BI27" s="34">
        <f>VLOOKUP($AX27&amp;"_"&amp;$BC$14,データシート1!$A:$BT,MATCH($BC$12&amp;"_"&amp;BI$20,データシート1!$A$1:$BT$1,0),0)</f>
        <v>3.497372663872397</v>
      </c>
      <c r="BJ27" s="34">
        <f>VLOOKUP($AX27&amp;"_"&amp;$BC$14,データシート1!$A:$BT,MATCH($BC$12&amp;"_"&amp;BJ$20,データシート1!$A$1:$BT$1,0),0)</f>
        <v>6.9316576611305498</v>
      </c>
      <c r="BK27" s="34">
        <f t="shared" si="1"/>
        <v>11.640312494183158</v>
      </c>
      <c r="BL27" s="34">
        <f t="shared" si="2"/>
        <v>11.377103414035517</v>
      </c>
      <c r="BM27" s="34">
        <f>VLOOKUP($AX27&amp;"_"&amp;$BC$14,データシート1!$A:$BT,MATCH($BC$12&amp;"_"&amp;BM$20,データシート1!$A$1:$BT$1,0),0)</f>
        <v>4.1005123080861532</v>
      </c>
      <c r="BN27" s="34">
        <f>VLOOKUP($AX27&amp;"_"&amp;$BC$14,データシート1!$A:$BT,MATCH($BC$12&amp;"_"&amp;BN$20,データシート1!$A$1:$BT$1,0),0)</f>
        <v>7.2765911059493638</v>
      </c>
      <c r="BO27" s="34">
        <f>VLOOKUP($AX27&amp;"_"&amp;$BC$14,データシート1!$A:$BT,MATCH($BC$12&amp;"_"&amp;BO$20,データシート1!$A$1:$BT$1,0),0)</f>
        <v>0.26320908014764099</v>
      </c>
      <c r="BP27" s="34">
        <f>VLOOKUP($AX27&amp;"_"&amp;$BC$14,データシート1!$A:$BT,MATCH($BC$12&amp;"_"&amp;BP$20,データシート1!$A$1:$BT$1,0),0)</f>
        <v>0</v>
      </c>
      <c r="BQ27" s="34">
        <f>VLOOKUP($AX27&amp;"_"&amp;$BC$14,データシート1!$A:$BT,MATCH($BC$12&amp;"_"&amp;BQ$20,データシート1!$A$1:$BT$1,0),0)</f>
        <v>0.39375731839950712</v>
      </c>
      <c r="BR27" s="35">
        <f t="shared" si="3"/>
        <v>26.404702072829437</v>
      </c>
      <c r="BT27" s="121" t="str">
        <f t="shared" si="4"/>
        <v>木島平村</v>
      </c>
      <c r="BU27" s="33">
        <f t="shared" si="25"/>
        <v>26.404702072829437</v>
      </c>
      <c r="BV27" s="59">
        <f t="shared" si="16"/>
        <v>0.14927651614368145</v>
      </c>
      <c r="BW27" s="59">
        <f t="shared" si="5"/>
        <v>3.8001598884710226E-2</v>
      </c>
      <c r="BX27" s="59">
        <f t="shared" si="5"/>
        <v>1.0719339714171817E-2</v>
      </c>
      <c r="BY27" s="59">
        <f t="shared" si="5"/>
        <v>0.10055557754479941</v>
      </c>
      <c r="BZ27" s="59">
        <f t="shared" si="5"/>
        <v>0.13245264628345155</v>
      </c>
      <c r="CA27" s="59">
        <f t="shared" si="5"/>
        <v>0.26251603377351712</v>
      </c>
      <c r="CB27" s="59">
        <f t="shared" si="5"/>
        <v>0.44084240988884682</v>
      </c>
      <c r="CC27" s="59">
        <f t="shared" si="5"/>
        <v>0.43087414441015831</v>
      </c>
      <c r="CD27" s="59">
        <f t="shared" si="5"/>
        <v>0.15529477654306123</v>
      </c>
      <c r="CE27" s="59">
        <f t="shared" si="5"/>
        <v>0.27557936786709708</v>
      </c>
      <c r="CF27" s="59">
        <f t="shared" si="5"/>
        <v>9.9682654786885233E-3</v>
      </c>
      <c r="CG27" s="59">
        <f t="shared" si="5"/>
        <v>0</v>
      </c>
      <c r="CH27" s="59">
        <f t="shared" si="5"/>
        <v>1.491239391050298E-2</v>
      </c>
      <c r="CI27" s="122">
        <f t="shared" si="6"/>
        <v>1</v>
      </c>
      <c r="CK27" s="123" t="str">
        <f t="shared" si="7"/>
        <v>木島平村</v>
      </c>
      <c r="CL27" s="124">
        <f t="shared" si="17"/>
        <v>3.9416019352438223</v>
      </c>
      <c r="CM27" s="65">
        <f t="shared" si="18"/>
        <v>0</v>
      </c>
      <c r="CN27" s="66">
        <f t="shared" si="19"/>
        <v>1.0034208968419409</v>
      </c>
      <c r="CO27" s="65">
        <f t="shared" si="20"/>
        <v>0</v>
      </c>
      <c r="CP27" s="66">
        <f t="shared" si="8"/>
        <v>0.28304097157015545</v>
      </c>
      <c r="CQ27" s="65">
        <f t="shared" si="21"/>
        <v>0</v>
      </c>
      <c r="CR27" s="66">
        <f t="shared" si="9"/>
        <v>2.6551400668317262</v>
      </c>
      <c r="CS27" s="65">
        <f t="shared" si="22"/>
        <v>0</v>
      </c>
      <c r="CT27" s="66">
        <f t="shared" si="10"/>
        <v>3.497372663872397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20451</v>
      </c>
      <c r="AY28" s="18" t="str">
        <f>IF(IFERROR(比較地域マスタ!$Z13,"")=0,"",IFERROR(比較地域マスタ!$Z13,""))</f>
        <v>朝日村</v>
      </c>
      <c r="BB28" s="110" t="str">
        <f t="shared" si="0"/>
        <v>20451</v>
      </c>
      <c r="BC28" s="1031" t="str">
        <f t="shared" si="0"/>
        <v>朝日村</v>
      </c>
      <c r="BD28" s="34">
        <f t="shared" si="14"/>
        <v>26.830903054983409</v>
      </c>
      <c r="BE28" s="34">
        <f t="shared" si="15"/>
        <v>5.0170065671173152</v>
      </c>
      <c r="BF28" s="34">
        <f>VLOOKUP($AX28&amp;"_"&amp;$BC$14,データシート1!$A:$BT,MATCH($BC$12&amp;"_"&amp;BF$20,データシート1!$A$1:$BT$1,0),0)</f>
        <v>3.8952140410264628</v>
      </c>
      <c r="BG28" s="34">
        <f>VLOOKUP($AX28&amp;"_"&amp;$BC$14,データシート1!$A:$BT,MATCH($BC$12&amp;"_"&amp;BG$20,データシート1!$A$1:$BT$1,0),0)</f>
        <v>0.10058480807865029</v>
      </c>
      <c r="BH28" s="34">
        <f>VLOOKUP($AX28&amp;"_"&amp;$BC$14,データシート1!$A:$BT,MATCH($BC$12&amp;"_"&amp;BH$20,データシート1!$A$1:$BT$1,0),0)</f>
        <v>1.0212077180122023</v>
      </c>
      <c r="BI28" s="34">
        <f>VLOOKUP($AX28&amp;"_"&amp;$BC$14,データシート1!$A:$BT,MATCH($BC$12&amp;"_"&amp;BI$20,データシート1!$A$1:$BT$1,0),0)</f>
        <v>3.2138019073422024</v>
      </c>
      <c r="BJ28" s="34">
        <f>VLOOKUP($AX28&amp;"_"&amp;$BC$14,データシート1!$A:$BT,MATCH($BC$12&amp;"_"&amp;BJ$20,データシート1!$A$1:$BT$1,0),0)</f>
        <v>5.8643660013869381</v>
      </c>
      <c r="BK28" s="34">
        <f t="shared" si="1"/>
        <v>11.841003704023196</v>
      </c>
      <c r="BL28" s="34">
        <f t="shared" si="2"/>
        <v>11.583808495937491</v>
      </c>
      <c r="BM28" s="34">
        <f>VLOOKUP($AX28&amp;"_"&amp;$BC$14,データシート1!$A:$BT,MATCH($BC$12&amp;"_"&amp;BM$20,データシート1!$A$1:$BT$1,0),0)</f>
        <v>4.4837885662499897</v>
      </c>
      <c r="BN28" s="34">
        <f>VLOOKUP($AX28&amp;"_"&amp;$BC$14,データシート1!$A:$BT,MATCH($BC$12&amp;"_"&amp;BN$20,データシート1!$A$1:$BT$1,0),0)</f>
        <v>7.1000199296875017</v>
      </c>
      <c r="BO28" s="34">
        <f>VLOOKUP($AX28&amp;"_"&amp;$BC$14,データシート1!$A:$BT,MATCH($BC$12&amp;"_"&amp;BO$20,データシート1!$A$1:$BT$1,0),0)</f>
        <v>0.25719520808570501</v>
      </c>
      <c r="BP28" s="34">
        <f>VLOOKUP($AX28&amp;"_"&amp;$BC$14,データシート1!$A:$BT,MATCH($BC$12&amp;"_"&amp;BP$20,データシート1!$A$1:$BT$1,0),0)</f>
        <v>0</v>
      </c>
      <c r="BQ28" s="34">
        <f>VLOOKUP($AX28&amp;"_"&amp;$BC$14,データシート1!$A:$BT,MATCH($BC$12&amp;"_"&amp;BQ$20,データシート1!$A$1:$BT$1,0),0)</f>
        <v>0.89472487511376064</v>
      </c>
      <c r="BR28" s="35">
        <f t="shared" si="3"/>
        <v>26.830903054983409</v>
      </c>
      <c r="BT28" s="121" t="str">
        <f t="shared" si="4"/>
        <v>朝日村</v>
      </c>
      <c r="BU28" s="33">
        <f t="shared" si="25"/>
        <v>26.830903054983409</v>
      </c>
      <c r="BV28" s="59">
        <f t="shared" si="16"/>
        <v>0.18698612405390086</v>
      </c>
      <c r="BW28" s="59">
        <f t="shared" si="5"/>
        <v>0.14517640472421556</v>
      </c>
      <c r="BX28" s="59">
        <f t="shared" si="5"/>
        <v>3.7488416946878829E-3</v>
      </c>
      <c r="BY28" s="59">
        <f t="shared" si="5"/>
        <v>3.8060877634997436E-2</v>
      </c>
      <c r="BZ28" s="59">
        <f t="shared" si="5"/>
        <v>0.11977986356837476</v>
      </c>
      <c r="CA28" s="59">
        <f t="shared" si="5"/>
        <v>0.21856759682554652</v>
      </c>
      <c r="CB28" s="59">
        <f t="shared" si="5"/>
        <v>0.44131961118706808</v>
      </c>
      <c r="CC28" s="59">
        <f t="shared" si="5"/>
        <v>0.43173382842162611</v>
      </c>
      <c r="CD28" s="59">
        <f t="shared" si="5"/>
        <v>0.16711284585023306</v>
      </c>
      <c r="CE28" s="59">
        <f t="shared" si="5"/>
        <v>0.26462098257139305</v>
      </c>
      <c r="CF28" s="59">
        <f t="shared" si="5"/>
        <v>9.5857827654419973E-3</v>
      </c>
      <c r="CG28" s="59">
        <f t="shared" si="5"/>
        <v>0</v>
      </c>
      <c r="CH28" s="59">
        <f t="shared" si="5"/>
        <v>3.3346804365109874E-2</v>
      </c>
      <c r="CI28" s="122">
        <f t="shared" si="6"/>
        <v>1</v>
      </c>
      <c r="CK28" s="123" t="str">
        <f t="shared" si="7"/>
        <v>朝日村</v>
      </c>
      <c r="CL28" s="124">
        <f t="shared" si="17"/>
        <v>5.0170065671173152</v>
      </c>
      <c r="CM28" s="65">
        <f t="shared" si="18"/>
        <v>0.82579122522067883</v>
      </c>
      <c r="CN28" s="66">
        <f t="shared" si="19"/>
        <v>3.8952140410264628</v>
      </c>
      <c r="CO28" s="65">
        <f t="shared" si="20"/>
        <v>1</v>
      </c>
      <c r="CP28" s="66">
        <f t="shared" si="8"/>
        <v>0.10058480807865029</v>
      </c>
      <c r="CQ28" s="65">
        <f t="shared" si="21"/>
        <v>0</v>
      </c>
      <c r="CR28" s="66">
        <f t="shared" si="9"/>
        <v>1.0212077180122023</v>
      </c>
      <c r="CS28" s="65">
        <f t="shared" si="22"/>
        <v>0</v>
      </c>
      <c r="CT28" s="66">
        <f t="shared" si="10"/>
        <v>3.2138019073422024</v>
      </c>
      <c r="CU28" s="67">
        <f t="shared" si="23"/>
        <v>0</v>
      </c>
      <c r="CV28" s="16"/>
      <c r="CW28" s="959">
        <f t="shared" si="24"/>
        <v>4.1429999999999998</v>
      </c>
      <c r="CX28" s="962">
        <f>VLOOKUP($AX28&amp;"_"&amp;$CW$14,データシート1!$A:$BT,MATCH($CW$12&amp;"_"&amp;CX$20,データシート1!$A$1:$BT$1,0),0)</f>
        <v>4.1429999999999998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4.1429999999999998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05366</v>
      </c>
      <c r="AY29" s="18" t="str">
        <f>IF(IFERROR(比較地域マスタ!$Z14,"")=0,"",IFERROR(比較地域マスタ!$Z14,""))</f>
        <v>井川町</v>
      </c>
      <c r="BB29" s="110" t="str">
        <f t="shared" si="0"/>
        <v>05366</v>
      </c>
      <c r="BC29" s="1031" t="str">
        <f t="shared" si="0"/>
        <v>井川町</v>
      </c>
      <c r="BD29" s="34">
        <f t="shared" si="14"/>
        <v>37.481691230973873</v>
      </c>
      <c r="BE29" s="34">
        <f t="shared" si="15"/>
        <v>16.076664182393017</v>
      </c>
      <c r="BF29" s="34">
        <f>VLOOKUP($AX29&amp;"_"&amp;$BC$14,データシート1!$A:$BT,MATCH($BC$12&amp;"_"&amp;BF$20,データシート1!$A$1:$BT$1,0),0)</f>
        <v>10.716654459423999</v>
      </c>
      <c r="BG29" s="34">
        <f>VLOOKUP($AX29&amp;"_"&amp;$BC$14,データシート1!$A:$BT,MATCH($BC$12&amp;"_"&amp;BG$20,データシート1!$A$1:$BT$1,0),0)</f>
        <v>0.53277781796052126</v>
      </c>
      <c r="BH29" s="34">
        <f>VLOOKUP($AX29&amp;"_"&amp;$BC$14,データシート1!$A:$BT,MATCH($BC$12&amp;"_"&amp;BH$20,データシート1!$A$1:$BT$1,0),0)</f>
        <v>4.827231905008496</v>
      </c>
      <c r="BI29" s="34">
        <f>VLOOKUP($AX29&amp;"_"&amp;$BC$14,データシート1!$A:$BT,MATCH($BC$12&amp;"_"&amp;BI$20,データシート1!$A$1:$BT$1,0),0)</f>
        <v>4.309897224784347</v>
      </c>
      <c r="BJ29" s="34">
        <f>VLOOKUP($AX29&amp;"_"&amp;$BC$14,データシート1!$A:$BT,MATCH($BC$12&amp;"_"&amp;BJ$20,データシート1!$A$1:$BT$1,0),0)</f>
        <v>7.6680682403350326</v>
      </c>
      <c r="BK29" s="34">
        <f t="shared" si="1"/>
        <v>8.9092427419481819</v>
      </c>
      <c r="BL29" s="34">
        <f t="shared" si="2"/>
        <v>8.6462672102301301</v>
      </c>
      <c r="BM29" s="34">
        <f>VLOOKUP($AX29&amp;"_"&amp;$BC$14,データシート1!$A:$BT,MATCH($BC$12&amp;"_"&amp;BM$20,データシート1!$A$1:$BT$1,0),0)</f>
        <v>3.9020785006679977</v>
      </c>
      <c r="BN29" s="34">
        <f>VLOOKUP($AX29&amp;"_"&amp;$BC$14,データシート1!$A:$BT,MATCH($BC$12&amp;"_"&amp;BN$20,データシート1!$A$1:$BT$1,0),0)</f>
        <v>4.7441887095621329</v>
      </c>
      <c r="BO29" s="34">
        <f>VLOOKUP($AX29&amp;"_"&amp;$BC$14,データシート1!$A:$BT,MATCH($BC$12&amp;"_"&amp;BO$20,データシート1!$A$1:$BT$1,0),0)</f>
        <v>0.26297553171805199</v>
      </c>
      <c r="BP29" s="34">
        <f>VLOOKUP($AX29&amp;"_"&amp;$BC$14,データシート1!$A:$BT,MATCH($BC$12&amp;"_"&amp;BP$20,データシート1!$A$1:$BT$1,0),0)</f>
        <v>0</v>
      </c>
      <c r="BQ29" s="34">
        <f>VLOOKUP($AX29&amp;"_"&amp;$BC$14,データシート1!$A:$BT,MATCH($BC$12&amp;"_"&amp;BQ$20,データシート1!$A$1:$BT$1,0),0)</f>
        <v>0.51781884151329838</v>
      </c>
      <c r="BR29" s="35">
        <f t="shared" si="3"/>
        <v>37.481691230973873</v>
      </c>
      <c r="BT29" s="121" t="str">
        <f t="shared" si="4"/>
        <v>井川町</v>
      </c>
      <c r="BU29" s="33">
        <f t="shared" si="25"/>
        <v>37.481691230973873</v>
      </c>
      <c r="BV29" s="59">
        <f t="shared" si="16"/>
        <v>0.42892045834654574</v>
      </c>
      <c r="BW29" s="59">
        <f t="shared" si="5"/>
        <v>0.28591704662910306</v>
      </c>
      <c r="BX29" s="59">
        <f t="shared" si="5"/>
        <v>1.4214348404861941E-2</v>
      </c>
      <c r="BY29" s="59">
        <f t="shared" si="5"/>
        <v>0.12878906331258072</v>
      </c>
      <c r="BZ29" s="59">
        <f t="shared" si="5"/>
        <v>0.11498673307523441</v>
      </c>
      <c r="CA29" s="59">
        <f t="shared" si="5"/>
        <v>0.20458170345308072</v>
      </c>
      <c r="CB29" s="59">
        <f t="shared" si="5"/>
        <v>0.23769585761343182</v>
      </c>
      <c r="CC29" s="59">
        <f t="shared" si="5"/>
        <v>0.23067975126706888</v>
      </c>
      <c r="CD29" s="59">
        <f t="shared" si="5"/>
        <v>0.10410625488114111</v>
      </c>
      <c r="CE29" s="59">
        <f t="shared" si="5"/>
        <v>0.1265734963859278</v>
      </c>
      <c r="CF29" s="59">
        <f t="shared" si="5"/>
        <v>7.0161063463629412E-3</v>
      </c>
      <c r="CG29" s="59">
        <f t="shared" si="5"/>
        <v>0</v>
      </c>
      <c r="CH29" s="59">
        <f t="shared" si="5"/>
        <v>1.381524751170744E-2</v>
      </c>
      <c r="CI29" s="122">
        <f t="shared" si="6"/>
        <v>1</v>
      </c>
      <c r="CK29" s="123" t="str">
        <f t="shared" si="7"/>
        <v>井川町</v>
      </c>
      <c r="CL29" s="124">
        <f t="shared" si="17"/>
        <v>16.076664182393017</v>
      </c>
      <c r="CM29" s="65">
        <f t="shared" si="18"/>
        <v>0.99771941604445702</v>
      </c>
      <c r="CN29" s="66">
        <f t="shared" si="19"/>
        <v>10.716654459423999</v>
      </c>
      <c r="CO29" s="65">
        <f t="shared" si="20"/>
        <v>1</v>
      </c>
      <c r="CP29" s="66">
        <f t="shared" si="8"/>
        <v>0.53277781796052126</v>
      </c>
      <c r="CQ29" s="65">
        <f t="shared" si="21"/>
        <v>0</v>
      </c>
      <c r="CR29" s="66">
        <f t="shared" si="9"/>
        <v>4.827231905008496</v>
      </c>
      <c r="CS29" s="65">
        <f t="shared" si="22"/>
        <v>0</v>
      </c>
      <c r="CT29" s="66">
        <f t="shared" si="10"/>
        <v>4.309897224784347</v>
      </c>
      <c r="CU29" s="67">
        <f t="shared" si="23"/>
        <v>0</v>
      </c>
      <c r="CV29" s="16"/>
      <c r="CW29" s="959">
        <f t="shared" si="24"/>
        <v>16.04</v>
      </c>
      <c r="CX29" s="962">
        <f>VLOOKUP($AX29&amp;"_"&amp;$CW$14,データシート1!$A:$BT,MATCH($CW$12&amp;"_"&amp;CX$20,データシート1!$A$1:$BT$1,0),0)</f>
        <v>16.04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16.04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01581</v>
      </c>
      <c r="AY30" s="18" t="str">
        <f>IF(IFERROR(比較地域マスタ!$Z15,"")=0,"",IFERROR(比較地域マスタ!$Z15,""))</f>
        <v>厚真町</v>
      </c>
      <c r="BB30" s="110" t="str">
        <f t="shared" si="0"/>
        <v>01581</v>
      </c>
      <c r="BC30" s="1031" t="str">
        <f t="shared" si="0"/>
        <v>厚真町</v>
      </c>
      <c r="BD30" s="34">
        <f t="shared" si="14"/>
        <v>282.20817106680312</v>
      </c>
      <c r="BE30" s="34">
        <f t="shared" si="15"/>
        <v>46.306431790497243</v>
      </c>
      <c r="BF30" s="34">
        <f>VLOOKUP($AX30&amp;"_"&amp;$BC$14,データシート1!$A:$BT,MATCH($BC$12&amp;"_"&amp;BF$20,データシート1!$A$1:$BT$1,0),0)</f>
        <v>34.023584127359072</v>
      </c>
      <c r="BG30" s="34">
        <f>VLOOKUP($AX30&amp;"_"&amp;$BC$14,データシート1!$A:$BT,MATCH($BC$12&amp;"_"&amp;BG$20,データシート1!$A$1:$BT$1,0),0)</f>
        <v>1.0203100108630414</v>
      </c>
      <c r="BH30" s="34">
        <f>VLOOKUP($AX30&amp;"_"&amp;$BC$14,データシート1!$A:$BT,MATCH($BC$12&amp;"_"&amp;BH$20,データシート1!$A$1:$BT$1,0),0)</f>
        <v>11.262537652275132</v>
      </c>
      <c r="BI30" s="34">
        <f>VLOOKUP($AX30&amp;"_"&amp;$BC$14,データシート1!$A:$BT,MATCH($BC$12&amp;"_"&amp;BI$20,データシート1!$A$1:$BT$1,0),0)</f>
        <v>7.3515630249962927</v>
      </c>
      <c r="BJ30" s="34">
        <f>VLOOKUP($AX30&amp;"_"&amp;$BC$14,データシート1!$A:$BT,MATCH($BC$12&amp;"_"&amp;BJ$20,データシート1!$A$1:$BT$1,0),0)</f>
        <v>9.2844671710000117</v>
      </c>
      <c r="BK30" s="34">
        <f t="shared" si="1"/>
        <v>219.26570908030959</v>
      </c>
      <c r="BL30" s="34">
        <f t="shared" si="2"/>
        <v>14.521905885042962</v>
      </c>
      <c r="BM30" s="34">
        <f>VLOOKUP($AX30&amp;"_"&amp;$BC$14,データシート1!$A:$BT,MATCH($BC$12&amp;"_"&amp;BM$20,データシート1!$A$1:$BT$1,0),0)</f>
        <v>4.1739056341175269</v>
      </c>
      <c r="BN30" s="34">
        <f>VLOOKUP($AX30&amp;"_"&amp;$BC$14,データシート1!$A:$BT,MATCH($BC$12&amp;"_"&amp;BN$20,データシート1!$A$1:$BT$1,0),0)</f>
        <v>10.348000250925436</v>
      </c>
      <c r="BO30" s="34">
        <f>VLOOKUP($AX30&amp;"_"&amp;$BC$14,データシート1!$A:$BT,MATCH($BC$12&amp;"_"&amp;BO$20,データシート1!$A$1:$BT$1,0),0)</f>
        <v>0.256494562796936</v>
      </c>
      <c r="BP30" s="34">
        <f>VLOOKUP($AX30&amp;"_"&amp;$BC$14,データシート1!$A:$BT,MATCH($BC$12&amp;"_"&amp;BP$20,データシート1!$A$1:$BT$1,0),0)</f>
        <v>204.48730863246971</v>
      </c>
      <c r="BQ30" s="34">
        <f>VLOOKUP($AX30&amp;"_"&amp;$BC$14,データシート1!$A:$BT,MATCH($BC$12&amp;"_"&amp;BQ$20,データシート1!$A$1:$BT$1,0),0)</f>
        <v>0</v>
      </c>
      <c r="BR30" s="35">
        <f t="shared" si="3"/>
        <v>282.20817106680312</v>
      </c>
      <c r="BT30" s="121" t="str">
        <f t="shared" si="4"/>
        <v>厚真町</v>
      </c>
      <c r="BU30" s="33">
        <f t="shared" si="25"/>
        <v>282.20817106680312</v>
      </c>
      <c r="BV30" s="59">
        <f t="shared" si="16"/>
        <v>0.16408607736427228</v>
      </c>
      <c r="BW30" s="59">
        <f t="shared" si="5"/>
        <v>0.12056200923858137</v>
      </c>
      <c r="BX30" s="59">
        <f t="shared" si="5"/>
        <v>3.6154516965475033E-3</v>
      </c>
      <c r="BY30" s="59">
        <f t="shared" si="5"/>
        <v>3.9908616429143409E-2</v>
      </c>
      <c r="BZ30" s="59">
        <f t="shared" si="5"/>
        <v>2.6050142337147503E-2</v>
      </c>
      <c r="CA30" s="59">
        <f t="shared" si="5"/>
        <v>3.2899356301069792E-2</v>
      </c>
      <c r="CB30" s="59">
        <f t="shared" si="5"/>
        <v>0.77696442399751053</v>
      </c>
      <c r="CC30" s="59">
        <f t="shared" si="5"/>
        <v>5.1458134008477728E-2</v>
      </c>
      <c r="CD30" s="59">
        <f t="shared" si="5"/>
        <v>1.4790165778472437E-2</v>
      </c>
      <c r="CE30" s="59">
        <f t="shared" si="5"/>
        <v>3.6667968230005295E-2</v>
      </c>
      <c r="CF30" s="59">
        <f t="shared" si="5"/>
        <v>9.0888425316437661E-4</v>
      </c>
      <c r="CG30" s="59">
        <f t="shared" si="5"/>
        <v>0.72459740573586839</v>
      </c>
      <c r="CH30" s="59">
        <f t="shared" si="5"/>
        <v>0</v>
      </c>
      <c r="CI30" s="122">
        <f t="shared" si="6"/>
        <v>1</v>
      </c>
      <c r="CK30" s="123" t="str">
        <f t="shared" si="7"/>
        <v>厚真町</v>
      </c>
      <c r="CL30" s="124">
        <f t="shared" si="17"/>
        <v>46.306431790497243</v>
      </c>
      <c r="CM30" s="65">
        <f t="shared" si="18"/>
        <v>9.8625608223547365E-2</v>
      </c>
      <c r="CN30" s="66">
        <f t="shared" si="19"/>
        <v>34.023584127359072</v>
      </c>
      <c r="CO30" s="65">
        <f t="shared" si="20"/>
        <v>0.13423042037266086</v>
      </c>
      <c r="CP30" s="66">
        <f t="shared" si="8"/>
        <v>1.0203100108630414</v>
      </c>
      <c r="CQ30" s="65">
        <f t="shared" si="21"/>
        <v>0</v>
      </c>
      <c r="CR30" s="66">
        <f t="shared" si="9"/>
        <v>11.262537652275132</v>
      </c>
      <c r="CS30" s="65">
        <f t="shared" si="22"/>
        <v>0</v>
      </c>
      <c r="CT30" s="66">
        <f t="shared" si="10"/>
        <v>7.3515630249962927</v>
      </c>
      <c r="CU30" s="67">
        <f t="shared" si="23"/>
        <v>0</v>
      </c>
      <c r="CV30" s="16"/>
      <c r="CW30" s="959">
        <f t="shared" si="24"/>
        <v>4.5670000000000002</v>
      </c>
      <c r="CX30" s="962">
        <f>VLOOKUP($AX30&amp;"_"&amp;$CW$14,データシート1!$A:$BT,MATCH($CW$12&amp;"_"&amp;CX$20,データシート1!$A$1:$BT$1,0),0)</f>
        <v>4.5670000000000002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588.18899999999996</v>
      </c>
      <c r="DC30" s="962">
        <f>VLOOKUP($AX30&amp;"_"&amp;$CW$14,データシート1!$A:$BT,MATCH($CW$12&amp;"_"&amp;DC$20,データシート1!$A$1:$BT$1,0),0)</f>
        <v>0</v>
      </c>
      <c r="DD30" s="961">
        <f t="shared" si="11"/>
        <v>592.75599999999997</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2</v>
      </c>
      <c r="DM30" s="16"/>
      <c r="DN30" s="126">
        <f t="shared" si="26"/>
        <v>0.01</v>
      </c>
      <c r="DO30" s="127">
        <f t="shared" si="27"/>
        <v>0</v>
      </c>
      <c r="DP30" s="127">
        <f t="shared" si="13"/>
        <v>0</v>
      </c>
      <c r="DQ30" s="127">
        <f t="shared" si="13"/>
        <v>0</v>
      </c>
      <c r="DR30" s="127">
        <f t="shared" si="13"/>
        <v>0.99</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47315</v>
      </c>
      <c r="AY31" s="18" t="str">
        <f>IF(IFERROR(比較地域マスタ!$Z16,"")=0,"",IFERROR(比較地域マスタ!$Z16,""))</f>
        <v>伊江村</v>
      </c>
      <c r="BB31" s="110" t="str">
        <f t="shared" si="0"/>
        <v>47315</v>
      </c>
      <c r="BC31" s="1031" t="str">
        <f t="shared" si="0"/>
        <v>伊江村</v>
      </c>
      <c r="BD31" s="34">
        <f t="shared" si="14"/>
        <v>43.307285240366447</v>
      </c>
      <c r="BE31" s="34">
        <f t="shared" si="15"/>
        <v>5.1637721375036616</v>
      </c>
      <c r="BF31" s="34">
        <f>VLOOKUP($AX31&amp;"_"&amp;$BC$14,データシート1!$A:$BT,MATCH($BC$12&amp;"_"&amp;BF$20,データシート1!$A$1:$BT$1,0),0)</f>
        <v>1.8052279144919545</v>
      </c>
      <c r="BG31" s="34">
        <f>VLOOKUP($AX31&amp;"_"&amp;$BC$14,データシート1!$A:$BT,MATCH($BC$12&amp;"_"&amp;BG$20,データシート1!$A$1:$BT$1,0),0)</f>
        <v>0.53466022401717861</v>
      </c>
      <c r="BH31" s="34">
        <f>VLOOKUP($AX31&amp;"_"&amp;$BC$14,データシート1!$A:$BT,MATCH($BC$12&amp;"_"&amp;BH$20,データシート1!$A$1:$BT$1,0),0)</f>
        <v>2.8238839989945288</v>
      </c>
      <c r="BI31" s="34">
        <f>VLOOKUP($AX31&amp;"_"&amp;$BC$14,データシート1!$A:$BT,MATCH($BC$12&amp;"_"&amp;BI$20,データシート1!$A$1:$BT$1,0),0)</f>
        <v>6.0056564818823714</v>
      </c>
      <c r="BJ31" s="34">
        <f>VLOOKUP($AX31&amp;"_"&amp;$BC$14,データシート1!$A:$BT,MATCH($BC$12&amp;"_"&amp;BJ$20,データシート1!$A$1:$BT$1,0),0)</f>
        <v>7.5606378490274091</v>
      </c>
      <c r="BK31" s="34">
        <f t="shared" si="1"/>
        <v>24.002389092513006</v>
      </c>
      <c r="BL31" s="34">
        <f t="shared" si="2"/>
        <v>15.422441812711089</v>
      </c>
      <c r="BM31" s="34">
        <f>VLOOKUP($AX31&amp;"_"&amp;$BC$14,データシート1!$A:$BT,MATCH($BC$12&amp;"_"&amp;BM$20,データシート1!$A$1:$BT$1,0),0)</f>
        <v>3.9917814547063419</v>
      </c>
      <c r="BN31" s="34">
        <f>VLOOKUP($AX31&amp;"_"&amp;$BC$14,データシート1!$A:$BT,MATCH($BC$12&amp;"_"&amp;BN$20,データシート1!$A$1:$BT$1,0),0)</f>
        <v>11.430660358004747</v>
      </c>
      <c r="BO31" s="34">
        <f>VLOOKUP($AX31&amp;"_"&amp;$BC$14,データシート1!$A:$BT,MATCH($BC$12&amp;"_"&amp;BO$20,データシート1!$A$1:$BT$1,0),0)</f>
        <v>0.258888434200231</v>
      </c>
      <c r="BP31" s="34">
        <f>VLOOKUP($AX31&amp;"_"&amp;$BC$14,データシート1!$A:$BT,MATCH($BC$12&amp;"_"&amp;BP$20,データシート1!$A$1:$BT$1,0),0)</f>
        <v>8.321058845601689</v>
      </c>
      <c r="BQ31" s="34">
        <f>VLOOKUP($AX31&amp;"_"&amp;$BC$14,データシート1!$A:$BT,MATCH($BC$12&amp;"_"&amp;BQ$20,データシート1!$A$1:$BT$1,0),0)</f>
        <v>0.57482967944000007</v>
      </c>
      <c r="BR31" s="35">
        <f t="shared" si="3"/>
        <v>43.307285240366447</v>
      </c>
      <c r="BT31" s="121" t="str">
        <f t="shared" si="4"/>
        <v>伊江村</v>
      </c>
      <c r="BU31" s="33">
        <f t="shared" si="25"/>
        <v>43.307285240366447</v>
      </c>
      <c r="BV31" s="59">
        <f t="shared" si="16"/>
        <v>0.11923564612381989</v>
      </c>
      <c r="BW31" s="59">
        <f t="shared" si="5"/>
        <v>4.168416247918752E-2</v>
      </c>
      <c r="BX31" s="59">
        <f t="shared" si="5"/>
        <v>1.2345734004098349E-2</v>
      </c>
      <c r="BY31" s="59">
        <f t="shared" si="5"/>
        <v>6.5205749640534022E-2</v>
      </c>
      <c r="BZ31" s="59">
        <f t="shared" si="5"/>
        <v>0.13867543182514097</v>
      </c>
      <c r="CA31" s="59">
        <f t="shared" si="5"/>
        <v>0.17458120053159523</v>
      </c>
      <c r="CB31" s="59">
        <f t="shared" si="5"/>
        <v>0.55423444252609333</v>
      </c>
      <c r="CC31" s="59">
        <f t="shared" si="5"/>
        <v>0.35611656854297413</v>
      </c>
      <c r="CD31" s="59">
        <f t="shared" si="5"/>
        <v>9.2173439931663687E-2</v>
      </c>
      <c r="CE31" s="59">
        <f t="shared" si="5"/>
        <v>0.26394312861131042</v>
      </c>
      <c r="CF31" s="59">
        <f t="shared" si="5"/>
        <v>5.9779418812177755E-3</v>
      </c>
      <c r="CG31" s="59">
        <f t="shared" si="5"/>
        <v>0.19213993210190147</v>
      </c>
      <c r="CH31" s="59">
        <f t="shared" si="5"/>
        <v>1.3273278993350637E-2</v>
      </c>
      <c r="CI31" s="122">
        <f t="shared" si="6"/>
        <v>1</v>
      </c>
      <c r="CK31" s="123" t="str">
        <f t="shared" si="7"/>
        <v>伊江村</v>
      </c>
      <c r="CL31" s="124">
        <f t="shared" si="17"/>
        <v>5.1637721375036616</v>
      </c>
      <c r="CM31" s="65">
        <f t="shared" si="18"/>
        <v>0</v>
      </c>
      <c r="CN31" s="66">
        <f t="shared" si="19"/>
        <v>1.8052279144919545</v>
      </c>
      <c r="CO31" s="65">
        <f t="shared" si="20"/>
        <v>0</v>
      </c>
      <c r="CP31" s="66">
        <f t="shared" si="8"/>
        <v>0.53466022401717861</v>
      </c>
      <c r="CQ31" s="65">
        <f t="shared" si="21"/>
        <v>0</v>
      </c>
      <c r="CR31" s="66">
        <f t="shared" si="9"/>
        <v>2.8238839989945288</v>
      </c>
      <c r="CS31" s="65">
        <f t="shared" si="22"/>
        <v>0</v>
      </c>
      <c r="CT31" s="66">
        <f t="shared" si="10"/>
        <v>6.0056564818823714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15504</v>
      </c>
      <c r="AY32" s="18" t="str">
        <f>IF(IFERROR(比較地域マスタ!$Z17,"")=0,"",IFERROR(比較地域マスタ!$Z17,""))</f>
        <v>刈羽村</v>
      </c>
      <c r="AZ32" s="16"/>
      <c r="BA32" s="16"/>
      <c r="BB32" s="110" t="str">
        <f t="shared" si="0"/>
        <v>15504</v>
      </c>
      <c r="BC32" s="1031" t="str">
        <f t="shared" si="0"/>
        <v>刈羽村</v>
      </c>
      <c r="BD32" s="34">
        <f t="shared" si="14"/>
        <v>27.840438218993818</v>
      </c>
      <c r="BE32" s="34">
        <f t="shared" si="15"/>
        <v>7.6802395901361304</v>
      </c>
      <c r="BF32" s="34">
        <f>VLOOKUP($AX32&amp;"_"&amp;$BC$14,データシート1!$A:$BT,MATCH($BC$12&amp;"_"&amp;BF$20,データシート1!$A$1:$BT$1,0),0)</f>
        <v>4.5580518181058487</v>
      </c>
      <c r="BG32" s="34">
        <f>VLOOKUP($AX32&amp;"_"&amp;$BC$14,データシート1!$A:$BT,MATCH($BC$12&amp;"_"&amp;BG$20,データシート1!$A$1:$BT$1,0),0)</f>
        <v>1.5457819610774062</v>
      </c>
      <c r="BH32" s="34">
        <f>VLOOKUP($AX32&amp;"_"&amp;$BC$14,データシート1!$A:$BT,MATCH($BC$12&amp;"_"&amp;BH$20,データシート1!$A$1:$BT$1,0),0)</f>
        <v>1.5764058109528754</v>
      </c>
      <c r="BI32" s="34">
        <f>VLOOKUP($AX32&amp;"_"&amp;$BC$14,データシート1!$A:$BT,MATCH($BC$12&amp;"_"&amp;BI$20,データシート1!$A$1:$BT$1,0),0)</f>
        <v>4.6666069262410454</v>
      </c>
      <c r="BJ32" s="34">
        <f>VLOOKUP($AX32&amp;"_"&amp;$BC$14,データシート1!$A:$BT,MATCH($BC$12&amp;"_"&amp;BJ$20,データシート1!$A$1:$BT$1,0),0)</f>
        <v>5.4680974958522226</v>
      </c>
      <c r="BK32" s="34">
        <f t="shared" si="1"/>
        <v>10.025494206764419</v>
      </c>
      <c r="BL32" s="34">
        <f t="shared" si="2"/>
        <v>9.7701089990080341</v>
      </c>
      <c r="BM32" s="34">
        <f>VLOOKUP($AX32&amp;"_"&amp;$BC$14,データシート1!$A:$BT,MATCH($BC$12&amp;"_"&amp;BM$20,データシート1!$A$1:$BT$1,0),0)</f>
        <v>4.5612592992831065</v>
      </c>
      <c r="BN32" s="34">
        <f>VLOOKUP($AX32&amp;"_"&amp;$BC$14,データシート1!$A:$BT,MATCH($BC$12&amp;"_"&amp;BN$20,データシート1!$A$1:$BT$1,0),0)</f>
        <v>5.2088496997249276</v>
      </c>
      <c r="BO32" s="34">
        <f>VLOOKUP($AX32&amp;"_"&amp;$BC$14,データシート1!$A:$BT,MATCH($BC$12&amp;"_"&amp;BO$20,データシート1!$A$1:$BT$1,0),0)</f>
        <v>0.25538520775638501</v>
      </c>
      <c r="BP32" s="34">
        <f>VLOOKUP($AX32&amp;"_"&amp;$BC$14,データシート1!$A:$BT,MATCH($BC$12&amp;"_"&amp;BP$20,データシート1!$A$1:$BT$1,0),0)</f>
        <v>0</v>
      </c>
      <c r="BQ32" s="34">
        <f>VLOOKUP($AX32&amp;"_"&amp;$BC$14,データシート1!$A:$BT,MATCH($BC$12&amp;"_"&amp;BQ$20,データシート1!$A$1:$BT$1,0),0)</f>
        <v>0</v>
      </c>
      <c r="BR32" s="35">
        <f t="shared" si="3"/>
        <v>27.840438218993818</v>
      </c>
      <c r="BS32" s="21"/>
      <c r="BT32" s="121" t="str">
        <f t="shared" si="4"/>
        <v>刈羽村</v>
      </c>
      <c r="BU32" s="33">
        <f t="shared" si="25"/>
        <v>27.840438218993818</v>
      </c>
      <c r="BV32" s="59">
        <f t="shared" si="16"/>
        <v>0.27586633262461996</v>
      </c>
      <c r="BW32" s="59">
        <f t="shared" si="5"/>
        <v>0.16372054858663002</v>
      </c>
      <c r="BX32" s="59">
        <f t="shared" si="5"/>
        <v>5.5522903372361945E-2</v>
      </c>
      <c r="BY32" s="59">
        <f t="shared" si="5"/>
        <v>5.6622880665627984E-2</v>
      </c>
      <c r="BZ32" s="59">
        <f t="shared" si="5"/>
        <v>0.16761973678479339</v>
      </c>
      <c r="CA32" s="59">
        <f t="shared" si="5"/>
        <v>0.19640845639138238</v>
      </c>
      <c r="CB32" s="59">
        <f t="shared" si="5"/>
        <v>0.3601054741992043</v>
      </c>
      <c r="CC32" s="59">
        <f t="shared" si="5"/>
        <v>0.35093229934658465</v>
      </c>
      <c r="CD32" s="59">
        <f t="shared" si="5"/>
        <v>0.16383575802234462</v>
      </c>
      <c r="CE32" s="59">
        <f t="shared" si="5"/>
        <v>0.18709654132424</v>
      </c>
      <c r="CF32" s="59">
        <f t="shared" si="5"/>
        <v>9.1731748526196477E-3</v>
      </c>
      <c r="CG32" s="59">
        <f t="shared" si="5"/>
        <v>0</v>
      </c>
      <c r="CH32" s="59">
        <f t="shared" si="5"/>
        <v>0</v>
      </c>
      <c r="CI32" s="122">
        <f t="shared" si="6"/>
        <v>1</v>
      </c>
      <c r="CJ32" s="16"/>
      <c r="CK32" s="123" t="str">
        <f t="shared" si="7"/>
        <v>刈羽村</v>
      </c>
      <c r="CL32" s="124">
        <f t="shared" si="17"/>
        <v>7.6802395901361304</v>
      </c>
      <c r="CM32" s="65">
        <f t="shared" si="18"/>
        <v>0</v>
      </c>
      <c r="CN32" s="66">
        <f t="shared" si="19"/>
        <v>4.5580518181058487</v>
      </c>
      <c r="CO32" s="65">
        <f t="shared" si="20"/>
        <v>0</v>
      </c>
      <c r="CP32" s="66">
        <f t="shared" si="8"/>
        <v>1.5457819610774062</v>
      </c>
      <c r="CQ32" s="65">
        <f t="shared" si="21"/>
        <v>0</v>
      </c>
      <c r="CR32" s="66">
        <f t="shared" si="9"/>
        <v>1.5764058109528754</v>
      </c>
      <c r="CS32" s="65">
        <f t="shared" si="22"/>
        <v>0</v>
      </c>
      <c r="CT32" s="66">
        <f t="shared" si="10"/>
        <v>4.6666069262410454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01362</v>
      </c>
      <c r="AY33" s="18" t="str">
        <f>IF(IFERROR(比較地域マスタ!$Z18,"")=0,"",IFERROR(比較地域マスタ!$Z18,""))</f>
        <v>上ノ国町</v>
      </c>
      <c r="BB33" s="110" t="str">
        <f t="shared" si="0"/>
        <v>01362</v>
      </c>
      <c r="BC33" s="1031" t="str">
        <f t="shared" si="0"/>
        <v>上ノ国町</v>
      </c>
      <c r="BD33" s="34">
        <f t="shared" si="14"/>
        <v>35.352795516561024</v>
      </c>
      <c r="BE33" s="34">
        <f t="shared" si="15"/>
        <v>12.370068019708711</v>
      </c>
      <c r="BF33" s="34">
        <f>VLOOKUP($AX33&amp;"_"&amp;$BC$14,データシート1!$A:$BT,MATCH($BC$12&amp;"_"&amp;BF$20,データシート1!$A$1:$BT$1,0),0)</f>
        <v>5.4030062800863572</v>
      </c>
      <c r="BG33" s="34">
        <f>VLOOKUP($AX33&amp;"_"&amp;$BC$14,データシート1!$A:$BT,MATCH($BC$12&amp;"_"&amp;BG$20,データシート1!$A$1:$BT$1,0),0)</f>
        <v>0.98106731813753967</v>
      </c>
      <c r="BH33" s="34">
        <f>VLOOKUP($AX33&amp;"_"&amp;$BC$14,データシート1!$A:$BT,MATCH($BC$12&amp;"_"&amp;BH$20,データシート1!$A$1:$BT$1,0),0)</f>
        <v>5.9859944214848149</v>
      </c>
      <c r="BI33" s="34">
        <f>VLOOKUP($AX33&amp;"_"&amp;$BC$14,データシート1!$A:$BT,MATCH($BC$12&amp;"_"&amp;BI$20,データシート1!$A$1:$BT$1,0),0)</f>
        <v>3.7211055755375804</v>
      </c>
      <c r="BJ33" s="34">
        <f>VLOOKUP($AX33&amp;"_"&amp;$BC$14,データシート1!$A:$BT,MATCH($BC$12&amp;"_"&amp;BJ$20,データシート1!$A$1:$BT$1,0),0)</f>
        <v>10.549333086443722</v>
      </c>
      <c r="BK33" s="34">
        <f t="shared" si="1"/>
        <v>8.3749521443312336</v>
      </c>
      <c r="BL33" s="34">
        <f t="shared" si="2"/>
        <v>8.1141369355868882</v>
      </c>
      <c r="BM33" s="34">
        <f>VLOOKUP($AX33&amp;"_"&amp;$BC$14,データシート1!$A:$BT,MATCH($BC$12&amp;"_"&amp;BM$20,データシート1!$A$1:$BT$1,0),0)</f>
        <v>3.5976321112045242</v>
      </c>
      <c r="BN33" s="34">
        <f>VLOOKUP($AX33&amp;"_"&amp;$BC$14,データシート1!$A:$BT,MATCH($BC$12&amp;"_"&amp;BN$20,データシート1!$A$1:$BT$1,0),0)</f>
        <v>4.5165048243823636</v>
      </c>
      <c r="BO33" s="34">
        <f>VLOOKUP($AX33&amp;"_"&amp;$BC$14,データシート1!$A:$BT,MATCH($BC$12&amp;"_"&amp;BO$20,データシート1!$A$1:$BT$1,0),0)</f>
        <v>0.26081520874434599</v>
      </c>
      <c r="BP33" s="34">
        <f>VLOOKUP($AX33&amp;"_"&amp;$BC$14,データシート1!$A:$BT,MATCH($BC$12&amp;"_"&amp;BP$20,データシート1!$A$1:$BT$1,0),0)</f>
        <v>0</v>
      </c>
      <c r="BQ33" s="34">
        <f>VLOOKUP($AX33&amp;"_"&amp;$BC$14,データシート1!$A:$BT,MATCH($BC$12&amp;"_"&amp;BQ$20,データシート1!$A$1:$BT$1,0),0)</f>
        <v>0.33733669053978182</v>
      </c>
      <c r="BR33" s="35">
        <f t="shared" si="3"/>
        <v>35.352795516561024</v>
      </c>
      <c r="BT33" s="121" t="str">
        <f t="shared" si="4"/>
        <v>上ノ国町</v>
      </c>
      <c r="BU33" s="33">
        <f t="shared" si="25"/>
        <v>35.352795516561024</v>
      </c>
      <c r="BV33" s="59">
        <f t="shared" si="16"/>
        <v>0.34990353206761116</v>
      </c>
      <c r="BW33" s="59">
        <f t="shared" si="5"/>
        <v>0.15283109019074087</v>
      </c>
      <c r="BX33" s="59">
        <f t="shared" si="5"/>
        <v>2.7750770591195781E-2</v>
      </c>
      <c r="BY33" s="59">
        <f t="shared" si="5"/>
        <v>0.16932167128567455</v>
      </c>
      <c r="BZ33" s="59">
        <f t="shared" si="5"/>
        <v>0.10525633181665726</v>
      </c>
      <c r="CA33" s="59">
        <f t="shared" si="5"/>
        <v>0.29840166618512204</v>
      </c>
      <c r="CB33" s="59">
        <f t="shared" si="5"/>
        <v>0.23689646100003564</v>
      </c>
      <c r="CC33" s="59">
        <f t="shared" si="5"/>
        <v>0.22951896213655351</v>
      </c>
      <c r="CD33" s="59">
        <f t="shared" si="5"/>
        <v>0.10176372359349101</v>
      </c>
      <c r="CE33" s="59">
        <f t="shared" si="5"/>
        <v>0.12775523854306248</v>
      </c>
      <c r="CF33" s="59">
        <f t="shared" si="5"/>
        <v>7.3774988634821553E-3</v>
      </c>
      <c r="CG33" s="59">
        <f t="shared" si="5"/>
        <v>0</v>
      </c>
      <c r="CH33" s="59">
        <f t="shared" si="5"/>
        <v>9.5420089305740027E-3</v>
      </c>
      <c r="CI33" s="122">
        <f t="shared" si="6"/>
        <v>1</v>
      </c>
      <c r="CK33" s="123" t="str">
        <f t="shared" si="7"/>
        <v>上ノ国町</v>
      </c>
      <c r="CL33" s="124">
        <f t="shared" si="17"/>
        <v>12.370068019708711</v>
      </c>
      <c r="CM33" s="65">
        <f t="shared" si="18"/>
        <v>0</v>
      </c>
      <c r="CN33" s="66">
        <f t="shared" si="19"/>
        <v>5.4030062800863572</v>
      </c>
      <c r="CO33" s="65">
        <f t="shared" si="20"/>
        <v>0</v>
      </c>
      <c r="CP33" s="66">
        <f t="shared" si="8"/>
        <v>0.98106731813753967</v>
      </c>
      <c r="CQ33" s="65">
        <f t="shared" si="21"/>
        <v>0</v>
      </c>
      <c r="CR33" s="66">
        <f t="shared" si="9"/>
        <v>5.9859944214848149</v>
      </c>
      <c r="CS33" s="65">
        <f t="shared" si="22"/>
        <v>0</v>
      </c>
      <c r="CT33" s="66">
        <f t="shared" si="10"/>
        <v>3.7211055755375804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47381</v>
      </c>
      <c r="AY34" s="18" t="str">
        <f>IF(IFERROR(比較地域マスタ!$Z19,"")=0,"",IFERROR(比較地域マスタ!$Z19,""))</f>
        <v>竹富町</v>
      </c>
      <c r="BB34" s="110" t="str">
        <f t="shared" si="0"/>
        <v>47381</v>
      </c>
      <c r="BC34" s="1031" t="str">
        <f t="shared" si="0"/>
        <v>竹富町</v>
      </c>
      <c r="BD34" s="34">
        <f t="shared" si="14"/>
        <v>41.558766619791648</v>
      </c>
      <c r="BE34" s="34">
        <f t="shared" si="15"/>
        <v>5.229412552345277</v>
      </c>
      <c r="BF34" s="34">
        <f>VLOOKUP($AX34&amp;"_"&amp;$BC$14,データシート1!$A:$BT,MATCH($BC$12&amp;"_"&amp;BF$20,データシート1!$A$1:$BT$1,0),0)</f>
        <v>1.8861549228967267</v>
      </c>
      <c r="BG34" s="34">
        <f>VLOOKUP($AX34&amp;"_"&amp;$BC$14,データシート1!$A:$BT,MATCH($BC$12&amp;"_"&amp;BG$20,データシート1!$A$1:$BT$1,0),0)</f>
        <v>0.13429853968204011</v>
      </c>
      <c r="BH34" s="34">
        <f>VLOOKUP($AX34&amp;"_"&amp;$BC$14,データシート1!$A:$BT,MATCH($BC$12&amp;"_"&amp;BH$20,データシート1!$A$1:$BT$1,0),0)</f>
        <v>3.2089590897665099</v>
      </c>
      <c r="BI34" s="34">
        <f>VLOOKUP($AX34&amp;"_"&amp;$BC$14,データシート1!$A:$BT,MATCH($BC$12&amp;"_"&amp;BI$20,データシート1!$A$1:$BT$1,0),0)</f>
        <v>11.257835766775811</v>
      </c>
      <c r="BJ34" s="34">
        <f>VLOOKUP($AX34&amp;"_"&amp;$BC$14,データシート1!$A:$BT,MATCH($BC$12&amp;"_"&amp;BJ$20,データシート1!$A$1:$BT$1,0),0)</f>
        <v>8.2365230905706124</v>
      </c>
      <c r="BK34" s="34">
        <f t="shared" si="1"/>
        <v>16.834995210099947</v>
      </c>
      <c r="BL34" s="34">
        <f t="shared" si="2"/>
        <v>11.920720199246425</v>
      </c>
      <c r="BM34" s="34">
        <f>VLOOKUP($AX34&amp;"_"&amp;$BC$14,データシート1!$A:$BT,MATCH($BC$12&amp;"_"&amp;BM$20,データシート1!$A$1:$BT$1,0),0)</f>
        <v>3.0689283366451887</v>
      </c>
      <c r="BN34" s="34">
        <f>VLOOKUP($AX34&amp;"_"&amp;$BC$14,データシート1!$A:$BT,MATCH($BC$12&amp;"_"&amp;BN$20,データシート1!$A$1:$BT$1,0),0)</f>
        <v>8.8517918626012371</v>
      </c>
      <c r="BO34" s="34">
        <f>VLOOKUP($AX34&amp;"_"&amp;$BC$14,データシート1!$A:$BT,MATCH($BC$12&amp;"_"&amp;BO$20,データシート1!$A$1:$BT$1,0),0)</f>
        <v>0.25077262627198699</v>
      </c>
      <c r="BP34" s="34">
        <f>VLOOKUP($AX34&amp;"_"&amp;$BC$14,データシート1!$A:$BT,MATCH($BC$12&amp;"_"&amp;BP$20,データシート1!$A$1:$BT$1,0),0)</f>
        <v>4.663502384581534</v>
      </c>
      <c r="BQ34" s="34">
        <f>VLOOKUP($AX34&amp;"_"&amp;$BC$14,データシート1!$A:$BT,MATCH($BC$12&amp;"_"&amp;BQ$20,データシート1!$A$1:$BT$1,0),0)</f>
        <v>0</v>
      </c>
      <c r="BR34" s="35">
        <f t="shared" si="3"/>
        <v>41.558766619791648</v>
      </c>
      <c r="BT34" s="121" t="str">
        <f t="shared" si="4"/>
        <v>竹富町</v>
      </c>
      <c r="BU34" s="33">
        <f t="shared" si="25"/>
        <v>41.558766619791648</v>
      </c>
      <c r="BV34" s="59">
        <f t="shared" si="16"/>
        <v>0.12583175531140184</v>
      </c>
      <c r="BW34" s="59">
        <f t="shared" si="5"/>
        <v>4.5385247838382138E-2</v>
      </c>
      <c r="BX34" s="59">
        <f t="shared" si="5"/>
        <v>3.2315333347280508E-3</v>
      </c>
      <c r="BY34" s="59">
        <f t="shared" si="5"/>
        <v>7.7214974138291634E-2</v>
      </c>
      <c r="BZ34" s="59">
        <f t="shared" si="5"/>
        <v>0.27088955429717831</v>
      </c>
      <c r="CA34" s="59">
        <f t="shared" si="5"/>
        <v>0.1981897866682143</v>
      </c>
      <c r="CB34" s="59">
        <f t="shared" si="5"/>
        <v>0.40508890372320555</v>
      </c>
      <c r="CC34" s="59">
        <f t="shared" si="5"/>
        <v>0.28684008619181173</v>
      </c>
      <c r="CD34" s="59">
        <f t="shared" si="5"/>
        <v>7.3845510496542616E-2</v>
      </c>
      <c r="CE34" s="59">
        <f t="shared" si="5"/>
        <v>0.21299457569526917</v>
      </c>
      <c r="CF34" s="59">
        <f t="shared" si="5"/>
        <v>6.0341691216736163E-3</v>
      </c>
      <c r="CG34" s="59">
        <f t="shared" si="5"/>
        <v>0.11221464840972016</v>
      </c>
      <c r="CH34" s="59">
        <f t="shared" si="5"/>
        <v>0</v>
      </c>
      <c r="CI34" s="122">
        <f t="shared" si="6"/>
        <v>1</v>
      </c>
      <c r="CK34" s="123" t="str">
        <f t="shared" si="7"/>
        <v>竹富町</v>
      </c>
      <c r="CL34" s="124">
        <f t="shared" si="17"/>
        <v>5.229412552345277</v>
      </c>
      <c r="CM34" s="65">
        <f t="shared" si="18"/>
        <v>0</v>
      </c>
      <c r="CN34" s="66">
        <f t="shared" si="19"/>
        <v>1.8861549228967267</v>
      </c>
      <c r="CO34" s="65">
        <f t="shared" si="20"/>
        <v>0</v>
      </c>
      <c r="CP34" s="66">
        <f t="shared" si="8"/>
        <v>0.13429853968204011</v>
      </c>
      <c r="CQ34" s="65">
        <f t="shared" si="21"/>
        <v>0</v>
      </c>
      <c r="CR34" s="66">
        <f t="shared" si="9"/>
        <v>3.2089590897665099</v>
      </c>
      <c r="CS34" s="65">
        <f t="shared" si="22"/>
        <v>0</v>
      </c>
      <c r="CT34" s="66">
        <f t="shared" si="10"/>
        <v>11.257835766775811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20303</v>
      </c>
      <c r="AY35" s="18" t="str">
        <f>IF(IFERROR(比較地域マスタ!$Z20,"")=0,"",IFERROR(比較地域マスタ!$Z20,""))</f>
        <v>小海町</v>
      </c>
      <c r="BB35" s="110" t="str">
        <f t="shared" si="0"/>
        <v>20303</v>
      </c>
      <c r="BC35" s="1031" t="str">
        <f t="shared" si="0"/>
        <v>小海町</v>
      </c>
      <c r="BD35" s="34">
        <f t="shared" si="14"/>
        <v>31.820876996115274</v>
      </c>
      <c r="BE35" s="34">
        <f t="shared" si="15"/>
        <v>3.7911676442568814</v>
      </c>
      <c r="BF35" s="34">
        <f>VLOOKUP($AX35&amp;"_"&amp;$BC$14,データシート1!$A:$BT,MATCH($BC$12&amp;"_"&amp;BF$20,データシート1!$A$1:$BT$1,0),0)</f>
        <v>0.65242492272255859</v>
      </c>
      <c r="BG35" s="34">
        <f>VLOOKUP($AX35&amp;"_"&amp;$BC$14,データシート1!$A:$BT,MATCH($BC$12&amp;"_"&amp;BG$20,データシート1!$A$1:$BT$1,0),0)</f>
        <v>0.74619892504859175</v>
      </c>
      <c r="BH35" s="34">
        <f>VLOOKUP($AX35&amp;"_"&amp;$BC$14,データシート1!$A:$BT,MATCH($BC$12&amp;"_"&amp;BH$20,データシート1!$A$1:$BT$1,0),0)</f>
        <v>2.392543796485731</v>
      </c>
      <c r="BI35" s="34">
        <f>VLOOKUP($AX35&amp;"_"&amp;$BC$14,データシート1!$A:$BT,MATCH($BC$12&amp;"_"&amp;BI$20,データシート1!$A$1:$BT$1,0),0)</f>
        <v>6.208309096301055</v>
      </c>
      <c r="BJ35" s="34">
        <f>VLOOKUP($AX35&amp;"_"&amp;$BC$14,データシート1!$A:$BT,MATCH($BC$12&amp;"_"&amp;BJ$20,データシート1!$A$1:$BT$1,0),0)</f>
        <v>7.4557399456641518</v>
      </c>
      <c r="BK35" s="34">
        <f t="shared" si="1"/>
        <v>14.365660309893187</v>
      </c>
      <c r="BL35" s="34">
        <f t="shared" si="2"/>
        <v>14.107939617840906</v>
      </c>
      <c r="BM35" s="34">
        <f>VLOOKUP($AX35&amp;"_"&amp;$BC$14,データシート1!$A:$BT,MATCH($BC$12&amp;"_"&amp;BM$20,データシート1!$A$1:$BT$1,0),0)</f>
        <v>4.2989461155043101</v>
      </c>
      <c r="BN35" s="34">
        <f>VLOOKUP($AX35&amp;"_"&amp;$BC$14,データシート1!$A:$BT,MATCH($BC$12&amp;"_"&amp;BN$20,データシート1!$A$1:$BT$1,0),0)</f>
        <v>9.8089935023365946</v>
      </c>
      <c r="BO35" s="34">
        <f>VLOOKUP($AX35&amp;"_"&amp;$BC$14,データシート1!$A:$BT,MATCH($BC$12&amp;"_"&amp;BO$20,データシート1!$A$1:$BT$1,0),0)</f>
        <v>0.25772069205228199</v>
      </c>
      <c r="BP35" s="34">
        <f>VLOOKUP($AX35&amp;"_"&amp;$BC$14,データシート1!$A:$BT,MATCH($BC$12&amp;"_"&amp;BP$20,データシート1!$A$1:$BT$1,0),0)</f>
        <v>0</v>
      </c>
      <c r="BQ35" s="34">
        <f>VLOOKUP($AX35&amp;"_"&amp;$BC$14,データシート1!$A:$BT,MATCH($BC$12&amp;"_"&amp;BQ$20,データシート1!$A$1:$BT$1,0),0)</f>
        <v>0</v>
      </c>
      <c r="BR35" s="35">
        <f t="shared" si="3"/>
        <v>31.820876996115274</v>
      </c>
      <c r="BT35" s="121" t="str">
        <f t="shared" si="4"/>
        <v>小海町</v>
      </c>
      <c r="BU35" s="33">
        <f t="shared" si="25"/>
        <v>31.820876996115274</v>
      </c>
      <c r="BV35" s="59">
        <f t="shared" si="16"/>
        <v>0.11914089120547215</v>
      </c>
      <c r="BW35" s="59">
        <f t="shared" si="5"/>
        <v>2.0503046562865231E-2</v>
      </c>
      <c r="BX35" s="59">
        <f t="shared" si="5"/>
        <v>2.3449979871380932E-2</v>
      </c>
      <c r="BY35" s="59">
        <f t="shared" si="5"/>
        <v>7.5187864771225993E-2</v>
      </c>
      <c r="BZ35" s="59">
        <f t="shared" si="5"/>
        <v>0.19510175967365612</v>
      </c>
      <c r="CA35" s="59">
        <f t="shared" si="5"/>
        <v>0.23430340862617824</v>
      </c>
      <c r="CB35" s="59">
        <f t="shared" si="5"/>
        <v>0.45145394049469351</v>
      </c>
      <c r="CC35" s="59">
        <f t="shared" si="5"/>
        <v>0.44335483335557402</v>
      </c>
      <c r="CD35" s="59">
        <f t="shared" si="5"/>
        <v>0.13509829147792282</v>
      </c>
      <c r="CE35" s="59">
        <f t="shared" si="5"/>
        <v>0.30825654187765117</v>
      </c>
      <c r="CF35" s="59">
        <f t="shared" si="5"/>
        <v>8.09910713911954E-3</v>
      </c>
      <c r="CG35" s="59">
        <f t="shared" si="5"/>
        <v>0</v>
      </c>
      <c r="CH35" s="59">
        <f t="shared" si="5"/>
        <v>0</v>
      </c>
      <c r="CI35" s="122">
        <f t="shared" si="6"/>
        <v>1</v>
      </c>
      <c r="CK35" s="123" t="str">
        <f t="shared" si="7"/>
        <v>小海町</v>
      </c>
      <c r="CL35" s="124">
        <f t="shared" si="17"/>
        <v>3.7911676442568814</v>
      </c>
      <c r="CM35" s="65">
        <f t="shared" si="18"/>
        <v>0</v>
      </c>
      <c r="CN35" s="66">
        <f t="shared" si="19"/>
        <v>0.65242492272255859</v>
      </c>
      <c r="CO35" s="65">
        <f t="shared" si="20"/>
        <v>0</v>
      </c>
      <c r="CP35" s="66">
        <f t="shared" si="8"/>
        <v>0.74619892504859175</v>
      </c>
      <c r="CQ35" s="65">
        <f t="shared" si="21"/>
        <v>0</v>
      </c>
      <c r="CR35" s="66">
        <f t="shared" si="9"/>
        <v>2.392543796485731</v>
      </c>
      <c r="CS35" s="65">
        <f t="shared" si="22"/>
        <v>0</v>
      </c>
      <c r="CT35" s="66">
        <f t="shared" si="10"/>
        <v>6.208309096301055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43484</v>
      </c>
      <c r="AY36" s="18" t="str">
        <f>IF(IFERROR(比較地域マスタ!$Z21,"")=0,"",IFERROR(比較地域マスタ!$Z21,""))</f>
        <v>津奈木町</v>
      </c>
      <c r="BB36" s="110" t="str">
        <f t="shared" si="0"/>
        <v>43484</v>
      </c>
      <c r="BC36" s="1031" t="str">
        <f t="shared" si="0"/>
        <v>津奈木町</v>
      </c>
      <c r="BD36" s="34">
        <f t="shared" si="14"/>
        <v>19.414565832149762</v>
      </c>
      <c r="BE36" s="34">
        <f t="shared" si="15"/>
        <v>2.8948974163514625</v>
      </c>
      <c r="BF36" s="34">
        <f>VLOOKUP($AX36&amp;"_"&amp;$BC$14,データシート1!$A:$BT,MATCH($BC$12&amp;"_"&amp;BF$20,データシート1!$A$1:$BT$1,0),0)</f>
        <v>1.724133882859014</v>
      </c>
      <c r="BG36" s="34">
        <f>VLOOKUP($AX36&amp;"_"&amp;$BC$14,データシート1!$A:$BT,MATCH($BC$12&amp;"_"&amp;BG$20,データシート1!$A$1:$BT$1,0),0)</f>
        <v>0.28346694050300497</v>
      </c>
      <c r="BH36" s="34">
        <f>VLOOKUP($AX36&amp;"_"&amp;$BC$14,データシート1!$A:$BT,MATCH($BC$12&amp;"_"&amp;BH$20,データシート1!$A$1:$BT$1,0),0)</f>
        <v>0.88729659298944341</v>
      </c>
      <c r="BI36" s="34">
        <f>VLOOKUP($AX36&amp;"_"&amp;$BC$14,データシート1!$A:$BT,MATCH($BC$12&amp;"_"&amp;BI$20,データシート1!$A$1:$BT$1,0),0)</f>
        <v>2.6013834642084257</v>
      </c>
      <c r="BJ36" s="34">
        <f>VLOOKUP($AX36&amp;"_"&amp;$BC$14,データシート1!$A:$BT,MATCH($BC$12&amp;"_"&amp;BJ$20,データシート1!$A$1:$BT$1,0),0)</f>
        <v>3.4798894086438263</v>
      </c>
      <c r="BK36" s="34">
        <f t="shared" si="1"/>
        <v>10.165482864926553</v>
      </c>
      <c r="BL36" s="34">
        <f t="shared" si="2"/>
        <v>9.9081124955186546</v>
      </c>
      <c r="BM36" s="34">
        <f>VLOOKUP($AX36&amp;"_"&amp;$BC$14,データシート1!$A:$BT,MATCH($BC$12&amp;"_"&amp;BM$20,データシート1!$A$1:$BT$1,0),0)</f>
        <v>4.0719704590739534</v>
      </c>
      <c r="BN36" s="34">
        <f>VLOOKUP($AX36&amp;"_"&amp;$BC$14,データシート1!$A:$BT,MATCH($BC$12&amp;"_"&amp;BN$20,データシート1!$A$1:$BT$1,0),0)</f>
        <v>5.8361420364447003</v>
      </c>
      <c r="BO36" s="34">
        <f>VLOOKUP($AX36&amp;"_"&amp;$BC$14,データシート1!$A:$BT,MATCH($BC$12&amp;"_"&amp;BO$20,データシート1!$A$1:$BT$1,0),0)</f>
        <v>0.25737036940789798</v>
      </c>
      <c r="BP36" s="34">
        <f>VLOOKUP($AX36&amp;"_"&amp;$BC$14,データシート1!$A:$BT,MATCH($BC$12&amp;"_"&amp;BP$20,データシート1!$A$1:$BT$1,0),0)</f>
        <v>0</v>
      </c>
      <c r="BQ36" s="34">
        <f>VLOOKUP($AX36&amp;"_"&amp;$BC$14,データシート1!$A:$BT,MATCH($BC$12&amp;"_"&amp;BQ$20,データシート1!$A$1:$BT$1,0),0)</f>
        <v>0.27291267801949409</v>
      </c>
      <c r="BR36" s="35">
        <f t="shared" si="3"/>
        <v>19.414565832149762</v>
      </c>
      <c r="BT36" s="121" t="str">
        <f t="shared" si="4"/>
        <v>津奈木町</v>
      </c>
      <c r="BU36" s="33">
        <f t="shared" si="25"/>
        <v>19.414565832149762</v>
      </c>
      <c r="BV36" s="59">
        <f t="shared" si="16"/>
        <v>0.14910956244808862</v>
      </c>
      <c r="BW36" s="59">
        <f t="shared" si="5"/>
        <v>8.8806203433296232E-2</v>
      </c>
      <c r="BX36" s="59">
        <f t="shared" si="5"/>
        <v>1.4600735496932658E-2</v>
      </c>
      <c r="BY36" s="59">
        <f t="shared" si="5"/>
        <v>4.5702623517859718E-2</v>
      </c>
      <c r="BZ36" s="59">
        <f t="shared" si="5"/>
        <v>0.13399132829953048</v>
      </c>
      <c r="CA36" s="59">
        <f t="shared" si="5"/>
        <v>0.17924116556246988</v>
      </c>
      <c r="CB36" s="59">
        <f t="shared" si="5"/>
        <v>0.52360083417847592</v>
      </c>
      <c r="CC36" s="59">
        <f t="shared" si="5"/>
        <v>0.51034427353050604</v>
      </c>
      <c r="CD36" s="59">
        <f t="shared" si="5"/>
        <v>0.2097379098908784</v>
      </c>
      <c r="CE36" s="59">
        <f t="shared" si="5"/>
        <v>0.30060636363962756</v>
      </c>
      <c r="CF36" s="59">
        <f t="shared" si="5"/>
        <v>1.3256560647969923E-2</v>
      </c>
      <c r="CG36" s="59">
        <f t="shared" si="5"/>
        <v>0</v>
      </c>
      <c r="CH36" s="59">
        <f t="shared" si="5"/>
        <v>1.4057109511435037E-2</v>
      </c>
      <c r="CI36" s="122">
        <f t="shared" si="6"/>
        <v>1</v>
      </c>
      <c r="CK36" s="123" t="str">
        <f t="shared" si="7"/>
        <v>津奈木町</v>
      </c>
      <c r="CL36" s="124">
        <f t="shared" si="17"/>
        <v>2.8948974163514625</v>
      </c>
      <c r="CM36" s="65">
        <f t="shared" si="18"/>
        <v>0</v>
      </c>
      <c r="CN36" s="66">
        <f t="shared" si="19"/>
        <v>1.724133882859014</v>
      </c>
      <c r="CO36" s="65">
        <f t="shared" si="20"/>
        <v>0</v>
      </c>
      <c r="CP36" s="66">
        <f t="shared" si="8"/>
        <v>0.28346694050300497</v>
      </c>
      <c r="CQ36" s="65">
        <f t="shared" si="21"/>
        <v>0</v>
      </c>
      <c r="CR36" s="66">
        <f t="shared" si="9"/>
        <v>0.88729659298944341</v>
      </c>
      <c r="CS36" s="65">
        <f t="shared" si="22"/>
        <v>0</v>
      </c>
      <c r="CT36" s="66">
        <f t="shared" si="10"/>
        <v>2.6013834642084257</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01649</v>
      </c>
      <c r="AY37" s="18" t="str">
        <f>IF(IFERROR(比較地域マスタ!$Z22,"")=0,"",IFERROR(比較地域マスタ!$Z22,""))</f>
        <v>浦幌町</v>
      </c>
      <c r="BB37" s="110" t="str">
        <f t="shared" si="0"/>
        <v>01649</v>
      </c>
      <c r="BC37" s="1031" t="str">
        <f t="shared" si="0"/>
        <v>浦幌町</v>
      </c>
      <c r="BD37" s="34">
        <f t="shared" si="14"/>
        <v>85.478615159863736</v>
      </c>
      <c r="BE37" s="34">
        <f t="shared" si="15"/>
        <v>56.259579750555019</v>
      </c>
      <c r="BF37" s="34">
        <f>VLOOKUP($AX37&amp;"_"&amp;$BC$14,データシート1!$A:$BT,MATCH($BC$12&amp;"_"&amp;BF$20,データシート1!$A$1:$BT$1,0),0)</f>
        <v>36.45561439915609</v>
      </c>
      <c r="BG37" s="34">
        <f>VLOOKUP($AX37&amp;"_"&amp;$BC$14,データシート1!$A:$BT,MATCH($BC$12&amp;"_"&amp;BG$20,データシート1!$A$1:$BT$1,0),0)</f>
        <v>0.51576110439230671</v>
      </c>
      <c r="BH37" s="34">
        <f>VLOOKUP($AX37&amp;"_"&amp;$BC$14,データシート1!$A:$BT,MATCH($BC$12&amp;"_"&amp;BH$20,データシート1!$A$1:$BT$1,0),0)</f>
        <v>19.288204247006622</v>
      </c>
      <c r="BI37" s="34">
        <f>VLOOKUP($AX37&amp;"_"&amp;$BC$14,データシート1!$A:$BT,MATCH($BC$12&amp;"_"&amp;BI$20,データシート1!$A$1:$BT$1,0),0)</f>
        <v>5.7516235997042511</v>
      </c>
      <c r="BJ37" s="34">
        <f>VLOOKUP($AX37&amp;"_"&amp;$BC$14,データシート1!$A:$BT,MATCH($BC$12&amp;"_"&amp;BJ$20,データシート1!$A$1:$BT$1,0),0)</f>
        <v>9.7236567249735213</v>
      </c>
      <c r="BK37" s="34">
        <f t="shared" si="1"/>
        <v>13.576307051659374</v>
      </c>
      <c r="BL37" s="34">
        <f t="shared" si="2"/>
        <v>13.318469585392297</v>
      </c>
      <c r="BM37" s="34">
        <f>VLOOKUP($AX37&amp;"_"&amp;$BC$14,データシート1!$A:$BT,MATCH($BC$12&amp;"_"&amp;BM$20,データシート1!$A$1:$BT$1,0),0)</f>
        <v>4.661835338659432</v>
      </c>
      <c r="BN37" s="34">
        <f>VLOOKUP($AX37&amp;"_"&amp;$BC$14,データシート1!$A:$BT,MATCH($BC$12&amp;"_"&amp;BN$20,データシート1!$A$1:$BT$1,0),0)</f>
        <v>8.6566342467328639</v>
      </c>
      <c r="BO37" s="34">
        <f>VLOOKUP($AX37&amp;"_"&amp;$BC$14,データシート1!$A:$BT,MATCH($BC$12&amp;"_"&amp;BO$20,データシート1!$A$1:$BT$1,0),0)</f>
        <v>0.25783746626707699</v>
      </c>
      <c r="BP37" s="34">
        <f>VLOOKUP($AX37&amp;"_"&amp;$BC$14,データシート1!$A:$BT,MATCH($BC$12&amp;"_"&amp;BP$20,データシート1!$A$1:$BT$1,0),0)</f>
        <v>0</v>
      </c>
      <c r="BQ37" s="34">
        <f>VLOOKUP($AX37&amp;"_"&amp;$BC$14,データシート1!$A:$BT,MATCH($BC$12&amp;"_"&amp;BQ$20,データシート1!$A$1:$BT$1,0),0)</f>
        <v>0.1674480329715812</v>
      </c>
      <c r="BR37" s="35">
        <f t="shared" si="3"/>
        <v>85.478615159863736</v>
      </c>
      <c r="BT37" s="121" t="str">
        <f t="shared" si="4"/>
        <v>浦幌町</v>
      </c>
      <c r="BU37" s="33">
        <f t="shared" si="25"/>
        <v>85.478615159863736</v>
      </c>
      <c r="BV37" s="59">
        <f t="shared" si="16"/>
        <v>0.65817139930656665</v>
      </c>
      <c r="BW37" s="59">
        <f t="shared" si="5"/>
        <v>0.42648812607663455</v>
      </c>
      <c r="BX37" s="59">
        <f t="shared" si="5"/>
        <v>6.0338027637406207E-3</v>
      </c>
      <c r="BY37" s="59">
        <f t="shared" si="5"/>
        <v>0.22564947046619152</v>
      </c>
      <c r="BZ37" s="59">
        <f t="shared" si="5"/>
        <v>6.7287281022831907E-2</v>
      </c>
      <c r="CA37" s="59">
        <f t="shared" si="5"/>
        <v>0.11375543118928814</v>
      </c>
      <c r="CB37" s="59">
        <f t="shared" si="5"/>
        <v>0.15882694199325417</v>
      </c>
      <c r="CC37" s="59">
        <f t="shared" si="5"/>
        <v>0.15581054466645067</v>
      </c>
      <c r="CD37" s="59">
        <f t="shared" si="5"/>
        <v>5.4538030710263363E-2</v>
      </c>
      <c r="CE37" s="59">
        <f t="shared" si="5"/>
        <v>0.1012725139561873</v>
      </c>
      <c r="CF37" s="59">
        <f t="shared" si="5"/>
        <v>3.0163973268034871E-3</v>
      </c>
      <c r="CG37" s="59">
        <f t="shared" si="5"/>
        <v>0</v>
      </c>
      <c r="CH37" s="59">
        <f t="shared" si="5"/>
        <v>1.9589464880592263E-3</v>
      </c>
      <c r="CI37" s="122">
        <f t="shared" si="6"/>
        <v>1</v>
      </c>
      <c r="CK37" s="123" t="str">
        <f t="shared" si="7"/>
        <v>浦幌町</v>
      </c>
      <c r="CL37" s="124">
        <f t="shared" si="17"/>
        <v>56.259579750555019</v>
      </c>
      <c r="CM37" s="65">
        <f t="shared" si="18"/>
        <v>0.33596056145111064</v>
      </c>
      <c r="CN37" s="66">
        <f t="shared" si="19"/>
        <v>36.45561439915609</v>
      </c>
      <c r="CO37" s="65">
        <f t="shared" si="20"/>
        <v>0.51846609394786491</v>
      </c>
      <c r="CP37" s="66">
        <f t="shared" si="8"/>
        <v>0.51576110439230671</v>
      </c>
      <c r="CQ37" s="65">
        <f t="shared" si="21"/>
        <v>0</v>
      </c>
      <c r="CR37" s="66">
        <f t="shared" si="9"/>
        <v>19.288204247006622</v>
      </c>
      <c r="CS37" s="65">
        <f t="shared" si="22"/>
        <v>0</v>
      </c>
      <c r="CT37" s="66">
        <f t="shared" si="10"/>
        <v>5.7516235997042511</v>
      </c>
      <c r="CU37" s="67">
        <f t="shared" si="23"/>
        <v>0</v>
      </c>
      <c r="CV37" s="16"/>
      <c r="CW37" s="959">
        <f t="shared" si="24"/>
        <v>18.901</v>
      </c>
      <c r="CX37" s="962">
        <f>VLOOKUP($AX37&amp;"_"&amp;$CW$14,データシート1!$A:$BT,MATCH($CW$12&amp;"_"&amp;CX$20,データシート1!$A$1:$BT$1,0),0)</f>
        <v>18.901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18.901</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23561</v>
      </c>
      <c r="AY38" s="18" t="str">
        <f>IF(IFERROR(比較地域マスタ!$Z23,"")=0,"",IFERROR(比較地域マスタ!$Z23,""))</f>
        <v>設楽町</v>
      </c>
      <c r="BB38" s="110" t="str">
        <f t="shared" si="0"/>
        <v>23561</v>
      </c>
      <c r="BC38" s="1031" t="str">
        <f t="shared" si="0"/>
        <v>設楽町</v>
      </c>
      <c r="BD38" s="34">
        <f t="shared" si="14"/>
        <v>34.621299872530315</v>
      </c>
      <c r="BE38" s="34">
        <f t="shared" si="15"/>
        <v>10.121348494826037</v>
      </c>
      <c r="BF38" s="34">
        <f>VLOOKUP($AX38&amp;"_"&amp;$BC$14,データシート1!$A:$BT,MATCH($BC$12&amp;"_"&amp;BF$20,データシート1!$A$1:$BT$1,0),0)</f>
        <v>2.300077517220771</v>
      </c>
      <c r="BG38" s="34">
        <f>VLOOKUP($AX38&amp;"_"&amp;$BC$14,データシート1!$A:$BT,MATCH($BC$12&amp;"_"&amp;BG$20,データシート1!$A$1:$BT$1,0),0)</f>
        <v>0.56591625214792995</v>
      </c>
      <c r="BH38" s="34">
        <f>VLOOKUP($AX38&amp;"_"&amp;$BC$14,データシート1!$A:$BT,MATCH($BC$12&amp;"_"&amp;BH$20,データシート1!$A$1:$BT$1,0),0)</f>
        <v>7.2553547254573356</v>
      </c>
      <c r="BI38" s="34">
        <f>VLOOKUP($AX38&amp;"_"&amp;$BC$14,データシート1!$A:$BT,MATCH($BC$12&amp;"_"&amp;BI$20,データシート1!$A$1:$BT$1,0),0)</f>
        <v>6.0500842386891502</v>
      </c>
      <c r="BJ38" s="34">
        <f>VLOOKUP($AX38&amp;"_"&amp;$BC$14,データシート1!$A:$BT,MATCH($BC$12&amp;"_"&amp;BJ$20,データシート1!$A$1:$BT$1,0),0)</f>
        <v>5.320077842033446</v>
      </c>
      <c r="BK38" s="34">
        <f t="shared" si="1"/>
        <v>13.129789296981681</v>
      </c>
      <c r="BL38" s="34">
        <f t="shared" si="2"/>
        <v>12.865412474686091</v>
      </c>
      <c r="BM38" s="34">
        <f>VLOOKUP($AX38&amp;"_"&amp;$BC$14,データシート1!$A:$BT,MATCH($BC$12&amp;"_"&amp;BM$20,データシート1!$A$1:$BT$1,0),0)</f>
        <v>4.0461468813962487</v>
      </c>
      <c r="BN38" s="34">
        <f>VLOOKUP($AX38&amp;"_"&amp;$BC$14,データシート1!$A:$BT,MATCH($BC$12&amp;"_"&amp;BN$20,データシート1!$A$1:$BT$1,0),0)</f>
        <v>8.8192655932898418</v>
      </c>
      <c r="BO38" s="34">
        <f>VLOOKUP($AX38&amp;"_"&amp;$BC$14,データシート1!$A:$BT,MATCH($BC$12&amp;"_"&amp;BO$20,データシート1!$A$1:$BT$1,0),0)</f>
        <v>0.26437682229559001</v>
      </c>
      <c r="BP38" s="34">
        <f>VLOOKUP($AX38&amp;"_"&amp;$BC$14,データシート1!$A:$BT,MATCH($BC$12&amp;"_"&amp;BP$20,データシート1!$A$1:$BT$1,0),0)</f>
        <v>0</v>
      </c>
      <c r="BQ38" s="34">
        <f>VLOOKUP($AX38&amp;"_"&amp;$BC$14,データシート1!$A:$BT,MATCH($BC$12&amp;"_"&amp;BQ$20,データシート1!$A$1:$BT$1,0),0)</f>
        <v>0</v>
      </c>
      <c r="BR38" s="35">
        <f t="shared" si="3"/>
        <v>34.621299872530315</v>
      </c>
      <c r="BT38" s="121" t="str">
        <f t="shared" si="4"/>
        <v>設楽町</v>
      </c>
      <c r="BU38" s="33">
        <f t="shared" si="25"/>
        <v>34.621299872530315</v>
      </c>
      <c r="BV38" s="59">
        <f t="shared" si="16"/>
        <v>0.29234455471317095</v>
      </c>
      <c r="BW38" s="59">
        <f t="shared" si="5"/>
        <v>6.6435331015567339E-2</v>
      </c>
      <c r="BX38" s="59">
        <f t="shared" si="5"/>
        <v>1.6345898456485933E-2</v>
      </c>
      <c r="BY38" s="59">
        <f t="shared" si="5"/>
        <v>0.20956332524111765</v>
      </c>
      <c r="BZ38" s="59">
        <f t="shared" si="5"/>
        <v>0.17475034909043052</v>
      </c>
      <c r="CA38" s="59">
        <f t="shared" si="5"/>
        <v>0.15366487860424247</v>
      </c>
      <c r="CB38" s="59">
        <f t="shared" si="5"/>
        <v>0.37924021759215604</v>
      </c>
      <c r="CC38" s="59">
        <f t="shared" si="5"/>
        <v>0.37160396986982958</v>
      </c>
      <c r="CD38" s="59">
        <f t="shared" si="5"/>
        <v>0.11686871655002751</v>
      </c>
      <c r="CE38" s="59">
        <f t="shared" si="5"/>
        <v>0.25473525331980207</v>
      </c>
      <c r="CF38" s="59">
        <f t="shared" si="5"/>
        <v>7.6362477223264318E-3</v>
      </c>
      <c r="CG38" s="59">
        <f t="shared" si="5"/>
        <v>0</v>
      </c>
      <c r="CH38" s="59">
        <f t="shared" si="5"/>
        <v>0</v>
      </c>
      <c r="CI38" s="122">
        <f t="shared" si="6"/>
        <v>1</v>
      </c>
      <c r="CK38" s="123" t="str">
        <f t="shared" si="7"/>
        <v>設楽町</v>
      </c>
      <c r="CL38" s="124">
        <f t="shared" si="17"/>
        <v>10.121348494826037</v>
      </c>
      <c r="CM38" s="65">
        <f t="shared" si="18"/>
        <v>0</v>
      </c>
      <c r="CN38" s="66">
        <f t="shared" si="19"/>
        <v>2.300077517220771</v>
      </c>
      <c r="CO38" s="65">
        <f t="shared" si="20"/>
        <v>0</v>
      </c>
      <c r="CP38" s="66">
        <f t="shared" si="8"/>
        <v>0.56591625214792995</v>
      </c>
      <c r="CQ38" s="65">
        <f t="shared" si="21"/>
        <v>0</v>
      </c>
      <c r="CR38" s="66">
        <f t="shared" si="9"/>
        <v>7.2553547254573356</v>
      </c>
      <c r="CS38" s="65">
        <f t="shared" si="22"/>
        <v>0</v>
      </c>
      <c r="CT38" s="66">
        <f t="shared" si="10"/>
        <v>6.0500842386891502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02406</v>
      </c>
      <c r="AY39" s="18" t="str">
        <f>IF(IFERROR(比較地域マスタ!$Z24,"")=0,"",IFERROR(比較地域マスタ!$Z24,""))</f>
        <v>横浜町</v>
      </c>
      <c r="BB39" s="110" t="str">
        <f t="shared" si="0"/>
        <v>02406</v>
      </c>
      <c r="BC39" s="1031" t="str">
        <f t="shared" si="0"/>
        <v>横浜町</v>
      </c>
      <c r="BD39" s="34">
        <f t="shared" si="14"/>
        <v>78.692500676915955</v>
      </c>
      <c r="BE39" s="34">
        <f t="shared" si="15"/>
        <v>55.220436099843944</v>
      </c>
      <c r="BF39" s="34">
        <f>VLOOKUP($AX39&amp;"_"&amp;$BC$14,データシート1!$A:$BT,MATCH($BC$12&amp;"_"&amp;BF$20,データシート1!$A$1:$BT$1,0),0)</f>
        <v>48.932731610983005</v>
      </c>
      <c r="BG39" s="34">
        <f>VLOOKUP($AX39&amp;"_"&amp;$BC$14,データシート1!$A:$BT,MATCH($BC$12&amp;"_"&amp;BG$20,データシート1!$A$1:$BT$1,0),0)</f>
        <v>0.69683189930554523</v>
      </c>
      <c r="BH39" s="34">
        <f>VLOOKUP($AX39&amp;"_"&amp;$BC$14,データシート1!$A:$BT,MATCH($BC$12&amp;"_"&amp;BH$20,データシート1!$A$1:$BT$1,0),0)</f>
        <v>5.5908725895553957</v>
      </c>
      <c r="BI39" s="34">
        <f>VLOOKUP($AX39&amp;"_"&amp;$BC$14,データシート1!$A:$BT,MATCH($BC$12&amp;"_"&amp;BI$20,データシート1!$A$1:$BT$1,0),0)</f>
        <v>3.7916735730540285</v>
      </c>
      <c r="BJ39" s="34">
        <f>VLOOKUP($AX39&amp;"_"&amp;$BC$14,データシート1!$A:$BT,MATCH($BC$12&amp;"_"&amp;BJ$20,データシート1!$A$1:$BT$1,0),0)</f>
        <v>9.6836851369933221</v>
      </c>
      <c r="BK39" s="34">
        <f t="shared" si="1"/>
        <v>9.3921192740433987</v>
      </c>
      <c r="BL39" s="34">
        <f t="shared" si="2"/>
        <v>9.1399453571938736</v>
      </c>
      <c r="BM39" s="34">
        <f>VLOOKUP($AX39&amp;"_"&amp;$BC$14,データシート1!$A:$BT,MATCH($BC$12&amp;"_"&amp;BM$20,データシート1!$A$1:$BT$1,0),0)</f>
        <v>3.3502694197654521</v>
      </c>
      <c r="BN39" s="34">
        <f>VLOOKUP($AX39&amp;"_"&amp;$BC$14,データシート1!$A:$BT,MATCH($BC$12&amp;"_"&amp;BN$20,データシート1!$A$1:$BT$1,0),0)</f>
        <v>5.789675937428421</v>
      </c>
      <c r="BO39" s="34">
        <f>VLOOKUP($AX39&amp;"_"&amp;$BC$14,データシート1!$A:$BT,MATCH($BC$12&amp;"_"&amp;BO$20,データシート1!$A$1:$BT$1,0),0)</f>
        <v>0.252173916849526</v>
      </c>
      <c r="BP39" s="34">
        <f>VLOOKUP($AX39&amp;"_"&amp;$BC$14,データシート1!$A:$BT,MATCH($BC$12&amp;"_"&amp;BP$20,データシート1!$A$1:$BT$1,0),0)</f>
        <v>0</v>
      </c>
      <c r="BQ39" s="34">
        <f>VLOOKUP($AX39&amp;"_"&amp;$BC$14,データシート1!$A:$BT,MATCH($BC$12&amp;"_"&amp;BQ$20,データシート1!$A$1:$BT$1,0),0)</f>
        <v>0.60458659298126716</v>
      </c>
      <c r="BR39" s="35">
        <f t="shared" si="3"/>
        <v>78.692500676915955</v>
      </c>
      <c r="BT39" s="121" t="str">
        <f t="shared" si="4"/>
        <v>横浜町</v>
      </c>
      <c r="BU39" s="33">
        <f t="shared" si="25"/>
        <v>78.692500676915955</v>
      </c>
      <c r="BV39" s="59">
        <f t="shared" si="16"/>
        <v>0.70172425103835312</v>
      </c>
      <c r="BW39" s="59">
        <f t="shared" si="5"/>
        <v>0.62182204390585816</v>
      </c>
      <c r="BX39" s="59">
        <f t="shared" si="5"/>
        <v>8.8551246092241336E-3</v>
      </c>
      <c r="BY39" s="59">
        <f t="shared" si="5"/>
        <v>7.1047082523270855E-2</v>
      </c>
      <c r="BZ39" s="59">
        <f t="shared" si="5"/>
        <v>4.818341697668653E-2</v>
      </c>
      <c r="CA39" s="59">
        <f t="shared" si="5"/>
        <v>0.12305728060099611</v>
      </c>
      <c r="CB39" s="59">
        <f t="shared" si="5"/>
        <v>0.11935215164408328</v>
      </c>
      <c r="CC39" s="59">
        <f t="shared" si="5"/>
        <v>0.11614760337480329</v>
      </c>
      <c r="CD39" s="59">
        <f t="shared" si="5"/>
        <v>4.2574189293087705E-2</v>
      </c>
      <c r="CE39" s="59">
        <f t="shared" si="5"/>
        <v>7.3573414081715582E-2</v>
      </c>
      <c r="CF39" s="59">
        <f t="shared" si="5"/>
        <v>3.2045482692799969E-3</v>
      </c>
      <c r="CG39" s="59">
        <f t="shared" si="5"/>
        <v>0</v>
      </c>
      <c r="CH39" s="59">
        <f t="shared" si="5"/>
        <v>7.6828997398810531E-3</v>
      </c>
      <c r="CI39" s="122">
        <f t="shared" si="6"/>
        <v>1</v>
      </c>
      <c r="CK39" s="123" t="str">
        <f t="shared" si="7"/>
        <v>横浜町</v>
      </c>
      <c r="CL39" s="124">
        <f t="shared" si="17"/>
        <v>55.220436099843944</v>
      </c>
      <c r="CM39" s="65">
        <f t="shared" si="18"/>
        <v>0.65222230289669481</v>
      </c>
      <c r="CN39" s="66">
        <f t="shared" si="19"/>
        <v>48.932731610983005</v>
      </c>
      <c r="CO39" s="65">
        <f t="shared" si="20"/>
        <v>0.14789691402340693</v>
      </c>
      <c r="CP39" s="66">
        <f t="shared" si="8"/>
        <v>0.69683189930554523</v>
      </c>
      <c r="CQ39" s="65">
        <f t="shared" si="21"/>
        <v>0</v>
      </c>
      <c r="CR39" s="66">
        <f t="shared" si="9"/>
        <v>5.5908725895553957</v>
      </c>
      <c r="CS39" s="65">
        <f t="shared" si="22"/>
        <v>1</v>
      </c>
      <c r="CT39" s="66">
        <f t="shared" si="10"/>
        <v>3.7916735730540285</v>
      </c>
      <c r="CU39" s="67">
        <f t="shared" si="23"/>
        <v>0</v>
      </c>
      <c r="CV39" s="16"/>
      <c r="CW39" s="959">
        <f t="shared" si="24"/>
        <v>36.015999999999998</v>
      </c>
      <c r="CX39" s="962">
        <f>VLOOKUP($AX39&amp;"_"&amp;$CW$14,データシート1!$A:$BT,MATCH($CW$12&amp;"_"&amp;CX$20,データシート1!$A$1:$BT$1,0),0)</f>
        <v>7.2370000000000001</v>
      </c>
      <c r="CY39" s="962">
        <f>VLOOKUP($AX39&amp;"_"&amp;$CW$14,データシート1!$A:$BT,MATCH($CW$12&amp;"_"&amp;CY$20,データシート1!$A$1:$BT$1,0),0)</f>
        <v>0</v>
      </c>
      <c r="CZ39" s="962">
        <f>VLOOKUP($AX39&amp;"_"&amp;$CW$14,データシート1!$A:$BT,MATCH($CW$12&amp;"_"&amp;CZ$20,データシート1!$A$1:$BT$1,0),0)</f>
        <v>28.779</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36.015999999999998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0.2</v>
      </c>
      <c r="DO39" s="127">
        <f t="shared" si="27"/>
        <v>0</v>
      </c>
      <c r="DP39" s="127">
        <f t="shared" si="29"/>
        <v>0.8</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01609</v>
      </c>
      <c r="AY40" s="18" t="str">
        <f>IF(IFERROR(比較地域マスタ!$Z25,"")=0,"",IFERROR(比較地域マスタ!$Z25,""))</f>
        <v>えりも町</v>
      </c>
      <c r="BB40" s="110" t="str">
        <f t="shared" si="0"/>
        <v>01609</v>
      </c>
      <c r="BC40" s="1031" t="str">
        <f t="shared" si="0"/>
        <v>えりも町</v>
      </c>
      <c r="BD40" s="34">
        <f t="shared" si="14"/>
        <v>50.44374454688424</v>
      </c>
      <c r="BE40" s="34">
        <f t="shared" si="15"/>
        <v>22.815468383242333</v>
      </c>
      <c r="BF40" s="34">
        <f>VLOOKUP($AX40&amp;"_"&amp;$BC$14,データシート1!$A:$BT,MATCH($BC$12&amp;"_"&amp;BF$20,データシート1!$A$1:$BT$1,0),0)</f>
        <v>6.3395959495632628</v>
      </c>
      <c r="BG40" s="34">
        <f>VLOOKUP($AX40&amp;"_"&amp;$BC$14,データシート1!$A:$BT,MATCH($BC$12&amp;"_"&amp;BG$20,データシート1!$A$1:$BT$1,0),0)</f>
        <v>0.29151714596086897</v>
      </c>
      <c r="BH40" s="34">
        <f>VLOOKUP($AX40&amp;"_"&amp;$BC$14,データシート1!$A:$BT,MATCH($BC$12&amp;"_"&amp;BH$20,データシート1!$A$1:$BT$1,0),0)</f>
        <v>16.184355287718201</v>
      </c>
      <c r="BI40" s="34">
        <f>VLOOKUP($AX40&amp;"_"&amp;$BC$14,データシート1!$A:$BT,MATCH($BC$12&amp;"_"&amp;BI$20,データシート1!$A$1:$BT$1,0),0)</f>
        <v>5.2077348432310355</v>
      </c>
      <c r="BJ40" s="34">
        <f>VLOOKUP($AX40&amp;"_"&amp;$BC$14,データシート1!$A:$BT,MATCH($BC$12&amp;"_"&amp;BJ$20,データシート1!$A$1:$BT$1,0),0)</f>
        <v>9.23176442452319</v>
      </c>
      <c r="BK40" s="34">
        <f t="shared" si="1"/>
        <v>12.670565860797684</v>
      </c>
      <c r="BL40" s="34">
        <f t="shared" si="2"/>
        <v>11.894258814152662</v>
      </c>
      <c r="BM40" s="34">
        <f>VLOOKUP($AX40&amp;"_"&amp;$BC$14,データシート1!$A:$BT,MATCH($BC$12&amp;"_"&amp;BM$20,データシート1!$A$1:$BT$1,0),0)</f>
        <v>3.7022855575825933</v>
      </c>
      <c r="BN40" s="34">
        <f>VLOOKUP($AX40&amp;"_"&amp;$BC$14,データシート1!$A:$BT,MATCH($BC$12&amp;"_"&amp;BN$20,データシート1!$A$1:$BT$1,0),0)</f>
        <v>8.1919732565700691</v>
      </c>
      <c r="BO40" s="34">
        <f>VLOOKUP($AX40&amp;"_"&amp;$BC$14,データシート1!$A:$BT,MATCH($BC$12&amp;"_"&amp;BO$20,データシート1!$A$1:$BT$1,0),0)</f>
        <v>0.258538111555846</v>
      </c>
      <c r="BP40" s="34">
        <f>VLOOKUP($AX40&amp;"_"&amp;$BC$14,データシート1!$A:$BT,MATCH($BC$12&amp;"_"&amp;BP$20,データシート1!$A$1:$BT$1,0),0)</f>
        <v>0.51776893508917632</v>
      </c>
      <c r="BQ40" s="34">
        <f>VLOOKUP($AX40&amp;"_"&amp;$BC$14,データシート1!$A:$BT,MATCH($BC$12&amp;"_"&amp;BQ$20,データシート1!$A$1:$BT$1,0),0)</f>
        <v>0.51821103508999999</v>
      </c>
      <c r="BR40" s="35">
        <f t="shared" si="3"/>
        <v>50.44374454688424</v>
      </c>
      <c r="BT40" s="121" t="str">
        <f t="shared" si="4"/>
        <v>えりも町</v>
      </c>
      <c r="BU40" s="33">
        <f t="shared" si="25"/>
        <v>50.44374454688424</v>
      </c>
      <c r="BV40" s="59">
        <f t="shared" si="16"/>
        <v>0.45229529623909687</v>
      </c>
      <c r="BW40" s="59">
        <f t="shared" si="5"/>
        <v>0.12567655328741531</v>
      </c>
      <c r="BX40" s="59">
        <f t="shared" si="5"/>
        <v>5.7790544413276537E-3</v>
      </c>
      <c r="BY40" s="59">
        <f t="shared" si="5"/>
        <v>0.32083968851035388</v>
      </c>
      <c r="BZ40" s="59">
        <f t="shared" si="5"/>
        <v>0.10323846673180216</v>
      </c>
      <c r="CA40" s="59">
        <f t="shared" si="5"/>
        <v>0.18301108507007949</v>
      </c>
      <c r="CB40" s="59">
        <f t="shared" si="5"/>
        <v>0.2511821034424041</v>
      </c>
      <c r="CC40" s="59">
        <f t="shared" si="5"/>
        <v>0.23579254317842538</v>
      </c>
      <c r="CD40" s="59">
        <f t="shared" si="5"/>
        <v>7.3394344350101823E-2</v>
      </c>
      <c r="CE40" s="59">
        <f t="shared" si="5"/>
        <v>0.16239819882832357</v>
      </c>
      <c r="CF40" s="59">
        <f t="shared" si="5"/>
        <v>5.1252759658940725E-3</v>
      </c>
      <c r="CG40" s="59">
        <f t="shared" si="5"/>
        <v>1.0264284298084635E-2</v>
      </c>
      <c r="CH40" s="59">
        <f t="shared" si="5"/>
        <v>1.0273048516617474E-2</v>
      </c>
      <c r="CI40" s="122">
        <f t="shared" si="6"/>
        <v>1</v>
      </c>
      <c r="CK40" s="123" t="str">
        <f t="shared" si="7"/>
        <v>えりも町</v>
      </c>
      <c r="CL40" s="124">
        <f t="shared" si="17"/>
        <v>22.815468383242333</v>
      </c>
      <c r="CM40" s="65">
        <f t="shared" si="18"/>
        <v>0</v>
      </c>
      <c r="CN40" s="66">
        <f t="shared" si="19"/>
        <v>6.3395959495632628</v>
      </c>
      <c r="CO40" s="65">
        <f t="shared" si="20"/>
        <v>0</v>
      </c>
      <c r="CP40" s="66">
        <f t="shared" si="8"/>
        <v>0.29151714596086897</v>
      </c>
      <c r="CQ40" s="65">
        <f t="shared" si="21"/>
        <v>0</v>
      </c>
      <c r="CR40" s="66">
        <f t="shared" si="9"/>
        <v>16.184355287718201</v>
      </c>
      <c r="CS40" s="65">
        <f t="shared" si="22"/>
        <v>0</v>
      </c>
      <c r="CT40" s="66">
        <f t="shared" si="10"/>
        <v>5.2077348432310355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20349</v>
      </c>
      <c r="AY41" s="18" t="str">
        <f>IF(IFERROR(比較地域マスタ!$Z26,"")=0,"",IFERROR(比較地域マスタ!$Z26,""))</f>
        <v>青木村</v>
      </c>
      <c r="BB41" s="110" t="str">
        <f t="shared" si="0"/>
        <v>20349</v>
      </c>
      <c r="BC41" s="1031" t="str">
        <f t="shared" si="0"/>
        <v>青木村</v>
      </c>
      <c r="BD41" s="34">
        <f t="shared" si="14"/>
        <v>24.731445520517656</v>
      </c>
      <c r="BE41" s="34">
        <f t="shared" si="15"/>
        <v>4.4773142669743384</v>
      </c>
      <c r="BF41" s="34">
        <f>VLOOKUP($AX41&amp;"_"&amp;$BC$14,データシート1!$A:$BT,MATCH($BC$12&amp;"_"&amp;BF$20,データシート1!$A$1:$BT$1,0),0)</f>
        <v>3.1324419317781937</v>
      </c>
      <c r="BG41" s="34">
        <f>VLOOKUP($AX41&amp;"_"&amp;$BC$14,データシート1!$A:$BT,MATCH($BC$12&amp;"_"&amp;BG$20,データシート1!$A$1:$BT$1,0),0)</f>
        <v>0.17777780032505633</v>
      </c>
      <c r="BH41" s="34">
        <f>VLOOKUP($AX41&amp;"_"&amp;$BC$14,データシート1!$A:$BT,MATCH($BC$12&amp;"_"&amp;BH$20,データシート1!$A$1:$BT$1,0),0)</f>
        <v>1.1670945348710884</v>
      </c>
      <c r="BI41" s="34">
        <f>VLOOKUP($AX41&amp;"_"&amp;$BC$14,データシート1!$A:$BT,MATCH($BC$12&amp;"_"&amp;BI$20,データシート1!$A$1:$BT$1,0),0)</f>
        <v>2.7487458666326838</v>
      </c>
      <c r="BJ41" s="34">
        <f>VLOOKUP($AX41&amp;"_"&amp;$BC$14,データシート1!$A:$BT,MATCH($BC$12&amp;"_"&amp;BJ$20,データシート1!$A$1:$BT$1,0),0)</f>
        <v>6.652402137254982</v>
      </c>
      <c r="BK41" s="34">
        <f t="shared" si="1"/>
        <v>10.727351081589514</v>
      </c>
      <c r="BL41" s="34">
        <f t="shared" si="2"/>
        <v>10.476695229532321</v>
      </c>
      <c r="BM41" s="34">
        <f>VLOOKUP($AX41&amp;"_"&amp;$BC$14,データシート1!$A:$BT,MATCH($BC$12&amp;"_"&amp;BM$20,データシート1!$A$1:$BT$1,0),0)</f>
        <v>4.259531181154129</v>
      </c>
      <c r="BN41" s="34">
        <f>VLOOKUP($AX41&amp;"_"&amp;$BC$14,データシート1!$A:$BT,MATCH($BC$12&amp;"_"&amp;BN$20,データシート1!$A$1:$BT$1,0),0)</f>
        <v>6.2171640483781925</v>
      </c>
      <c r="BO41" s="34">
        <f>VLOOKUP($AX41&amp;"_"&amp;$BC$14,データシート1!$A:$BT,MATCH($BC$12&amp;"_"&amp;BO$20,データシート1!$A$1:$BT$1,0),0)</f>
        <v>0.25065585205719298</v>
      </c>
      <c r="BP41" s="34">
        <f>VLOOKUP($AX41&amp;"_"&amp;$BC$14,データシート1!$A:$BT,MATCH($BC$12&amp;"_"&amp;BP$20,データシート1!$A$1:$BT$1,0),0)</f>
        <v>0</v>
      </c>
      <c r="BQ41" s="34">
        <f>VLOOKUP($AX41&amp;"_"&amp;$BC$14,データシート1!$A:$BT,MATCH($BC$12&amp;"_"&amp;BQ$20,データシート1!$A$1:$BT$1,0),0)</f>
        <v>0.12563216806613639</v>
      </c>
      <c r="BR41" s="35">
        <f t="shared" si="3"/>
        <v>24.731445520517656</v>
      </c>
      <c r="BT41" s="121" t="str">
        <f t="shared" si="4"/>
        <v>青木村</v>
      </c>
      <c r="BU41" s="33">
        <f t="shared" si="25"/>
        <v>24.731445520517656</v>
      </c>
      <c r="BV41" s="59">
        <f t="shared" si="16"/>
        <v>0.18103730585662198</v>
      </c>
      <c r="BW41" s="59">
        <f t="shared" si="5"/>
        <v>0.12665826302710301</v>
      </c>
      <c r="BX41" s="59">
        <f t="shared" si="5"/>
        <v>7.1883303455743675E-3</v>
      </c>
      <c r="BY41" s="59">
        <f t="shared" si="5"/>
        <v>4.7190712483944602E-2</v>
      </c>
      <c r="BZ41" s="59">
        <f t="shared" si="5"/>
        <v>0.11114376085911656</v>
      </c>
      <c r="CA41" s="59">
        <f t="shared" si="5"/>
        <v>0.26898557675231838</v>
      </c>
      <c r="CB41" s="59">
        <f t="shared" si="5"/>
        <v>0.43375350109195637</v>
      </c>
      <c r="CC41" s="59">
        <f t="shared" si="5"/>
        <v>0.42361839387190953</v>
      </c>
      <c r="CD41" s="59">
        <f t="shared" si="5"/>
        <v>0.17223138767284527</v>
      </c>
      <c r="CE41" s="59">
        <f t="shared" si="5"/>
        <v>0.25138700619906429</v>
      </c>
      <c r="CF41" s="59">
        <f t="shared" si="5"/>
        <v>1.0135107220046817E-2</v>
      </c>
      <c r="CG41" s="59">
        <f t="shared" si="5"/>
        <v>0</v>
      </c>
      <c r="CH41" s="59">
        <f t="shared" si="5"/>
        <v>5.0798554399867028E-3</v>
      </c>
      <c r="CI41" s="122">
        <f t="shared" si="6"/>
        <v>1</v>
      </c>
      <c r="CK41" s="123" t="str">
        <f t="shared" si="7"/>
        <v>青木村</v>
      </c>
      <c r="CL41" s="124">
        <f t="shared" si="17"/>
        <v>4.4773142669743384</v>
      </c>
      <c r="CM41" s="65">
        <f t="shared" si="18"/>
        <v>0</v>
      </c>
      <c r="CN41" s="66">
        <f t="shared" si="19"/>
        <v>3.1324419317781937</v>
      </c>
      <c r="CO41" s="65">
        <f t="shared" si="20"/>
        <v>0</v>
      </c>
      <c r="CP41" s="66">
        <f t="shared" si="8"/>
        <v>0.17777780032505633</v>
      </c>
      <c r="CQ41" s="65">
        <f t="shared" si="21"/>
        <v>0</v>
      </c>
      <c r="CR41" s="66">
        <f t="shared" si="9"/>
        <v>1.1670945348710884</v>
      </c>
      <c r="CS41" s="65">
        <f t="shared" si="22"/>
        <v>0</v>
      </c>
      <c r="CT41" s="66">
        <f t="shared" si="10"/>
        <v>2.7487458666326838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32448</v>
      </c>
      <c r="AY42" s="18" t="str">
        <f>IF(IFERROR(比較地域マスタ!$Z27,"")=0,"",IFERROR(比較地域マスタ!$Z27,""))</f>
        <v>美郷町</v>
      </c>
      <c r="BB42" s="110" t="str">
        <f t="shared" si="0"/>
        <v>32448</v>
      </c>
      <c r="BC42" s="1031" t="str">
        <f t="shared" si="0"/>
        <v>美郷町</v>
      </c>
      <c r="BD42" s="34">
        <f t="shared" si="14"/>
        <v>30.342610624464207</v>
      </c>
      <c r="BE42" s="34">
        <f t="shared" si="15"/>
        <v>7.1566460903848785</v>
      </c>
      <c r="BF42" s="34">
        <f>VLOOKUP($AX42&amp;"_"&amp;$BC$14,データシート1!$A:$BT,MATCH($BC$12&amp;"_"&amp;BF$20,データシート1!$A$1:$BT$1,0),0)</f>
        <v>1.1883194238432147</v>
      </c>
      <c r="BG42" s="34">
        <f>VLOOKUP($AX42&amp;"_"&amp;$BC$14,データシート1!$A:$BT,MATCH($BC$12&amp;"_"&amp;BG$20,データシート1!$A$1:$BT$1,0),0)</f>
        <v>0.56657496779239114</v>
      </c>
      <c r="BH42" s="34">
        <f>VLOOKUP($AX42&amp;"_"&amp;$BC$14,データシート1!$A:$BT,MATCH($BC$12&amp;"_"&amp;BH$20,データシート1!$A$1:$BT$1,0),0)</f>
        <v>5.4017516987492726</v>
      </c>
      <c r="BI42" s="34">
        <f>VLOOKUP($AX42&amp;"_"&amp;$BC$14,データシート1!$A:$BT,MATCH($BC$12&amp;"_"&amp;BI$20,データシート1!$A$1:$BT$1,0),0)</f>
        <v>5.3192243627502984</v>
      </c>
      <c r="BJ42" s="34">
        <f>VLOOKUP($AX42&amp;"_"&amp;$BC$14,データシート1!$A:$BT,MATCH($BC$12&amp;"_"&amp;BJ$20,データシート1!$A$1:$BT$1,0),0)</f>
        <v>7.7830410603096949</v>
      </c>
      <c r="BK42" s="34">
        <f t="shared" si="1"/>
        <v>9.803494514328694</v>
      </c>
      <c r="BL42" s="34">
        <f t="shared" si="2"/>
        <v>9.5493354358276559</v>
      </c>
      <c r="BM42" s="34">
        <f>VLOOKUP($AX42&amp;"_"&amp;$BC$14,データシート1!$A:$BT,MATCH($BC$12&amp;"_"&amp;BM$20,データシート1!$A$1:$BT$1,0),0)</f>
        <v>3.6574340805634207</v>
      </c>
      <c r="BN42" s="34">
        <f>VLOOKUP($AX42&amp;"_"&amp;$BC$14,データシート1!$A:$BT,MATCH($BC$12&amp;"_"&amp;BN$20,データシート1!$A$1:$BT$1,0),0)</f>
        <v>5.8919013552642356</v>
      </c>
      <c r="BO42" s="34">
        <f>VLOOKUP($AX42&amp;"_"&amp;$BC$14,データシート1!$A:$BT,MATCH($BC$12&amp;"_"&amp;BO$20,データシート1!$A$1:$BT$1,0),0)</f>
        <v>0.25415907850103903</v>
      </c>
      <c r="BP42" s="34">
        <f>VLOOKUP($AX42&amp;"_"&amp;$BC$14,データシート1!$A:$BT,MATCH($BC$12&amp;"_"&amp;BP$20,データシート1!$A$1:$BT$1,0),0)</f>
        <v>0</v>
      </c>
      <c r="BQ42" s="34">
        <f>VLOOKUP($AX42&amp;"_"&amp;$BC$14,データシート1!$A:$BT,MATCH($BC$12&amp;"_"&amp;BQ$20,データシート1!$A$1:$BT$1,0),0)</f>
        <v>0.28020459669063991</v>
      </c>
      <c r="BR42" s="35">
        <f t="shared" si="3"/>
        <v>30.342610624464207</v>
      </c>
      <c r="BT42" s="121" t="str">
        <f t="shared" si="4"/>
        <v>美郷町</v>
      </c>
      <c r="BU42" s="33">
        <f t="shared" si="25"/>
        <v>30.342610624464207</v>
      </c>
      <c r="BV42" s="59">
        <f t="shared" si="16"/>
        <v>0.23586125066689945</v>
      </c>
      <c r="BW42" s="59">
        <f t="shared" si="5"/>
        <v>3.9163387704191588E-2</v>
      </c>
      <c r="BX42" s="59">
        <f t="shared" si="5"/>
        <v>1.8672584729264568E-2</v>
      </c>
      <c r="BY42" s="59">
        <f t="shared" si="5"/>
        <v>0.17802527823344327</v>
      </c>
      <c r="BZ42" s="59">
        <f t="shared" si="5"/>
        <v>0.17530542867862497</v>
      </c>
      <c r="CA42" s="59">
        <f t="shared" ref="CA42:CH68" si="32">BJ42/$BR42</f>
        <v>0.25650532041018564</v>
      </c>
      <c r="CB42" s="59">
        <f t="shared" si="32"/>
        <v>0.32309331044918305</v>
      </c>
      <c r="CC42" s="59">
        <f t="shared" si="32"/>
        <v>0.31471700157956595</v>
      </c>
      <c r="CD42" s="59">
        <f t="shared" si="32"/>
        <v>0.12053788402816457</v>
      </c>
      <c r="CE42" s="59">
        <f t="shared" si="32"/>
        <v>0.19417911755140138</v>
      </c>
      <c r="CF42" s="59">
        <f t="shared" si="32"/>
        <v>8.3763088696171481E-3</v>
      </c>
      <c r="CG42" s="59">
        <f t="shared" si="32"/>
        <v>0</v>
      </c>
      <c r="CH42" s="59">
        <f t="shared" si="32"/>
        <v>9.2346897951068371E-3</v>
      </c>
      <c r="CI42" s="122">
        <f t="shared" si="6"/>
        <v>1</v>
      </c>
      <c r="CK42" s="123" t="str">
        <f t="shared" si="7"/>
        <v>美郷町</v>
      </c>
      <c r="CL42" s="124">
        <f t="shared" si="17"/>
        <v>7.1566460903848785</v>
      </c>
      <c r="CM42" s="65">
        <f t="shared" si="18"/>
        <v>0</v>
      </c>
      <c r="CN42" s="66">
        <f t="shared" si="19"/>
        <v>1.1883194238432147</v>
      </c>
      <c r="CO42" s="65">
        <f t="shared" si="20"/>
        <v>0</v>
      </c>
      <c r="CP42" s="66">
        <f t="shared" si="8"/>
        <v>0.56657496779239114</v>
      </c>
      <c r="CQ42" s="65">
        <f t="shared" si="21"/>
        <v>0</v>
      </c>
      <c r="CR42" s="66">
        <f t="shared" si="9"/>
        <v>5.4017516987492726</v>
      </c>
      <c r="CS42" s="65">
        <f t="shared" si="22"/>
        <v>0</v>
      </c>
      <c r="CT42" s="66">
        <f t="shared" si="10"/>
        <v>5.3192243627502984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01544</v>
      </c>
      <c r="AY43" s="18" t="str">
        <f>IF(IFERROR(比較地域マスタ!$Z28,"")=0,"",IFERROR(比較地域マスタ!$Z28,""))</f>
        <v>津別町</v>
      </c>
      <c r="AZ43" s="23"/>
      <c r="BB43" s="110" t="str">
        <f t="shared" si="0"/>
        <v>01544</v>
      </c>
      <c r="BC43" s="1031" t="str">
        <f t="shared" si="0"/>
        <v>津別町</v>
      </c>
      <c r="BD43" s="34">
        <f t="shared" si="14"/>
        <v>84.832674064640756</v>
      </c>
      <c r="BE43" s="34">
        <f t="shared" si="15"/>
        <v>59.158721109290809</v>
      </c>
      <c r="BF43" s="34">
        <f>VLOOKUP($AX43&amp;"_"&amp;$BC$14,データシート1!$A:$BT,MATCH($BC$12&amp;"_"&amp;BF$20,データシート1!$A$1:$BT$1,0),0)</f>
        <v>46.769077893742626</v>
      </c>
      <c r="BG43" s="34">
        <f>VLOOKUP($AX43&amp;"_"&amp;$BC$14,データシート1!$A:$BT,MATCH($BC$12&amp;"_"&amp;BG$20,データシート1!$A$1:$BT$1,0),0)</f>
        <v>0.41765437257855265</v>
      </c>
      <c r="BH43" s="34">
        <f>VLOOKUP($AX43&amp;"_"&amp;$BC$14,データシート1!$A:$BT,MATCH($BC$12&amp;"_"&amp;BH$20,データシート1!$A$1:$BT$1,0),0)</f>
        <v>11.97198884296963</v>
      </c>
      <c r="BI43" s="34">
        <f>VLOOKUP($AX43&amp;"_"&amp;$BC$14,データシート1!$A:$BT,MATCH($BC$12&amp;"_"&amp;BI$20,データシート1!$A$1:$BT$1,0),0)</f>
        <v>5.1397487486718836</v>
      </c>
      <c r="BJ43" s="34">
        <f>VLOOKUP($AX43&amp;"_"&amp;$BC$14,データシート1!$A:$BT,MATCH($BC$12&amp;"_"&amp;BJ$20,データシート1!$A$1:$BT$1,0),0)</f>
        <v>9.7807513669900796</v>
      </c>
      <c r="BK43" s="34">
        <f t="shared" si="1"/>
        <v>10.753452839688</v>
      </c>
      <c r="BL43" s="34">
        <f t="shared" si="2"/>
        <v>10.500578277549705</v>
      </c>
      <c r="BM43" s="34">
        <f>VLOOKUP($AX43&amp;"_"&amp;$BC$14,データシート1!$A:$BT,MATCH($BC$12&amp;"_"&amp;BM$20,データシート1!$A$1:$BT$1,0),0)</f>
        <v>3.9442117063526738</v>
      </c>
      <c r="BN43" s="34">
        <f>VLOOKUP($AX43&amp;"_"&amp;$BC$14,データシート1!$A:$BT,MATCH($BC$12&amp;"_"&amp;BN$20,データシート1!$A$1:$BT$1,0),0)</f>
        <v>6.5563665711970316</v>
      </c>
      <c r="BO43" s="34">
        <f>VLOOKUP($AX43&amp;"_"&amp;$BC$14,データシート1!$A:$BT,MATCH($BC$12&amp;"_"&amp;BO$20,データシート1!$A$1:$BT$1,0),0)</f>
        <v>0.25287456213829501</v>
      </c>
      <c r="BP43" s="34">
        <f>VLOOKUP($AX43&amp;"_"&amp;$BC$14,データシート1!$A:$BT,MATCH($BC$12&amp;"_"&amp;BP$20,データシート1!$A$1:$BT$1,0),0)</f>
        <v>0</v>
      </c>
      <c r="BQ43" s="34">
        <f>VLOOKUP($AX43&amp;"_"&amp;$BC$14,データシート1!$A:$BT,MATCH($BC$12&amp;"_"&amp;BQ$20,データシート1!$A$1:$BT$1,0),0)</f>
        <v>0</v>
      </c>
      <c r="BR43" s="35">
        <f t="shared" si="3"/>
        <v>84.832674064640756</v>
      </c>
      <c r="BT43" s="121" t="str">
        <f t="shared" si="4"/>
        <v>津別町</v>
      </c>
      <c r="BU43" s="33">
        <f t="shared" si="25"/>
        <v>84.832674064640756</v>
      </c>
      <c r="BV43" s="59">
        <f t="shared" si="16"/>
        <v>0.69735773110503485</v>
      </c>
      <c r="BW43" s="59">
        <f t="shared" si="16"/>
        <v>0.55130972127679889</v>
      </c>
      <c r="BX43" s="59">
        <f t="shared" si="16"/>
        <v>4.923272514789627E-3</v>
      </c>
      <c r="BY43" s="59">
        <f t="shared" si="16"/>
        <v>0.14112473731344624</v>
      </c>
      <c r="BZ43" s="59">
        <f t="shared" si="16"/>
        <v>6.0586900098840463E-2</v>
      </c>
      <c r="CA43" s="59">
        <f t="shared" si="32"/>
        <v>0.11529462527065158</v>
      </c>
      <c r="CB43" s="59">
        <f t="shared" si="32"/>
        <v>0.12676074352547334</v>
      </c>
      <c r="CC43" s="59">
        <f t="shared" si="32"/>
        <v>0.12377988072789595</v>
      </c>
      <c r="CD43" s="59">
        <f t="shared" si="32"/>
        <v>4.6494016012595167E-2</v>
      </c>
      <c r="CE43" s="59">
        <f t="shared" si="32"/>
        <v>7.7285864715300787E-2</v>
      </c>
      <c r="CF43" s="59">
        <f t="shared" si="32"/>
        <v>2.9808627975773791E-3</v>
      </c>
      <c r="CG43" s="59">
        <f t="shared" si="32"/>
        <v>0</v>
      </c>
      <c r="CH43" s="59">
        <f t="shared" si="32"/>
        <v>0</v>
      </c>
      <c r="CI43" s="122">
        <f t="shared" si="6"/>
        <v>1</v>
      </c>
      <c r="CJ43" s="23"/>
      <c r="CK43" s="123" t="str">
        <f t="shared" si="7"/>
        <v>津別町</v>
      </c>
      <c r="CL43" s="124">
        <f t="shared" si="17"/>
        <v>59.158721109290809</v>
      </c>
      <c r="CM43" s="65">
        <f t="shared" si="18"/>
        <v>5.8655764271669499E-2</v>
      </c>
      <c r="CN43" s="66">
        <f t="shared" si="19"/>
        <v>46.769077893742626</v>
      </c>
      <c r="CO43" s="65">
        <f t="shared" si="20"/>
        <v>7.419432146778035E-2</v>
      </c>
      <c r="CP43" s="66">
        <f t="shared" si="8"/>
        <v>0.41765437257855265</v>
      </c>
      <c r="CQ43" s="65">
        <f t="shared" si="21"/>
        <v>0</v>
      </c>
      <c r="CR43" s="66">
        <f t="shared" si="9"/>
        <v>11.97198884296963</v>
      </c>
      <c r="CS43" s="65">
        <f t="shared" si="22"/>
        <v>0</v>
      </c>
      <c r="CT43" s="66">
        <f t="shared" si="10"/>
        <v>5.1397487486718836</v>
      </c>
      <c r="CU43" s="67">
        <f t="shared" si="23"/>
        <v>0</v>
      </c>
      <c r="CV43" s="16"/>
      <c r="CW43" s="959">
        <f t="shared" si="24"/>
        <v>3.47</v>
      </c>
      <c r="CX43" s="962">
        <f>VLOOKUP($AX43&amp;"_"&amp;$CW$14,データシート1!$A:$BT,MATCH($CW$12&amp;"_"&amp;CX$20,データシート1!$A$1:$BT$1,0),0)</f>
        <v>3.47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3.47</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01563</v>
      </c>
      <c r="AY44" s="18" t="str">
        <f>IF(IFERROR(比較地域マスタ!$Z29,"")=0,"",IFERROR(比較地域マスタ!$Z29,""))</f>
        <v>雄武町</v>
      </c>
      <c r="BB44" s="110" t="str">
        <f t="shared" si="0"/>
        <v>01563</v>
      </c>
      <c r="BC44" s="1031" t="str">
        <f t="shared" si="0"/>
        <v>雄武町</v>
      </c>
      <c r="BD44" s="34">
        <f t="shared" si="14"/>
        <v>69.609683049647145</v>
      </c>
      <c r="BE44" s="34">
        <f t="shared" si="15"/>
        <v>44.500883671510941</v>
      </c>
      <c r="BF44" s="34">
        <f>VLOOKUP($AX44&amp;"_"&amp;$BC$14,データシート1!$A:$BT,MATCH($BC$12&amp;"_"&amp;BF$20,データシート1!$A$1:$BT$1,0),0)</f>
        <v>36.710952905287535</v>
      </c>
      <c r="BG44" s="34">
        <f>VLOOKUP($AX44&amp;"_"&amp;$BC$14,データシート1!$A:$BT,MATCH($BC$12&amp;"_"&amp;BG$20,データシート1!$A$1:$BT$1,0),0)</f>
        <v>0.47371536218641208</v>
      </c>
      <c r="BH44" s="34">
        <f>VLOOKUP($AX44&amp;"_"&amp;$BC$14,データシート1!$A:$BT,MATCH($BC$12&amp;"_"&amp;BH$20,データシート1!$A$1:$BT$1,0),0)</f>
        <v>7.3162154040369956</v>
      </c>
      <c r="BI44" s="34">
        <f>VLOOKUP($AX44&amp;"_"&amp;$BC$14,データシート1!$A:$BT,MATCH($BC$12&amp;"_"&amp;BI$20,データシート1!$A$1:$BT$1,0),0)</f>
        <v>4.7454294002288018</v>
      </c>
      <c r="BJ44" s="34">
        <f>VLOOKUP($AX44&amp;"_"&amp;$BC$14,データシート1!$A:$BT,MATCH($BC$12&amp;"_"&amp;BJ$20,データシート1!$A$1:$BT$1,0),0)</f>
        <v>9.5743322766225294</v>
      </c>
      <c r="BK44" s="34">
        <f t="shared" si="1"/>
        <v>10.781798896057298</v>
      </c>
      <c r="BL44" s="34">
        <f t="shared" si="2"/>
        <v>10.535230141517927</v>
      </c>
      <c r="BM44" s="34">
        <f>VLOOKUP($AX44&amp;"_"&amp;$BC$14,データシート1!$A:$BT,MATCH($BC$12&amp;"_"&amp;BM$20,データシート1!$A$1:$BT$1,0),0)</f>
        <v>3.8069390039606614</v>
      </c>
      <c r="BN44" s="34">
        <f>VLOOKUP($AX44&amp;"_"&amp;$BC$14,データシート1!$A:$BT,MATCH($BC$12&amp;"_"&amp;BN$20,データシート1!$A$1:$BT$1,0),0)</f>
        <v>6.7282911375572656</v>
      </c>
      <c r="BO44" s="34">
        <f>VLOOKUP($AX44&amp;"_"&amp;$BC$14,データシート1!$A:$BT,MATCH($BC$12&amp;"_"&amp;BO$20,データシート1!$A$1:$BT$1,0),0)</f>
        <v>0.24656875453937199</v>
      </c>
      <c r="BP44" s="34">
        <f>VLOOKUP($AX44&amp;"_"&amp;$BC$14,データシート1!$A:$BT,MATCH($BC$12&amp;"_"&amp;BP$20,データシート1!$A$1:$BT$1,0),0)</f>
        <v>0</v>
      </c>
      <c r="BQ44" s="34">
        <f>VLOOKUP($AX44&amp;"_"&amp;$BC$14,データシート1!$A:$BT,MATCH($BC$12&amp;"_"&amp;BQ$20,データシート1!$A$1:$BT$1,0),0)</f>
        <v>7.2388052275743093E-3</v>
      </c>
      <c r="BR44" s="35">
        <f t="shared" si="3"/>
        <v>69.609683049647145</v>
      </c>
      <c r="BT44" s="121" t="str">
        <f t="shared" si="4"/>
        <v>雄武町</v>
      </c>
      <c r="BU44" s="33">
        <f t="shared" si="25"/>
        <v>69.609683049647145</v>
      </c>
      <c r="BV44" s="59">
        <f t="shared" si="16"/>
        <v>0.63929157154432004</v>
      </c>
      <c r="BW44" s="59">
        <f t="shared" si="16"/>
        <v>0.52738284814634884</v>
      </c>
      <c r="BX44" s="59">
        <f t="shared" si="16"/>
        <v>6.8053084202171696E-3</v>
      </c>
      <c r="BY44" s="59">
        <f t="shared" si="16"/>
        <v>0.10510341497775404</v>
      </c>
      <c r="BZ44" s="59">
        <f t="shared" si="16"/>
        <v>6.8171972523481505E-2</v>
      </c>
      <c r="CA44" s="59">
        <f t="shared" si="32"/>
        <v>0.1375431097681325</v>
      </c>
      <c r="CB44" s="59">
        <f t="shared" si="32"/>
        <v>0.15488935480955263</v>
      </c>
      <c r="CC44" s="59">
        <f t="shared" si="32"/>
        <v>0.15134719309099526</v>
      </c>
      <c r="CD44" s="59">
        <f t="shared" si="32"/>
        <v>5.4689790804613628E-2</v>
      </c>
      <c r="CE44" s="59">
        <f t="shared" si="32"/>
        <v>9.6657402286381644E-2</v>
      </c>
      <c r="CF44" s="59">
        <f t="shared" si="32"/>
        <v>3.5421617185573706E-3</v>
      </c>
      <c r="CG44" s="59">
        <f t="shared" si="32"/>
        <v>0</v>
      </c>
      <c r="CH44" s="59">
        <f t="shared" si="32"/>
        <v>1.0399135451330005E-4</v>
      </c>
      <c r="CI44" s="122">
        <f t="shared" si="6"/>
        <v>1</v>
      </c>
      <c r="CK44" s="123" t="str">
        <f t="shared" si="7"/>
        <v>雄武町</v>
      </c>
      <c r="CL44" s="124">
        <f t="shared" si="17"/>
        <v>44.500883671510941</v>
      </c>
      <c r="CM44" s="65">
        <f t="shared" si="18"/>
        <v>0</v>
      </c>
      <c r="CN44" s="66">
        <f t="shared" si="19"/>
        <v>36.710952905287535</v>
      </c>
      <c r="CO44" s="65">
        <f t="shared" si="20"/>
        <v>0</v>
      </c>
      <c r="CP44" s="66">
        <f t="shared" si="8"/>
        <v>0.47371536218641208</v>
      </c>
      <c r="CQ44" s="65">
        <f t="shared" si="21"/>
        <v>0</v>
      </c>
      <c r="CR44" s="66">
        <f t="shared" si="9"/>
        <v>7.3162154040369956</v>
      </c>
      <c r="CS44" s="65">
        <f t="shared" si="22"/>
        <v>0</v>
      </c>
      <c r="CT44" s="66">
        <f t="shared" si="10"/>
        <v>4.7454294002288018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20404</v>
      </c>
      <c r="AY45" s="18" t="str">
        <f>IF(IFERROR(比較地域マスタ!$Z30,"")=0,"",IFERROR(比較地域マスタ!$Z30,""))</f>
        <v>阿南町</v>
      </c>
      <c r="BB45" s="110" t="str">
        <f t="shared" si="0"/>
        <v>20404</v>
      </c>
      <c r="BC45" s="1031" t="str">
        <f t="shared" si="0"/>
        <v>阿南町</v>
      </c>
      <c r="BD45" s="34">
        <f t="shared" si="14"/>
        <v>27.495196344935046</v>
      </c>
      <c r="BE45" s="34">
        <f t="shared" si="15"/>
        <v>4.0966878760338759</v>
      </c>
      <c r="BF45" s="34">
        <f>VLOOKUP($AX45&amp;"_"&amp;$BC$14,データシート1!$A:$BT,MATCH($BC$12&amp;"_"&amp;BF$20,データシート1!$A$1:$BT$1,0),0)</f>
        <v>2.2634258412920505</v>
      </c>
      <c r="BG45" s="34">
        <f>VLOOKUP($AX45&amp;"_"&amp;$BC$14,データシート1!$A:$BT,MATCH($BC$12&amp;"_"&amp;BG$20,データシート1!$A$1:$BT$1,0),0)</f>
        <v>0.43274859289651874</v>
      </c>
      <c r="BH45" s="34">
        <f>VLOOKUP($AX45&amp;"_"&amp;$BC$14,データシート1!$A:$BT,MATCH($BC$12&amp;"_"&amp;BH$20,データシート1!$A$1:$BT$1,0),0)</f>
        <v>1.4005134418453062</v>
      </c>
      <c r="BI45" s="34">
        <f>VLOOKUP($AX45&amp;"_"&amp;$BC$14,データシート1!$A:$BT,MATCH($BC$12&amp;"_"&amp;BI$20,データシート1!$A$1:$BT$1,0),0)</f>
        <v>4.9001026728417578</v>
      </c>
      <c r="BJ45" s="34">
        <f>VLOOKUP($AX45&amp;"_"&amp;$BC$14,データシート1!$A:$BT,MATCH($BC$12&amp;"_"&amp;BJ$20,データシート1!$A$1:$BT$1,0),0)</f>
        <v>7.6317091798871113</v>
      </c>
      <c r="BK45" s="34">
        <f t="shared" si="1"/>
        <v>10.519329646399505</v>
      </c>
      <c r="BL45" s="34">
        <f t="shared" si="2"/>
        <v>10.267038955335185</v>
      </c>
      <c r="BM45" s="34">
        <f>VLOOKUP($AX45&amp;"_"&amp;$BC$14,データシート1!$A:$BT,MATCH($BC$12&amp;"_"&amp;BM$20,データシート1!$A$1:$BT$1,0),0)</f>
        <v>3.5201613781714078</v>
      </c>
      <c r="BN45" s="34">
        <f>VLOOKUP($AX45&amp;"_"&amp;$BC$14,データシート1!$A:$BT,MATCH($BC$12&amp;"_"&amp;BN$20,データシート1!$A$1:$BT$1,0),0)</f>
        <v>6.7468775771637777</v>
      </c>
      <c r="BO45" s="34">
        <f>VLOOKUP($AX45&amp;"_"&amp;$BC$14,データシート1!$A:$BT,MATCH($BC$12&amp;"_"&amp;BO$20,データシート1!$A$1:$BT$1,0),0)</f>
        <v>0.252290691064321</v>
      </c>
      <c r="BP45" s="34">
        <f>VLOOKUP($AX45&amp;"_"&amp;$BC$14,データシート1!$A:$BT,MATCH($BC$12&amp;"_"&amp;BP$20,データシート1!$A$1:$BT$1,0),0)</f>
        <v>0</v>
      </c>
      <c r="BQ45" s="34">
        <f>VLOOKUP($AX45&amp;"_"&amp;$BC$14,データシート1!$A:$BT,MATCH($BC$12&amp;"_"&amp;BQ$20,データシート1!$A$1:$BT$1,0),0)</f>
        <v>0.34736696977279768</v>
      </c>
      <c r="BR45" s="35">
        <f t="shared" si="3"/>
        <v>27.495196344935046</v>
      </c>
      <c r="BT45" s="121" t="str">
        <f t="shared" si="4"/>
        <v>阿南町</v>
      </c>
      <c r="BU45" s="33">
        <f t="shared" si="25"/>
        <v>27.495196344935046</v>
      </c>
      <c r="BV45" s="59">
        <f t="shared" si="16"/>
        <v>0.14899649468364448</v>
      </c>
      <c r="BW45" s="59">
        <f t="shared" si="16"/>
        <v>8.2320773887072152E-2</v>
      </c>
      <c r="BX45" s="59">
        <f t="shared" si="16"/>
        <v>1.5739061742551852E-2</v>
      </c>
      <c r="BY45" s="59">
        <f t="shared" si="16"/>
        <v>5.0936659054020471E-2</v>
      </c>
      <c r="BZ45" s="59">
        <f t="shared" si="16"/>
        <v>0.17821668233856483</v>
      </c>
      <c r="CA45" s="59">
        <f t="shared" si="32"/>
        <v>0.2775651820829047</v>
      </c>
      <c r="CB45" s="59">
        <f t="shared" si="32"/>
        <v>0.38258790788149055</v>
      </c>
      <c r="CC45" s="59">
        <f t="shared" si="32"/>
        <v>0.37341209811824094</v>
      </c>
      <c r="CD45" s="59">
        <f t="shared" si="32"/>
        <v>0.12802823205951991</v>
      </c>
      <c r="CE45" s="59">
        <f t="shared" si="32"/>
        <v>0.24538386605872103</v>
      </c>
      <c r="CF45" s="59">
        <f t="shared" si="32"/>
        <v>9.1758097632496476E-3</v>
      </c>
      <c r="CG45" s="59">
        <f t="shared" si="32"/>
        <v>0</v>
      </c>
      <c r="CH45" s="59">
        <f t="shared" si="32"/>
        <v>1.2633733013395518E-2</v>
      </c>
      <c r="CI45" s="122">
        <f t="shared" si="6"/>
        <v>1</v>
      </c>
      <c r="CK45" s="123" t="str">
        <f t="shared" si="7"/>
        <v>阿南町</v>
      </c>
      <c r="CL45" s="124">
        <f t="shared" si="17"/>
        <v>4.0966878760338759</v>
      </c>
      <c r="CM45" s="65">
        <f t="shared" si="18"/>
        <v>0</v>
      </c>
      <c r="CN45" s="66">
        <f t="shared" si="19"/>
        <v>2.2634258412920505</v>
      </c>
      <c r="CO45" s="65">
        <f t="shared" si="20"/>
        <v>0</v>
      </c>
      <c r="CP45" s="66">
        <f t="shared" si="8"/>
        <v>0.43274859289651874</v>
      </c>
      <c r="CQ45" s="65">
        <f t="shared" si="21"/>
        <v>0</v>
      </c>
      <c r="CR45" s="66">
        <f t="shared" si="9"/>
        <v>1.4005134418453062</v>
      </c>
      <c r="CS45" s="65">
        <f t="shared" si="22"/>
        <v>0</v>
      </c>
      <c r="CT45" s="66">
        <f t="shared" si="10"/>
        <v>4.9001026728417578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20452</v>
      </c>
      <c r="AY46" s="18" t="str">
        <f>IF(IFERROR(比較地域マスタ!$Z31,"")=0,"",IFERROR(比較地域マスタ!$Z31,""))</f>
        <v>筑北村</v>
      </c>
      <c r="BB46" s="110" t="str">
        <f t="shared" si="0"/>
        <v>20452</v>
      </c>
      <c r="BC46" s="1031" t="str">
        <f t="shared" si="0"/>
        <v>筑北村</v>
      </c>
      <c r="BD46" s="34">
        <f t="shared" si="14"/>
        <v>24.038286685361033</v>
      </c>
      <c r="BE46" s="34">
        <f t="shared" si="15"/>
        <v>2.7157593303137162</v>
      </c>
      <c r="BF46" s="34">
        <f>VLOOKUP($AX46&amp;"_"&amp;$BC$14,データシート1!$A:$BT,MATCH($BC$12&amp;"_"&amp;BF$20,データシート1!$A$1:$BT$1,0),0)</f>
        <v>0.70300437784889191</v>
      </c>
      <c r="BG46" s="34">
        <f>VLOOKUP($AX46&amp;"_"&amp;$BC$14,データシート1!$A:$BT,MATCH($BC$12&amp;"_"&amp;BG$20,データシート1!$A$1:$BT$1,0),0)</f>
        <v>0.32046787690174627</v>
      </c>
      <c r="BH46" s="34">
        <f>VLOOKUP($AX46&amp;"_"&amp;$BC$14,データシート1!$A:$BT,MATCH($BC$12&amp;"_"&amp;BH$20,データシート1!$A$1:$BT$1,0),0)</f>
        <v>1.6922870755630781</v>
      </c>
      <c r="BI46" s="34">
        <f>VLOOKUP($AX46&amp;"_"&amp;$BC$14,データシート1!$A:$BT,MATCH($BC$12&amp;"_"&amp;BI$20,データシート1!$A$1:$BT$1,0),0)</f>
        <v>2.7184983192694627</v>
      </c>
      <c r="BJ46" s="34">
        <f>VLOOKUP($AX46&amp;"_"&amp;$BC$14,データシート1!$A:$BT,MATCH($BC$12&amp;"_"&amp;BJ$20,データシート1!$A$1:$BT$1,0),0)</f>
        <v>6.8857526435071685</v>
      </c>
      <c r="BK46" s="34">
        <f t="shared" si="1"/>
        <v>11.069020430516909</v>
      </c>
      <c r="BL46" s="34">
        <f t="shared" si="2"/>
        <v>10.819707481929857</v>
      </c>
      <c r="BM46" s="34">
        <f>VLOOKUP($AX46&amp;"_"&amp;$BC$14,データシート1!$A:$BT,MATCH($BC$12&amp;"_"&amp;BM$20,データシート1!$A$1:$BT$1,0),0)</f>
        <v>3.9659578770286363</v>
      </c>
      <c r="BN46" s="34">
        <f>VLOOKUP($AX46&amp;"_"&amp;$BC$14,データシート1!$A:$BT,MATCH($BC$12&amp;"_"&amp;BN$20,データシート1!$A$1:$BT$1,0),0)</f>
        <v>6.8537496049012203</v>
      </c>
      <c r="BO46" s="34">
        <f>VLOOKUP($AX46&amp;"_"&amp;$BC$14,データシート1!$A:$BT,MATCH($BC$12&amp;"_"&amp;BO$20,データシート1!$A$1:$BT$1,0),0)</f>
        <v>0.249312948587052</v>
      </c>
      <c r="BP46" s="34">
        <f>VLOOKUP($AX46&amp;"_"&amp;$BC$14,データシート1!$A:$BT,MATCH($BC$12&amp;"_"&amp;BP$20,データシート1!$A$1:$BT$1,0),0)</f>
        <v>0</v>
      </c>
      <c r="BQ46" s="34">
        <f>VLOOKUP($AX46&amp;"_"&amp;$BC$14,データシート1!$A:$BT,MATCH($BC$12&amp;"_"&amp;BQ$20,データシート1!$A$1:$BT$1,0),0)</f>
        <v>0.64925596175377676</v>
      </c>
      <c r="BR46" s="35">
        <f t="shared" si="3"/>
        <v>24.038286685361033</v>
      </c>
      <c r="BT46" s="121" t="str">
        <f t="shared" si="4"/>
        <v>筑北村</v>
      </c>
      <c r="BU46" s="33">
        <f t="shared" si="25"/>
        <v>24.038286685361033</v>
      </c>
      <c r="BV46" s="59">
        <f t="shared" si="16"/>
        <v>0.11297640991891382</v>
      </c>
      <c r="BW46" s="59">
        <f t="shared" si="16"/>
        <v>2.9245194844814432E-2</v>
      </c>
      <c r="BX46" s="59">
        <f t="shared" si="16"/>
        <v>1.3331560651404768E-2</v>
      </c>
      <c r="BY46" s="59">
        <f t="shared" si="16"/>
        <v>7.0399654422694621E-2</v>
      </c>
      <c r="BZ46" s="59">
        <f t="shared" si="16"/>
        <v>0.11309035268827992</v>
      </c>
      <c r="CA46" s="59">
        <f t="shared" si="32"/>
        <v>0.28644939357098576</v>
      </c>
      <c r="CB46" s="59">
        <f t="shared" si="32"/>
        <v>0.46047459935061769</v>
      </c>
      <c r="CC46" s="59">
        <f t="shared" si="32"/>
        <v>0.45010310524829966</v>
      </c>
      <c r="CD46" s="59">
        <f t="shared" si="32"/>
        <v>0.16498504776731227</v>
      </c>
      <c r="CE46" s="59">
        <f t="shared" si="32"/>
        <v>0.28511805748098734</v>
      </c>
      <c r="CF46" s="59">
        <f t="shared" si="32"/>
        <v>1.0371494102318031E-2</v>
      </c>
      <c r="CG46" s="59">
        <f t="shared" si="32"/>
        <v>0</v>
      </c>
      <c r="CH46" s="59">
        <f t="shared" si="32"/>
        <v>2.7009244471202856E-2</v>
      </c>
      <c r="CI46" s="122">
        <f t="shared" si="6"/>
        <v>1</v>
      </c>
      <c r="CK46" s="123" t="str">
        <f t="shared" si="7"/>
        <v>筑北村</v>
      </c>
      <c r="CL46" s="124">
        <f t="shared" si="17"/>
        <v>2.7157593303137162</v>
      </c>
      <c r="CM46" s="65">
        <f t="shared" si="18"/>
        <v>0</v>
      </c>
      <c r="CN46" s="66">
        <f t="shared" si="19"/>
        <v>0.70300437784889191</v>
      </c>
      <c r="CO46" s="65">
        <f t="shared" si="20"/>
        <v>0</v>
      </c>
      <c r="CP46" s="66">
        <f t="shared" si="8"/>
        <v>0.32046787690174627</v>
      </c>
      <c r="CQ46" s="65">
        <f t="shared" si="21"/>
        <v>0</v>
      </c>
      <c r="CR46" s="66">
        <f t="shared" si="9"/>
        <v>1.6922870755630781</v>
      </c>
      <c r="CS46" s="65">
        <f t="shared" si="22"/>
        <v>0</v>
      </c>
      <c r="CT46" s="66">
        <f t="shared" si="10"/>
        <v>2.7184983192694627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43510</v>
      </c>
      <c r="AY47" s="18" t="str">
        <f>IF(IFERROR(比較地域マスタ!$Z32,"")=0,"",IFERROR(比較地域マスタ!$Z32,""))</f>
        <v>相良村</v>
      </c>
      <c r="BB47" s="110" t="str">
        <f t="shared" si="0"/>
        <v>43510</v>
      </c>
      <c r="BC47" s="1031" t="str">
        <f t="shared" si="0"/>
        <v>相良村</v>
      </c>
      <c r="BD47" s="34">
        <f t="shared" si="14"/>
        <v>27.140713538475847</v>
      </c>
      <c r="BE47" s="34">
        <f t="shared" si="15"/>
        <v>10.351448097334</v>
      </c>
      <c r="BF47" s="34">
        <f>VLOOKUP($AX47&amp;"_"&amp;$BC$14,データシート1!$A:$BT,MATCH($BC$12&amp;"_"&amp;BF$20,データシート1!$A$1:$BT$1,0),0)</f>
        <v>6.4593676649848621</v>
      </c>
      <c r="BG47" s="34">
        <f>VLOOKUP($AX47&amp;"_"&amp;$BC$14,データシート1!$A:$BT,MATCH($BC$12&amp;"_"&amp;BG$20,データシート1!$A$1:$BT$1,0),0)</f>
        <v>0.53699019010780524</v>
      </c>
      <c r="BH47" s="34">
        <f>VLOOKUP($AX47&amp;"_"&amp;$BC$14,データシート1!$A:$BT,MATCH($BC$12&amp;"_"&amp;BH$20,データシート1!$A$1:$BT$1,0),0)</f>
        <v>3.3550902422413329</v>
      </c>
      <c r="BI47" s="34">
        <f>VLOOKUP($AX47&amp;"_"&amp;$BC$14,データシート1!$A:$BT,MATCH($BC$12&amp;"_"&amp;BI$20,データシート1!$A$1:$BT$1,0),0)</f>
        <v>2.6968470775738727</v>
      </c>
      <c r="BJ47" s="34">
        <f>VLOOKUP($AX47&amp;"_"&amp;$BC$14,データシート1!$A:$BT,MATCH($BC$12&amp;"_"&amp;BJ$20,データシート1!$A$1:$BT$1,0),0)</f>
        <v>2.9127150045010368</v>
      </c>
      <c r="BK47" s="34">
        <f t="shared" si="1"/>
        <v>10.710587416589215</v>
      </c>
      <c r="BL47" s="34">
        <f t="shared" si="2"/>
        <v>10.466587694775329</v>
      </c>
      <c r="BM47" s="34">
        <f>VLOOKUP($AX47&amp;"_"&amp;$BC$14,データシート1!$A:$BT,MATCH($BC$12&amp;"_"&amp;BM$20,データシート1!$A$1:$BT$1,0),0)</f>
        <v>3.5663719908578284</v>
      </c>
      <c r="BN47" s="34">
        <f>VLOOKUP($AX47&amp;"_"&amp;$BC$14,データシート1!$A:$BT,MATCH($BC$12&amp;"_"&amp;BN$20,データシート1!$A$1:$BT$1,0),0)</f>
        <v>6.9002157039175005</v>
      </c>
      <c r="BO47" s="34">
        <f>VLOOKUP($AX47&amp;"_"&amp;$BC$14,データシート1!$A:$BT,MATCH($BC$12&amp;"_"&amp;BO$20,データシート1!$A$1:$BT$1,0),0)</f>
        <v>0.24399972181388499</v>
      </c>
      <c r="BP47" s="34">
        <f>VLOOKUP($AX47&amp;"_"&amp;$BC$14,データシート1!$A:$BT,MATCH($BC$12&amp;"_"&amp;BP$20,データシート1!$A$1:$BT$1,0),0)</f>
        <v>0</v>
      </c>
      <c r="BQ47" s="34">
        <f>VLOOKUP($AX47&amp;"_"&amp;$BC$14,データシート1!$A:$BT,MATCH($BC$12&amp;"_"&amp;BQ$20,データシート1!$A$1:$BT$1,0),0)</f>
        <v>0.46911594247772331</v>
      </c>
      <c r="BR47" s="35">
        <f t="shared" si="3"/>
        <v>27.140713538475847</v>
      </c>
      <c r="BT47" s="121" t="str">
        <f t="shared" si="4"/>
        <v>相良村</v>
      </c>
      <c r="BU47" s="33">
        <f t="shared" si="25"/>
        <v>27.140713538475847</v>
      </c>
      <c r="BV47" s="59">
        <f t="shared" si="16"/>
        <v>0.38139926139595925</v>
      </c>
      <c r="BW47" s="59">
        <f t="shared" si="16"/>
        <v>0.23799549911713941</v>
      </c>
      <c r="BX47" s="59">
        <f t="shared" si="16"/>
        <v>1.9785411660107784E-2</v>
      </c>
      <c r="BY47" s="59">
        <f t="shared" si="16"/>
        <v>0.12361835061871207</v>
      </c>
      <c r="BZ47" s="59">
        <f t="shared" si="16"/>
        <v>9.9365371280703649E-2</v>
      </c>
      <c r="CA47" s="59">
        <f t="shared" si="32"/>
        <v>0.10731902830674832</v>
      </c>
      <c r="CB47" s="59">
        <f t="shared" si="32"/>
        <v>0.39463175503493758</v>
      </c>
      <c r="CC47" s="59">
        <f t="shared" si="32"/>
        <v>0.38564158160165696</v>
      </c>
      <c r="CD47" s="59">
        <f t="shared" si="32"/>
        <v>0.1314030298356742</v>
      </c>
      <c r="CE47" s="59">
        <f t="shared" si="32"/>
        <v>0.25423855176598276</v>
      </c>
      <c r="CF47" s="59">
        <f t="shared" si="32"/>
        <v>8.9901734332806117E-3</v>
      </c>
      <c r="CG47" s="59">
        <f t="shared" si="32"/>
        <v>0</v>
      </c>
      <c r="CH47" s="59">
        <f t="shared" si="32"/>
        <v>1.7284583981651194E-2</v>
      </c>
      <c r="CI47" s="122">
        <f t="shared" si="6"/>
        <v>1</v>
      </c>
      <c r="CK47" s="123" t="str">
        <f t="shared" si="7"/>
        <v>相良村</v>
      </c>
      <c r="CL47" s="124">
        <f t="shared" si="17"/>
        <v>10.351448097334</v>
      </c>
      <c r="CM47" s="65">
        <f t="shared" si="18"/>
        <v>0</v>
      </c>
      <c r="CN47" s="66">
        <f t="shared" si="19"/>
        <v>6.4593676649848621</v>
      </c>
      <c r="CO47" s="65">
        <f t="shared" si="20"/>
        <v>0</v>
      </c>
      <c r="CP47" s="66">
        <f t="shared" si="8"/>
        <v>0.53699019010780524</v>
      </c>
      <c r="CQ47" s="65">
        <f t="shared" si="21"/>
        <v>0</v>
      </c>
      <c r="CR47" s="66">
        <f t="shared" si="9"/>
        <v>3.3550902422413329</v>
      </c>
      <c r="CS47" s="65">
        <f t="shared" si="22"/>
        <v>0</v>
      </c>
      <c r="CT47" s="66">
        <f t="shared" si="10"/>
        <v>2.6968470775738727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19423</v>
      </c>
      <c r="AY48" s="18" t="str">
        <f>IF(IFERROR(比較地域マスタ!$Z33,"")=0,"",IFERROR(比較地域マスタ!$Z33,""))</f>
        <v>西桂町</v>
      </c>
      <c r="BB48" s="110" t="str">
        <f t="shared" si="0"/>
        <v>19423</v>
      </c>
      <c r="BC48" s="1031" t="str">
        <f t="shared" si="0"/>
        <v>西桂町</v>
      </c>
      <c r="BD48" s="34">
        <f t="shared" si="14"/>
        <v>16.767201023348417</v>
      </c>
      <c r="BE48" s="34">
        <f t="shared" si="15"/>
        <v>2.5607645097430742</v>
      </c>
      <c r="BF48" s="34">
        <f>VLOOKUP($AX48&amp;"_"&amp;$BC$14,データシート1!$A:$BT,MATCH($BC$12&amp;"_"&amp;BF$20,データシート1!$A$1:$BT$1,0),0)</f>
        <v>1.9554541878331457</v>
      </c>
      <c r="BG48" s="34">
        <f>VLOOKUP($AX48&amp;"_"&amp;$BC$14,データシート1!$A:$BT,MATCH($BC$12&amp;"_"&amp;BG$20,データシート1!$A$1:$BT$1,0),0)</f>
        <v>0.14844226599578475</v>
      </c>
      <c r="BH48" s="34">
        <f>VLOOKUP($AX48&amp;"_"&amp;$BC$14,データシート1!$A:$BT,MATCH($BC$12&amp;"_"&amp;BH$20,データシート1!$A$1:$BT$1,0),0)</f>
        <v>0.45686805591414381</v>
      </c>
      <c r="BI48" s="34">
        <f>VLOOKUP($AX48&amp;"_"&amp;$BC$14,データシート1!$A:$BT,MATCH($BC$12&amp;"_"&amp;BI$20,データシート1!$A$1:$BT$1,0),0)</f>
        <v>2.8533211234287514</v>
      </c>
      <c r="BJ48" s="34">
        <f>VLOOKUP($AX48&amp;"_"&amp;$BC$14,データシート1!$A:$BT,MATCH($BC$12&amp;"_"&amp;BJ$20,データシート1!$A$1:$BT$1,0),0)</f>
        <v>4.4054365935683482</v>
      </c>
      <c r="BK48" s="34">
        <f t="shared" si="1"/>
        <v>6.9476787966082414</v>
      </c>
      <c r="BL48" s="34">
        <f t="shared" si="2"/>
        <v>6.7065400430568314</v>
      </c>
      <c r="BM48" s="34">
        <f>VLOOKUP($AX48&amp;"_"&amp;$BC$14,データシート1!$A:$BT,MATCH($BC$12&amp;"_"&amp;BM$20,データシート1!$A$1:$BT$1,0),0)</f>
        <v>3.9836266407028553</v>
      </c>
      <c r="BN48" s="34">
        <f>VLOOKUP($AX48&amp;"_"&amp;$BC$14,データシート1!$A:$BT,MATCH($BC$12&amp;"_"&amp;BN$20,データシート1!$A$1:$BT$1,0),0)</f>
        <v>2.7229134023539765</v>
      </c>
      <c r="BO48" s="34">
        <f>VLOOKUP($AX48&amp;"_"&amp;$BC$14,データシート1!$A:$BT,MATCH($BC$12&amp;"_"&amp;BO$20,データシート1!$A$1:$BT$1,0),0)</f>
        <v>0.24113875355141001</v>
      </c>
      <c r="BP48" s="34">
        <f>VLOOKUP($AX48&amp;"_"&amp;$BC$14,データシート1!$A:$BT,MATCH($BC$12&amp;"_"&amp;BP$20,データシート1!$A$1:$BT$1,0),0)</f>
        <v>0</v>
      </c>
      <c r="BQ48" s="34">
        <f>VLOOKUP($AX48&amp;"_"&amp;$BC$14,データシート1!$A:$BT,MATCH($BC$12&amp;"_"&amp;BQ$20,データシート1!$A$1:$BT$1,0),0)</f>
        <v>0</v>
      </c>
      <c r="BR48" s="35">
        <f t="shared" si="3"/>
        <v>16.767201023348417</v>
      </c>
      <c r="BT48" s="121" t="str">
        <f t="shared" si="4"/>
        <v>西桂町</v>
      </c>
      <c r="BU48" s="33">
        <f t="shared" si="25"/>
        <v>16.767201023348417</v>
      </c>
      <c r="BV48" s="59">
        <f t="shared" si="16"/>
        <v>0.15272462626154454</v>
      </c>
      <c r="BW48" s="59">
        <f t="shared" si="16"/>
        <v>0.11662376953137052</v>
      </c>
      <c r="BX48" s="59">
        <f t="shared" si="16"/>
        <v>8.8531333159946081E-3</v>
      </c>
      <c r="BY48" s="59">
        <f t="shared" si="16"/>
        <v>2.7247723414179421E-2</v>
      </c>
      <c r="BZ48" s="59">
        <f t="shared" si="16"/>
        <v>0.1701727747794928</v>
      </c>
      <c r="CA48" s="59">
        <f t="shared" si="32"/>
        <v>0.26274132381628601</v>
      </c>
      <c r="CB48" s="59">
        <f t="shared" si="32"/>
        <v>0.41436127514267657</v>
      </c>
      <c r="CC48" s="59">
        <f t="shared" si="32"/>
        <v>0.39997970047105291</v>
      </c>
      <c r="CD48" s="59">
        <f t="shared" si="32"/>
        <v>0.23758447430526025</v>
      </c>
      <c r="CE48" s="59">
        <f t="shared" si="32"/>
        <v>0.16239522616579269</v>
      </c>
      <c r="CF48" s="59">
        <f t="shared" si="32"/>
        <v>1.4381574671623668E-2</v>
      </c>
      <c r="CG48" s="59">
        <f t="shared" si="32"/>
        <v>0</v>
      </c>
      <c r="CH48" s="59">
        <f t="shared" si="32"/>
        <v>0</v>
      </c>
      <c r="CI48" s="122">
        <f t="shared" si="6"/>
        <v>1</v>
      </c>
      <c r="CK48" s="123" t="str">
        <f t="shared" si="7"/>
        <v>西桂町</v>
      </c>
      <c r="CL48" s="124">
        <f t="shared" si="17"/>
        <v>2.5607645097430742</v>
      </c>
      <c r="CM48" s="65">
        <f t="shared" si="18"/>
        <v>0</v>
      </c>
      <c r="CN48" s="66">
        <f t="shared" si="19"/>
        <v>1.9554541878331457</v>
      </c>
      <c r="CO48" s="65">
        <f t="shared" si="20"/>
        <v>0</v>
      </c>
      <c r="CP48" s="66">
        <f t="shared" si="8"/>
        <v>0.14844226599578475</v>
      </c>
      <c r="CQ48" s="65">
        <f t="shared" si="21"/>
        <v>0</v>
      </c>
      <c r="CR48" s="66">
        <f t="shared" si="9"/>
        <v>0.45686805591414381</v>
      </c>
      <c r="CS48" s="65">
        <f t="shared" si="22"/>
        <v>0</v>
      </c>
      <c r="CT48" s="66">
        <f t="shared" si="10"/>
        <v>2.8533211234287514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20422</v>
      </c>
      <c r="AY49" s="18" t="str">
        <f>IF(IFERROR(比較地域マスタ!$Z34,"")=0,"",IFERROR(比較地域マスタ!$Z34,""))</f>
        <v>上松町</v>
      </c>
      <c r="BB49" s="110" t="str">
        <f t="shared" si="0"/>
        <v>20422</v>
      </c>
      <c r="BC49" s="1031" t="str">
        <f t="shared" si="0"/>
        <v>上松町</v>
      </c>
      <c r="BD49" s="34">
        <f t="shared" si="14"/>
        <v>34.329570821419367</v>
      </c>
      <c r="BE49" s="34">
        <f t="shared" si="15"/>
        <v>11.324065374077145</v>
      </c>
      <c r="BF49" s="34">
        <f>VLOOKUP($AX49&amp;"_"&amp;$BC$14,データシート1!$A:$BT,MATCH($BC$12&amp;"_"&amp;BF$20,データシート1!$A$1:$BT$1,0),0)</f>
        <v>6.9790860949421996</v>
      </c>
      <c r="BG49" s="34">
        <f>VLOOKUP($AX49&amp;"_"&amp;$BC$14,データシート1!$A:$BT,MATCH($BC$12&amp;"_"&amp;BG$20,データシート1!$A$1:$BT$1,0),0)</f>
        <v>0.49356731406035376</v>
      </c>
      <c r="BH49" s="34">
        <f>VLOOKUP($AX49&amp;"_"&amp;$BC$14,データシート1!$A:$BT,MATCH($BC$12&amp;"_"&amp;BH$20,データシート1!$A$1:$BT$1,0),0)</f>
        <v>3.8514119650745919</v>
      </c>
      <c r="BI49" s="34">
        <f>VLOOKUP($AX49&amp;"_"&amp;$BC$14,データシート1!$A:$BT,MATCH($BC$12&amp;"_"&amp;BI$20,データシート1!$A$1:$BT$1,0),0)</f>
        <v>5.7999672068975752</v>
      </c>
      <c r="BJ49" s="34">
        <f>VLOOKUP($AX49&amp;"_"&amp;$BC$14,データシート1!$A:$BT,MATCH($BC$12&amp;"_"&amp;BJ$20,データシート1!$A$1:$BT$1,0),0)</f>
        <v>7.6929158700516211</v>
      </c>
      <c r="BK49" s="34">
        <f t="shared" si="1"/>
        <v>9.0752192291582752</v>
      </c>
      <c r="BL49" s="34">
        <f t="shared" si="2"/>
        <v>8.8323288623849407</v>
      </c>
      <c r="BM49" s="34">
        <f>VLOOKUP($AX49&amp;"_"&amp;$BC$14,データシート1!$A:$BT,MATCH($BC$12&amp;"_"&amp;BM$20,データシート1!$A$1:$BT$1,0),0)</f>
        <v>3.7675240696104799</v>
      </c>
      <c r="BN49" s="34">
        <f>VLOOKUP($AX49&amp;"_"&amp;$BC$14,データシート1!$A:$BT,MATCH($BC$12&amp;"_"&amp;BN$20,データシート1!$A$1:$BT$1,0),0)</f>
        <v>5.0648047927744617</v>
      </c>
      <c r="BO49" s="34">
        <f>VLOOKUP($AX49&amp;"_"&amp;$BC$14,データシート1!$A:$BT,MATCH($BC$12&amp;"_"&amp;BO$20,データシート1!$A$1:$BT$1,0),0)</f>
        <v>0.242890366773334</v>
      </c>
      <c r="BP49" s="34">
        <f>VLOOKUP($AX49&amp;"_"&amp;$BC$14,データシート1!$A:$BT,MATCH($BC$12&amp;"_"&amp;BP$20,データシート1!$A$1:$BT$1,0),0)</f>
        <v>0</v>
      </c>
      <c r="BQ49" s="34">
        <f>VLOOKUP($AX49&amp;"_"&amp;$BC$14,データシート1!$A:$BT,MATCH($BC$12&amp;"_"&amp;BQ$20,データシート1!$A$1:$BT$1,0),0)</f>
        <v>0.43740314123475083</v>
      </c>
      <c r="BR49" s="35">
        <f t="shared" si="3"/>
        <v>34.329570821419367</v>
      </c>
      <c r="BT49" s="121" t="str">
        <f t="shared" si="4"/>
        <v>上松町</v>
      </c>
      <c r="BU49" s="33">
        <f t="shared" si="25"/>
        <v>34.329570821419367</v>
      </c>
      <c r="BV49" s="59">
        <f t="shared" si="16"/>
        <v>0.32986329578614138</v>
      </c>
      <c r="BW49" s="59">
        <f t="shared" si="16"/>
        <v>0.20329663109530383</v>
      </c>
      <c r="BX49" s="59">
        <f t="shared" si="16"/>
        <v>1.4377322589550132E-2</v>
      </c>
      <c r="BY49" s="59">
        <f t="shared" si="16"/>
        <v>0.11218934210128742</v>
      </c>
      <c r="BZ49" s="59">
        <f t="shared" si="16"/>
        <v>0.16894959849829472</v>
      </c>
      <c r="CA49" s="59">
        <f t="shared" si="32"/>
        <v>0.22409006829912811</v>
      </c>
      <c r="CB49" s="59">
        <f t="shared" si="32"/>
        <v>0.26435574380953059</v>
      </c>
      <c r="CC49" s="59">
        <f t="shared" si="32"/>
        <v>0.25728049174661266</v>
      </c>
      <c r="CD49" s="59">
        <f t="shared" si="32"/>
        <v>0.10974573755113175</v>
      </c>
      <c r="CE49" s="59">
        <f t="shared" si="32"/>
        <v>0.14753475419548095</v>
      </c>
      <c r="CF49" s="59">
        <f t="shared" si="32"/>
        <v>7.0752520629179137E-3</v>
      </c>
      <c r="CG49" s="59">
        <f t="shared" si="32"/>
        <v>0</v>
      </c>
      <c r="CH49" s="59">
        <f t="shared" si="32"/>
        <v>1.2741293606905228E-2</v>
      </c>
      <c r="CI49" s="122">
        <f t="shared" si="6"/>
        <v>1</v>
      </c>
      <c r="CK49" s="123" t="str">
        <f t="shared" si="7"/>
        <v>上松町</v>
      </c>
      <c r="CL49" s="124">
        <f t="shared" si="17"/>
        <v>11.324065374077145</v>
      </c>
      <c r="CM49" s="65">
        <f t="shared" si="18"/>
        <v>0</v>
      </c>
      <c r="CN49" s="66">
        <f t="shared" si="19"/>
        <v>6.9790860949421996</v>
      </c>
      <c r="CO49" s="65">
        <f t="shared" si="20"/>
        <v>0</v>
      </c>
      <c r="CP49" s="66">
        <f t="shared" si="8"/>
        <v>0.49356731406035376</v>
      </c>
      <c r="CQ49" s="65">
        <f t="shared" si="21"/>
        <v>0</v>
      </c>
      <c r="CR49" s="66">
        <f t="shared" si="9"/>
        <v>3.8514119650745919</v>
      </c>
      <c r="CS49" s="65">
        <f t="shared" si="22"/>
        <v>0</v>
      </c>
      <c r="CT49" s="66">
        <f t="shared" si="10"/>
        <v>5.7999672068975752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相良村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熊本県</v>
      </c>
      <c r="AY4" s="1038" t="str">
        <f>年度マスタ!$J4</f>
        <v>相良村</v>
      </c>
      <c r="AZ4" s="1038" t="str">
        <f>年度マスタ!$K4</f>
        <v>43510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01394</v>
      </c>
      <c r="AY13" s="18" t="str">
        <f>IF(IFERROR(比較地域マスタ!$Z6,"")=0,"",IFERROR(比較地域マスタ!$Z6,""))</f>
        <v>蘭越町</v>
      </c>
      <c r="BC13" s="844" t="str">
        <f t="shared" ref="BC13:BC59" si="0">AX13</f>
        <v>01394</v>
      </c>
      <c r="BD13" s="1031" t="str">
        <f>AY13</f>
        <v>蘭越町</v>
      </c>
      <c r="BE13" s="34">
        <f>VLOOKUP($BC13&amp;"_"&amp;$AZ$7,データシート1!$A:$BT,MATCH("cb_"&amp;BE$12,データシート1!$A$1:$BT$1,0),0)</f>
        <v>166.60000000000002</v>
      </c>
      <c r="BF13" s="34">
        <f>VLOOKUP($BC13&amp;"_"&amp;$AZ$7,データシート1!$A:$BT,MATCH("cb_"&amp;BF$12,データシート1!$A$1:$BT$1,0),0)</f>
        <v>398.5</v>
      </c>
      <c r="BG13" s="34">
        <f>VLOOKUP($BC13&amp;"_"&amp;$AZ$7,データシート1!$A:$BT,MATCH("cb_"&amp;BG$12,データシート1!$A$1:$BT$1,0),0)</f>
        <v>25587.1</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26152.199999999997</v>
      </c>
      <c r="BL13" s="36"/>
      <c r="BM13" s="844" t="str">
        <f>AX13</f>
        <v>01394</v>
      </c>
      <c r="BN13" s="1031" t="str">
        <f>AY13</f>
        <v>蘭越町</v>
      </c>
      <c r="BO13" s="34">
        <f>BE13*VLOOKUP(BO$12,別紙!$B$4:$E$10,MATCH("設備利用率",別紙!$B$4:$E$4,0),0)/100*8760/10^3</f>
        <v>199.93999199999999</v>
      </c>
      <c r="BP13" s="34">
        <f>BF13*VLOOKUP(BP$12,別紙!$B$4:$E$10,MATCH("設備利用率",別紙!$B$4:$E$4,0),0)/100*8760/10^3</f>
        <v>527.11986000000002</v>
      </c>
      <c r="BQ13" s="34">
        <f>BG13*VLOOKUP(BQ$12,別紙!$B$4:$E$10,MATCH("設備利用率",別紙!$B$4:$E$4,0),0)/100*8760/10^3</f>
        <v>55587.463007999992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56314.52285999999</v>
      </c>
      <c r="BV13" s="36"/>
      <c r="BW13" s="33" t="str">
        <f>AX13</f>
        <v>01394</v>
      </c>
      <c r="BX13" s="33" t="str">
        <f>AY13</f>
        <v>蘭越町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19351.009805045971</v>
      </c>
      <c r="BZ13" s="36"/>
      <c r="CA13" s="33" t="str">
        <f>AX13</f>
        <v>01394</v>
      </c>
      <c r="CB13" s="33" t="str">
        <f>AY13</f>
        <v>蘭越町</v>
      </c>
      <c r="CC13" s="223">
        <f>BO13/$BY13</f>
        <v>1.0332276920652668E-2</v>
      </c>
      <c r="CD13" s="223">
        <f t="shared" ref="CD13:CH28" si="1">BP13/$BY13</f>
        <v>2.7239914883539988E-2</v>
      </c>
      <c r="CE13" s="223">
        <f t="shared" si="1"/>
        <v>2.8725871966384409</v>
      </c>
      <c r="CF13" s="223">
        <f t="shared" si="1"/>
        <v>0</v>
      </c>
      <c r="CG13" s="223">
        <f t="shared" si="1"/>
        <v>0</v>
      </c>
      <c r="CH13" s="223">
        <f t="shared" si="1"/>
        <v>0</v>
      </c>
      <c r="CI13" s="223">
        <f>BU13/BY13</f>
        <v>2.9101593884426338</v>
      </c>
      <c r="CK13" s="18" t="str">
        <f>AX13</f>
        <v>01394</v>
      </c>
      <c r="CL13" s="18" t="str">
        <f>AY13</f>
        <v>蘭越町</v>
      </c>
      <c r="CM13" s="18">
        <f>VLOOKUP($CK13&amp;"_"&amp;$AZ$7,データシート1!$A:$BT,MATCH("ca_太陽光発電（10kW未満）",データシート1!$A$1:$BT$1,0),0)</f>
        <v>27</v>
      </c>
      <c r="CN13" s="18">
        <f>VLOOKUP($CK13&amp;"_"&amp;$AZ$5,データシート1!$A:$BT,MATCH("ab_家庭",データシート1!$A$1:$BT$1,0),0)</f>
        <v>2345</v>
      </c>
      <c r="CO13" s="223">
        <f>CM13/CN13</f>
        <v>1.1513859275053304E-2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32386</v>
      </c>
      <c r="AY14" s="18" t="str">
        <f>IF(IFERROR(比較地域マスタ!$Z7,"")=0,"",IFERROR(比較地域マスタ!$Z7,""))</f>
        <v>飯南町</v>
      </c>
      <c r="BC14" s="844" t="str">
        <f t="shared" si="0"/>
        <v>32386</v>
      </c>
      <c r="BD14" s="1031" t="str">
        <f t="shared" ref="BD14:BD60" si="2">AY14</f>
        <v>飯南町</v>
      </c>
      <c r="BE14" s="34">
        <f>VLOOKUP($BC14&amp;"_"&amp;$AZ$7,データシート1!$A:$BT,MATCH("cb_"&amp;BE$12,データシート1!$A$1:$BT$1,0),0)</f>
        <v>280.30000000000007</v>
      </c>
      <c r="BF14" s="34">
        <f>VLOOKUP($BC14&amp;"_"&amp;$AZ$7,データシート1!$A:$BT,MATCH("cb_"&amp;BF$12,データシート1!$A$1:$BT$1,0),0)</f>
        <v>2739.3</v>
      </c>
      <c r="BG14" s="34">
        <f>VLOOKUP($BC14&amp;"_"&amp;$AZ$7,データシート1!$A:$BT,MATCH("cb_"&amp;BG$12,データシート1!$A$1:$BT$1,0),0)</f>
        <v>0</v>
      </c>
      <c r="BH14" s="34">
        <f>VLOOKUP($BC14&amp;"_"&amp;$AZ$7,データシート1!$A:$BT,MATCH("cb_"&amp;BH$12,データシート1!$A$1:$BT$1,0),0)</f>
        <v>1700</v>
      </c>
      <c r="BI14" s="34">
        <f>VLOOKUP($BC14&amp;"_"&amp;$AZ$7,データシート1!$A:$BT,MATCH("cb_"&amp;BI$12,データシート1!$A$1:$BT$1,0),0)</f>
        <v>0</v>
      </c>
      <c r="BJ14" s="34">
        <f>VLOOKUP($BC14&amp;"_"&amp;$AZ$7,データシート1!$A:$BT,MATCH("cb_"&amp;BJ$12,データシート1!$A$1:$BT$1,0),0)</f>
        <v>0</v>
      </c>
      <c r="BK14" s="34">
        <f t="shared" ref="BK14:BK60" si="3">SUM(BE14:BJ14)</f>
        <v>4719.6000000000004</v>
      </c>
      <c r="BL14" s="36"/>
      <c r="BM14" s="844" t="str">
        <f t="shared" ref="BM14:BM60" si="4">AX14</f>
        <v>32386</v>
      </c>
      <c r="BN14" s="1031" t="str">
        <f t="shared" ref="BN14:BN60" si="5">AY14</f>
        <v>飯南町</v>
      </c>
      <c r="BO14" s="34">
        <f>BE14*VLOOKUP(BO$12,別紙!$B$4:$E$10,MATCH("設備利用率",別紙!$B$4:$E$4,0),0)/100*8760/10^3</f>
        <v>336.39363600000007</v>
      </c>
      <c r="BP14" s="34">
        <f>BF14*VLOOKUP(BP$12,別紙!$B$4:$E$10,MATCH("設備利用率",別紙!$B$4:$E$4,0),0)/100*8760/10^3</f>
        <v>3623.4364679999999</v>
      </c>
      <c r="BQ14" s="34">
        <f>BG14*VLOOKUP(BQ$12,別紙!$B$4:$E$10,MATCH("設備利用率",別紙!$B$4:$E$4,0),0)/100*8760/10^3</f>
        <v>0</v>
      </c>
      <c r="BR14" s="34">
        <f>BH14*VLOOKUP(BR$12,別紙!$B$4:$E$10,MATCH("設備利用率",別紙!$B$4:$E$4,0),0)/100*8760/10^3</f>
        <v>8935.2000000000007</v>
      </c>
      <c r="BS14" s="34">
        <f>BI14*VLOOKUP(BS$12,別紙!$B$4:$E$10,MATCH("設備利用率",別紙!$B$4:$E$4,0),0)/100*8760/10^3</f>
        <v>0</v>
      </c>
      <c r="BT14" s="34">
        <f>BJ14*VLOOKUP(BT$12,別紙!$B$4:$E$10,MATCH("設備利用率",別紙!$B$4:$E$4,0),0)/100*8760/10^3</f>
        <v>0</v>
      </c>
      <c r="BU14" s="34">
        <f t="shared" ref="BU14:BU60" si="6">SUM(BO14:BT14)</f>
        <v>12895.030104000001</v>
      </c>
      <c r="BV14" s="36"/>
      <c r="BW14" s="33" t="str">
        <f t="shared" ref="BW14:BW60" si="7">AX14</f>
        <v>32386</v>
      </c>
      <c r="BX14" s="33" t="str">
        <f t="shared" ref="BX14:BX60" si="8">AY14</f>
        <v>飯南町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39164.842825787418</v>
      </c>
      <c r="BZ14" s="36"/>
      <c r="CA14" s="33" t="str">
        <f t="shared" ref="CA14:CA60" si="9">AX14</f>
        <v>32386</v>
      </c>
      <c r="CB14" s="33" t="str">
        <f t="shared" ref="CB14:CB60" si="10">AY14</f>
        <v>飯南町</v>
      </c>
      <c r="CC14" s="223">
        <f t="shared" ref="CC14:CC60" si="11">BO14/$BY14</f>
        <v>8.5891736498558725E-3</v>
      </c>
      <c r="CD14" s="223">
        <f t="shared" si="1"/>
        <v>9.2517579710908737E-2</v>
      </c>
      <c r="CE14" s="223">
        <f t="shared" si="1"/>
        <v>0</v>
      </c>
      <c r="CF14" s="223">
        <f t="shared" si="1"/>
        <v>0.22814338971677864</v>
      </c>
      <c r="CG14" s="223">
        <f t="shared" si="1"/>
        <v>0</v>
      </c>
      <c r="CH14" s="223">
        <f t="shared" si="1"/>
        <v>0</v>
      </c>
      <c r="CI14" s="223">
        <f t="shared" ref="CI14:CI60" si="12">BU14/BY14</f>
        <v>0.32925014307754324</v>
      </c>
      <c r="CK14" s="18" t="str">
        <f t="shared" ref="CK14:CK60" si="13">AX14</f>
        <v>32386</v>
      </c>
      <c r="CL14" s="18" t="str">
        <f t="shared" ref="CL14:CL60" si="14">AY14</f>
        <v>飯南町</v>
      </c>
      <c r="CM14" s="18">
        <f>VLOOKUP($CK14&amp;"_"&amp;$AZ$7,データシート1!$A:$BT,MATCH("ca_太陽光発電（10kW未満）",データシート1!$A$1:$BT$1,0),0)</f>
        <v>45</v>
      </c>
      <c r="CN14" s="18">
        <f>VLOOKUP($CK14&amp;"_"&amp;$AZ$5,データシート1!$A:$BT,MATCH("ab_家庭",データシート1!$A$1:$BT$1,0),0)</f>
        <v>2013</v>
      </c>
      <c r="CO14" s="223">
        <f t="shared" ref="CO14:CO60" si="15">CM14/CN14</f>
        <v>2.2354694485842028E-2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39424</v>
      </c>
      <c r="AY15" s="18" t="str">
        <f>IF(IFERROR(比較地域マスタ!$Z8,"")=0,"",IFERROR(比較地域マスタ!$Z8,""))</f>
        <v>大月町</v>
      </c>
      <c r="BC15" s="844" t="str">
        <f t="shared" si="0"/>
        <v>39424</v>
      </c>
      <c r="BD15" s="1031" t="str">
        <f t="shared" si="2"/>
        <v>大月町</v>
      </c>
      <c r="BE15" s="34">
        <f>VLOOKUP($BC15&amp;"_"&amp;$AZ$7,データシート1!$A:$BT,MATCH("cb_"&amp;BE$12,データシート1!$A$1:$BT$1,0),0)</f>
        <v>572.95600000000002</v>
      </c>
      <c r="BF15" s="34">
        <f>VLOOKUP($BC15&amp;"_"&amp;$AZ$7,データシート1!$A:$BT,MATCH("cb_"&amp;BF$12,データシート1!$A$1:$BT$1,0),0)</f>
        <v>7630.4</v>
      </c>
      <c r="BG15" s="34">
        <f>VLOOKUP($BC15&amp;"_"&amp;$AZ$7,データシート1!$A:$BT,MATCH("cb_"&amp;BG$12,データシート1!$A$1:$BT$1,0),0)</f>
        <v>45475.199999999997</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53678.555999999997</v>
      </c>
      <c r="BL15" s="36"/>
      <c r="BM15" s="844" t="str">
        <f t="shared" si="4"/>
        <v>39424</v>
      </c>
      <c r="BN15" s="1031" t="str">
        <f t="shared" si="5"/>
        <v>大月町</v>
      </c>
      <c r="BO15" s="34">
        <f>BE15*VLOOKUP(BO$12,別紙!$B$4:$E$10,MATCH("設備利用率",別紙!$B$4:$E$4,0),0)/100*8760/10^3</f>
        <v>687.61595471999999</v>
      </c>
      <c r="BP15" s="34">
        <f>BF15*VLOOKUP(BP$12,別紙!$B$4:$E$10,MATCH("設備利用率",別紙!$B$4:$E$4,0),0)/100*8760/10^3</f>
        <v>10093.187903999999</v>
      </c>
      <c r="BQ15" s="34">
        <f>BG15*VLOOKUP(BQ$12,別紙!$B$4:$E$10,MATCH("設備利用率",別紙!$B$4:$E$4,0),0)/100*8760/10^3</f>
        <v>98793.962495999993</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109574.76635471999</v>
      </c>
      <c r="BV15" s="36"/>
      <c r="BW15" s="33" t="str">
        <f t="shared" si="7"/>
        <v>39424</v>
      </c>
      <c r="BX15" s="33" t="str">
        <f t="shared" si="8"/>
        <v>大月町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20574.35082477003</v>
      </c>
      <c r="BZ15" s="36"/>
      <c r="CA15" s="33" t="str">
        <f t="shared" si="9"/>
        <v>39424</v>
      </c>
      <c r="CB15" s="33" t="str">
        <f t="shared" si="10"/>
        <v>大月町</v>
      </c>
      <c r="CC15" s="223">
        <f t="shared" si="11"/>
        <v>3.3421027986562768E-2</v>
      </c>
      <c r="CD15" s="223">
        <f t="shared" si="1"/>
        <v>0.49057139104717368</v>
      </c>
      <c r="CE15" s="223">
        <f t="shared" si="1"/>
        <v>4.8018021728811586</v>
      </c>
      <c r="CF15" s="223">
        <f t="shared" si="1"/>
        <v>0</v>
      </c>
      <c r="CG15" s="223">
        <f t="shared" si="1"/>
        <v>0</v>
      </c>
      <c r="CH15" s="223">
        <f t="shared" si="1"/>
        <v>0</v>
      </c>
      <c r="CI15" s="223">
        <f t="shared" si="12"/>
        <v>5.325794591914895</v>
      </c>
      <c r="CK15" s="18" t="str">
        <f t="shared" si="13"/>
        <v>39424</v>
      </c>
      <c r="CL15" s="18" t="str">
        <f t="shared" si="14"/>
        <v>大月町</v>
      </c>
      <c r="CM15" s="18">
        <f>VLOOKUP($CK15&amp;"_"&amp;$AZ$7,データシート1!$A:$BT,MATCH("ca_太陽光発電（10kW未満）",データシート1!$A$1:$BT$1,0),0)</f>
        <v>106</v>
      </c>
      <c r="CN15" s="18">
        <f>VLOOKUP($CK15&amp;"_"&amp;$AZ$5,データシート1!$A:$BT,MATCH("ab_家庭",データシート1!$A$1:$BT$1,0),0)</f>
        <v>2526</v>
      </c>
      <c r="CO15" s="223">
        <f t="shared" si="15"/>
        <v>4.1963578780680917E-2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01547</v>
      </c>
      <c r="AY16" s="18" t="str">
        <f>IF(IFERROR(比較地域マスタ!$Z9,"")=0,"",IFERROR(比較地域マスタ!$Z9,""))</f>
        <v>小清水町</v>
      </c>
      <c r="BC16" s="844" t="str">
        <f t="shared" si="0"/>
        <v>01547</v>
      </c>
      <c r="BD16" s="1031" t="str">
        <f t="shared" si="2"/>
        <v>小清水町</v>
      </c>
      <c r="BE16" s="34">
        <f>VLOOKUP($BC16&amp;"_"&amp;$AZ$7,データシート1!$A:$BT,MATCH("cb_"&amp;BE$12,データシート1!$A$1:$BT$1,0),0)</f>
        <v>1394.507000000001</v>
      </c>
      <c r="BF16" s="34">
        <f>VLOOKUP($BC16&amp;"_"&amp;$AZ$7,データシート1!$A:$BT,MATCH("cb_"&amp;BF$12,データシート1!$A$1:$BT$1,0),0)</f>
        <v>9762.6999999999971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11157.206999999999</v>
      </c>
      <c r="BL16" s="36"/>
      <c r="BM16" s="844" t="str">
        <f t="shared" si="4"/>
        <v>01547</v>
      </c>
      <c r="BN16" s="1031" t="str">
        <f t="shared" si="5"/>
        <v>小清水町</v>
      </c>
      <c r="BO16" s="34">
        <f>BE16*VLOOKUP(BO$12,別紙!$B$4:$E$10,MATCH("設備利用率",別紙!$B$4:$E$4,0),0)/100*8760/10^3</f>
        <v>1673.5757408400011</v>
      </c>
      <c r="BP16" s="34">
        <f>BF16*VLOOKUP(BP$12,別紙!$B$4:$E$10,MATCH("設備利用率",別紙!$B$4:$E$4,0),0)/100*8760/10^3</f>
        <v>12913.709051999995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14587.284792839995</v>
      </c>
      <c r="BV16" s="36"/>
      <c r="BW16" s="33" t="str">
        <f t="shared" si="7"/>
        <v>01547</v>
      </c>
      <c r="BX16" s="33" t="str">
        <f t="shared" si="8"/>
        <v>小清水町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22190.660958671357</v>
      </c>
      <c r="BZ16" s="36"/>
      <c r="CA16" s="33" t="str">
        <f t="shared" si="9"/>
        <v>01547</v>
      </c>
      <c r="CB16" s="33" t="str">
        <f t="shared" si="10"/>
        <v>小清水町</v>
      </c>
      <c r="CC16" s="223">
        <f t="shared" si="11"/>
        <v>7.5418021299902951E-2</v>
      </c>
      <c r="CD16" s="223">
        <f t="shared" si="1"/>
        <v>0.58194341646924919</v>
      </c>
      <c r="CE16" s="223">
        <f t="shared" si="1"/>
        <v>0</v>
      </c>
      <c r="CF16" s="223">
        <f t="shared" si="1"/>
        <v>0</v>
      </c>
      <c r="CG16" s="223">
        <f t="shared" si="1"/>
        <v>0</v>
      </c>
      <c r="CH16" s="223">
        <f t="shared" si="1"/>
        <v>0</v>
      </c>
      <c r="CI16" s="223">
        <f t="shared" si="12"/>
        <v>0.65736143776915212</v>
      </c>
      <c r="CK16" s="18" t="str">
        <f t="shared" si="13"/>
        <v>01547</v>
      </c>
      <c r="CL16" s="18" t="str">
        <f t="shared" si="14"/>
        <v>小清水町</v>
      </c>
      <c r="CM16" s="18">
        <f>VLOOKUP($CK16&amp;"_"&amp;$AZ$7,データシート1!$A:$BT,MATCH("ca_太陽光発電（10kW未満）",データシート1!$A$1:$BT$1,0),0)</f>
        <v>178</v>
      </c>
      <c r="CN16" s="18">
        <f>VLOOKUP($CK16&amp;"_"&amp;$AZ$5,データシート1!$A:$BT,MATCH("ab_家庭",データシート1!$A$1:$BT$1,0),0)</f>
        <v>2027</v>
      </c>
      <c r="CO16" s="223">
        <f t="shared" si="15"/>
        <v>8.7814504193389251E-2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33663</v>
      </c>
      <c r="AY17" s="18" t="str">
        <f>IF(IFERROR(比較地域マスタ!$Z10,"")=0,"",IFERROR(比較地域マスタ!$Z10,""))</f>
        <v>久米南町</v>
      </c>
      <c r="BC17" s="844" t="str">
        <f t="shared" si="0"/>
        <v>33663</v>
      </c>
      <c r="BD17" s="1031" t="str">
        <f t="shared" si="2"/>
        <v>久米南町</v>
      </c>
      <c r="BE17" s="34">
        <f>VLOOKUP($BC17&amp;"_"&amp;$AZ$7,データシート1!$A:$BT,MATCH("cb_"&amp;BE$12,データシート1!$A$1:$BT$1,0),0)</f>
        <v>672.69999999999982</v>
      </c>
      <c r="BF17" s="34">
        <f>VLOOKUP($BC17&amp;"_"&amp;$AZ$7,データシート1!$A:$BT,MATCH("cb_"&amp;BF$12,データシート1!$A$1:$BT$1,0),0)</f>
        <v>36933.700000000033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37606.400000000031</v>
      </c>
      <c r="BL17" s="36"/>
      <c r="BM17" s="844" t="str">
        <f t="shared" si="4"/>
        <v>33663</v>
      </c>
      <c r="BN17" s="1031" t="str">
        <f t="shared" si="5"/>
        <v>久米南町</v>
      </c>
      <c r="BO17" s="34">
        <f>BE17*VLOOKUP(BO$12,別紙!$B$4:$E$10,MATCH("設備利用率",別紙!$B$4:$E$4,0),0)/100*8760/10^3</f>
        <v>807.3207239999997</v>
      </c>
      <c r="BP17" s="34">
        <f>BF17*VLOOKUP(BP$12,別紙!$B$4:$E$10,MATCH("設備利用率",別紙!$B$4:$E$4,0),0)/100*8760/10^3</f>
        <v>48854.421012000043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49661.74173600004</v>
      </c>
      <c r="BV17" s="36"/>
      <c r="BW17" s="33" t="str">
        <f t="shared" si="7"/>
        <v>33663</v>
      </c>
      <c r="BX17" s="33" t="str">
        <f t="shared" si="8"/>
        <v>久米南町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28818.754834514068</v>
      </c>
      <c r="BZ17" s="36"/>
      <c r="CA17" s="33" t="str">
        <f t="shared" si="9"/>
        <v>33663</v>
      </c>
      <c r="CB17" s="33" t="str">
        <f t="shared" si="10"/>
        <v>久米南町</v>
      </c>
      <c r="CC17" s="223">
        <f t="shared" si="11"/>
        <v>2.801372677743634E-2</v>
      </c>
      <c r="CD17" s="223">
        <f t="shared" si="1"/>
        <v>1.695230112908652</v>
      </c>
      <c r="CE17" s="223">
        <f t="shared" si="1"/>
        <v>0</v>
      </c>
      <c r="CF17" s="223">
        <f t="shared" si="1"/>
        <v>0</v>
      </c>
      <c r="CG17" s="223">
        <f t="shared" si="1"/>
        <v>0</v>
      </c>
      <c r="CH17" s="223">
        <f t="shared" si="1"/>
        <v>0</v>
      </c>
      <c r="CI17" s="223">
        <f t="shared" si="12"/>
        <v>1.7232438396860883</v>
      </c>
      <c r="CK17" s="18" t="str">
        <f t="shared" si="13"/>
        <v>33663</v>
      </c>
      <c r="CL17" s="18" t="str">
        <f t="shared" si="14"/>
        <v>久米南町</v>
      </c>
      <c r="CM17" s="18">
        <f>VLOOKUP($CK17&amp;"_"&amp;$AZ$7,データシート1!$A:$BT,MATCH("ca_太陽光発電（10kW未満）",データシート1!$A$1:$BT$1,0),0)</f>
        <v>117</v>
      </c>
      <c r="CN17" s="18">
        <f>VLOOKUP($CK17&amp;"_"&amp;$AZ$5,データシート1!$A:$BT,MATCH("ab_家庭",データシート1!$A$1:$BT$1,0),0)</f>
        <v>2198</v>
      </c>
      <c r="CO17" s="223">
        <f t="shared" si="15"/>
        <v>5.3230209281164696E-2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01694</v>
      </c>
      <c r="AY18" s="18" t="str">
        <f>IF(IFERROR(比較地域マスタ!$Z11,"")=0,"",IFERROR(比較地域マスタ!$Z11,""))</f>
        <v>羅臼町</v>
      </c>
      <c r="BC18" s="844" t="str">
        <f t="shared" si="0"/>
        <v>01694</v>
      </c>
      <c r="BD18" s="1031" t="str">
        <f t="shared" si="2"/>
        <v>羅臼町</v>
      </c>
      <c r="BE18" s="34">
        <f>VLOOKUP($BC18&amp;"_"&amp;$AZ$7,データシート1!$A:$BT,MATCH("cb_"&amp;BE$12,データシート1!$A$1:$BT$1,0),0)</f>
        <v>116.38500000000001</v>
      </c>
      <c r="BF18" s="34">
        <f>VLOOKUP($BC18&amp;"_"&amp;$AZ$7,データシート1!$A:$BT,MATCH("cb_"&amp;BF$12,データシート1!$A$1:$BT$1,0),0)</f>
        <v>19.2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135.58500000000001</v>
      </c>
      <c r="BL18" s="36"/>
      <c r="BM18" s="844" t="str">
        <f t="shared" si="4"/>
        <v>01694</v>
      </c>
      <c r="BN18" s="1031" t="str">
        <f t="shared" si="5"/>
        <v>羅臼町</v>
      </c>
      <c r="BO18" s="34">
        <f>BE18*VLOOKUP(BO$12,別紙!$B$4:$E$10,MATCH("設備利用率",別紙!$B$4:$E$4,0),0)/100*8760/10^3</f>
        <v>139.6759662</v>
      </c>
      <c r="BP18" s="34">
        <f>BF18*VLOOKUP(BP$12,別紙!$B$4:$E$10,MATCH("設備利用率",別紙!$B$4:$E$4,0),0)/100*8760/10^3</f>
        <v>25.396991999999994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165.07295819999999</v>
      </c>
      <c r="BV18" s="36"/>
      <c r="BW18" s="33" t="str">
        <f t="shared" si="7"/>
        <v>01694</v>
      </c>
      <c r="BX18" s="33" t="str">
        <f t="shared" si="8"/>
        <v>羅臼町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33271.666971478437</v>
      </c>
      <c r="BZ18" s="36"/>
      <c r="CA18" s="33" t="str">
        <f t="shared" si="9"/>
        <v>01694</v>
      </c>
      <c r="CB18" s="33" t="str">
        <f t="shared" si="10"/>
        <v>羅臼町</v>
      </c>
      <c r="CC18" s="223">
        <f t="shared" si="11"/>
        <v>4.1980453314748199E-3</v>
      </c>
      <c r="CD18" s="223">
        <f t="shared" si="1"/>
        <v>7.6332189853219946E-4</v>
      </c>
      <c r="CE18" s="223">
        <f t="shared" si="1"/>
        <v>0</v>
      </c>
      <c r="CF18" s="223">
        <f t="shared" si="1"/>
        <v>0</v>
      </c>
      <c r="CG18" s="223">
        <f t="shared" si="1"/>
        <v>0</v>
      </c>
      <c r="CH18" s="223">
        <f t="shared" si="1"/>
        <v>0</v>
      </c>
      <c r="CI18" s="223">
        <f t="shared" si="12"/>
        <v>4.961367230007019E-3</v>
      </c>
      <c r="CK18" s="18" t="str">
        <f t="shared" si="13"/>
        <v>01694</v>
      </c>
      <c r="CL18" s="18" t="str">
        <f t="shared" si="14"/>
        <v>羅臼町</v>
      </c>
      <c r="CM18" s="18">
        <f>VLOOKUP($CK18&amp;"_"&amp;$AZ$7,データシート1!$A:$BT,MATCH("ca_太陽光発電（10kW未満）",データシート1!$A$1:$BT$1,0),0)</f>
        <v>19</v>
      </c>
      <c r="CN18" s="18">
        <f>VLOOKUP($CK18&amp;"_"&amp;$AZ$5,データシート1!$A:$BT,MATCH("ab_家庭",データシート1!$A$1:$BT$1,0),0)</f>
        <v>2023</v>
      </c>
      <c r="CO18" s="223">
        <f t="shared" si="15"/>
        <v>9.3919920909540291E-3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20562</v>
      </c>
      <c r="AY19" s="18" t="str">
        <f>IF(IFERROR(比較地域マスタ!$Z12,"")=0,"",IFERROR(比較地域マスタ!$Z12,""))</f>
        <v>木島平村</v>
      </c>
      <c r="BC19" s="844" t="str">
        <f t="shared" si="0"/>
        <v>20562</v>
      </c>
      <c r="BD19" s="1031" t="str">
        <f t="shared" si="2"/>
        <v>木島平村</v>
      </c>
      <c r="BE19" s="34">
        <f>VLOOKUP($BC19&amp;"_"&amp;$AZ$7,データシート1!$A:$BT,MATCH("cb_"&amp;BE$12,データシート1!$A$1:$BT$1,0),0)</f>
        <v>124.9</v>
      </c>
      <c r="BF19" s="34">
        <f>VLOOKUP($BC19&amp;"_"&amp;$AZ$7,データシート1!$A:$BT,MATCH("cb_"&amp;BF$12,データシート1!$A$1:$BT$1,0),0)</f>
        <v>443.2</v>
      </c>
      <c r="BG19" s="34">
        <f>VLOOKUP($BC19&amp;"_"&amp;$AZ$7,データシート1!$A:$BT,MATCH("cb_"&amp;BG$12,データシート1!$A$1:$BT$1,0),0)</f>
        <v>0</v>
      </c>
      <c r="BH19" s="34">
        <f>VLOOKUP($BC19&amp;"_"&amp;$AZ$7,データシート1!$A:$BT,MATCH("cb_"&amp;BH$12,データシート1!$A$1:$BT$1,0),0)</f>
        <v>114.8</v>
      </c>
      <c r="BI19" s="34">
        <f>VLOOKUP($BC19&amp;"_"&amp;$AZ$7,データシート1!$A:$BT,MATCH("cb_"&amp;BI$12,データシート1!$A$1:$BT$1,0),0)</f>
        <v>0</v>
      </c>
      <c r="BJ19" s="34">
        <f>VLOOKUP($BC19&amp;"_"&amp;$AZ$7,データシート1!$A:$BT,MATCH("cb_"&amp;BJ$12,データシート1!$A$1:$BT$1,0),0)</f>
        <v>0</v>
      </c>
      <c r="BK19" s="34">
        <f t="shared" si="3"/>
        <v>682.9</v>
      </c>
      <c r="BL19" s="36"/>
      <c r="BM19" s="844" t="str">
        <f t="shared" si="4"/>
        <v>20562</v>
      </c>
      <c r="BN19" s="1031" t="str">
        <f t="shared" si="5"/>
        <v>木島平村</v>
      </c>
      <c r="BO19" s="34">
        <f>BE19*VLOOKUP(BO$12,別紙!$B$4:$E$10,MATCH("設備利用率",別紙!$B$4:$E$4,0),0)/100*8760/10^3</f>
        <v>149.89498800000001</v>
      </c>
      <c r="BP19" s="34">
        <f>BF19*VLOOKUP(BP$12,別紙!$B$4:$E$10,MATCH("設備利用率",別紙!$B$4:$E$4,0),0)/100*8760/10^3</f>
        <v>586.24723199999994</v>
      </c>
      <c r="BQ19" s="34">
        <f>BG19*VLOOKUP(BQ$12,別紙!$B$4:$E$10,MATCH("設備利用率",別紙!$B$4:$E$4,0),0)/100*8760/10^3</f>
        <v>0</v>
      </c>
      <c r="BR19" s="34">
        <f>BH19*VLOOKUP(BR$12,別紙!$B$4:$E$10,MATCH("設備利用率",別紙!$B$4:$E$4,0),0)/100*8760/10^3</f>
        <v>603.38879999999995</v>
      </c>
      <c r="BS19" s="34">
        <f>BI19*VLOOKUP(BS$12,別紙!$B$4:$E$10,MATCH("設備利用率",別紙!$B$4:$E$4,0),0)/100*8760/10^3</f>
        <v>0</v>
      </c>
      <c r="BT19" s="34">
        <f>BJ19*VLOOKUP(BT$12,別紙!$B$4:$E$10,MATCH("設備利用率",別紙!$B$4:$E$4,0),0)/100*8760/10^3</f>
        <v>0</v>
      </c>
      <c r="BU19" s="34">
        <f t="shared" si="6"/>
        <v>1339.5310199999999</v>
      </c>
      <c r="BV19" s="36"/>
      <c r="BW19" s="33" t="str">
        <f t="shared" si="7"/>
        <v>20562</v>
      </c>
      <c r="BX19" s="33" t="str">
        <f t="shared" si="8"/>
        <v>木島平村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16789.157935715397</v>
      </c>
      <c r="BZ19" s="36"/>
      <c r="CA19" s="33" t="str">
        <f t="shared" si="9"/>
        <v>20562</v>
      </c>
      <c r="CB19" s="33" t="str">
        <f t="shared" si="10"/>
        <v>木島平村</v>
      </c>
      <c r="CC19" s="223">
        <f t="shared" si="11"/>
        <v>8.9280825502945568E-3</v>
      </c>
      <c r="CD19" s="223">
        <f t="shared" si="1"/>
        <v>3.491820341703275E-2</v>
      </c>
      <c r="CE19" s="223">
        <f t="shared" si="1"/>
        <v>0</v>
      </c>
      <c r="CF19" s="223">
        <f t="shared" si="1"/>
        <v>3.5939193752917015E-2</v>
      </c>
      <c r="CG19" s="223">
        <f t="shared" si="1"/>
        <v>0</v>
      </c>
      <c r="CH19" s="223">
        <f t="shared" si="1"/>
        <v>0</v>
      </c>
      <c r="CI19" s="223">
        <f t="shared" si="12"/>
        <v>7.9785479720244329E-2</v>
      </c>
      <c r="CK19" s="18" t="str">
        <f t="shared" si="13"/>
        <v>20562</v>
      </c>
      <c r="CL19" s="18" t="str">
        <f t="shared" si="14"/>
        <v>木島平村</v>
      </c>
      <c r="CM19" s="18">
        <f>VLOOKUP($CK19&amp;"_"&amp;$AZ$7,データシート1!$A:$BT,MATCH("ca_太陽光発電（10kW未満）",データシート1!$A$1:$BT$1,0),0)</f>
        <v>25</v>
      </c>
      <c r="CN19" s="18">
        <f>VLOOKUP($CK19&amp;"_"&amp;$AZ$5,データシート1!$A:$BT,MATCH("ab_家庭",データシート1!$A$1:$BT$1,0),0)</f>
        <v>1790</v>
      </c>
      <c r="CO19" s="223">
        <f t="shared" si="15"/>
        <v>1.3966480446927373E-2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20451</v>
      </c>
      <c r="AY20" s="18" t="str">
        <f>IF(IFERROR(比較地域マスタ!$Z13,"")=0,"",IFERROR(比較地域マスタ!$Z13,""))</f>
        <v>朝日村</v>
      </c>
      <c r="BC20" s="844" t="str">
        <f t="shared" si="0"/>
        <v>20451</v>
      </c>
      <c r="BD20" s="1031" t="str">
        <f t="shared" si="2"/>
        <v>朝日村</v>
      </c>
      <c r="BE20" s="34">
        <f>VLOOKUP($BC20&amp;"_"&amp;$AZ$7,データシート1!$A:$BT,MATCH("cb_"&amp;BE$12,データシート1!$A$1:$BT$1,0),0)</f>
        <v>1352.0999999999992</v>
      </c>
      <c r="BF20" s="34">
        <f>VLOOKUP($BC20&amp;"_"&amp;$AZ$7,データシート1!$A:$BT,MATCH("cb_"&amp;BF$12,データシート1!$A$1:$BT$1,0),0)</f>
        <v>6659.5000000000009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8011.6</v>
      </c>
      <c r="BL20" s="36"/>
      <c r="BM20" s="844" t="str">
        <f t="shared" si="4"/>
        <v>20451</v>
      </c>
      <c r="BN20" s="1031" t="str">
        <f t="shared" si="5"/>
        <v>朝日村</v>
      </c>
      <c r="BO20" s="34">
        <f>BE20*VLOOKUP(BO$12,別紙!$B$4:$E$10,MATCH("設備利用率",別紙!$B$4:$E$4,0),0)/100*8760/10^3</f>
        <v>1622.6822519999992</v>
      </c>
      <c r="BP20" s="34">
        <f>BF20*VLOOKUP(BP$12,別紙!$B$4:$E$10,MATCH("設備利用率",別紙!$B$4:$E$4,0),0)/100*8760/10^3</f>
        <v>8808.92022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10431.602471999999</v>
      </c>
      <c r="BV20" s="36"/>
      <c r="BW20" s="33" t="str">
        <f t="shared" si="7"/>
        <v>20451</v>
      </c>
      <c r="BX20" s="33" t="str">
        <f t="shared" si="8"/>
        <v>朝日村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19779.313664109606</v>
      </c>
      <c r="BZ20" s="36"/>
      <c r="CA20" s="33" t="str">
        <f t="shared" si="9"/>
        <v>20451</v>
      </c>
      <c r="CB20" s="33" t="str">
        <f t="shared" si="10"/>
        <v>朝日村</v>
      </c>
      <c r="CC20" s="223">
        <f t="shared" si="11"/>
        <v>8.203936089776584E-2</v>
      </c>
      <c r="CD20" s="223">
        <f t="shared" si="1"/>
        <v>0.44536025716525013</v>
      </c>
      <c r="CE20" s="223">
        <f t="shared" si="1"/>
        <v>0</v>
      </c>
      <c r="CF20" s="223">
        <f t="shared" si="1"/>
        <v>0</v>
      </c>
      <c r="CG20" s="223">
        <f t="shared" si="1"/>
        <v>0</v>
      </c>
      <c r="CH20" s="223">
        <f t="shared" si="1"/>
        <v>0</v>
      </c>
      <c r="CI20" s="223">
        <f t="shared" si="12"/>
        <v>0.52739961806301594</v>
      </c>
      <c r="CK20" s="18" t="str">
        <f t="shared" si="13"/>
        <v>20451</v>
      </c>
      <c r="CL20" s="18" t="str">
        <f t="shared" si="14"/>
        <v>朝日村</v>
      </c>
      <c r="CM20" s="18">
        <f>VLOOKUP($CK20&amp;"_"&amp;$AZ$7,データシート1!$A:$BT,MATCH("ca_太陽光発電（10kW未満）",データシート1!$A$1:$BT$1,0),0)</f>
        <v>286</v>
      </c>
      <c r="CN20" s="18">
        <f>VLOOKUP($CK20&amp;"_"&amp;$AZ$5,データシート1!$A:$BT,MATCH("ab_家庭",データシート1!$A$1:$BT$1,0),0)</f>
        <v>1544</v>
      </c>
      <c r="CO20" s="223">
        <f t="shared" si="15"/>
        <v>0.18523316062176165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05366</v>
      </c>
      <c r="AY21" s="18" t="str">
        <f>IF(IFERROR(比較地域マスタ!$Z14,"")=0,"",IFERROR(比較地域マスタ!$Z14,""))</f>
        <v>井川町</v>
      </c>
      <c r="BC21" s="844" t="str">
        <f t="shared" si="0"/>
        <v>05366</v>
      </c>
      <c r="BD21" s="1031" t="str">
        <f t="shared" si="2"/>
        <v>井川町</v>
      </c>
      <c r="BE21" s="34">
        <f>VLOOKUP($BC21&amp;"_"&amp;$AZ$7,データシート1!$A:$BT,MATCH("cb_"&amp;BE$12,データシート1!$A$1:$BT$1,0),0)</f>
        <v>263.3</v>
      </c>
      <c r="BF21" s="34">
        <f>VLOOKUP($BC21&amp;"_"&amp;$AZ$7,データシート1!$A:$BT,MATCH("cb_"&amp;BF$12,データシート1!$A$1:$BT$1,0),0)</f>
        <v>2884.8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3148.1000000000004</v>
      </c>
      <c r="BL21" s="36"/>
      <c r="BM21" s="844" t="str">
        <f t="shared" si="4"/>
        <v>05366</v>
      </c>
      <c r="BN21" s="1031" t="str">
        <f t="shared" si="5"/>
        <v>井川町</v>
      </c>
      <c r="BO21" s="34">
        <f>BE21*VLOOKUP(BO$12,別紙!$B$4:$E$10,MATCH("設備利用率",別紙!$B$4:$E$4,0),0)/100*8760/10^3</f>
        <v>315.99159600000002</v>
      </c>
      <c r="BP21" s="34">
        <f>BF21*VLOOKUP(BP$12,別紙!$B$4:$E$10,MATCH("設備利用率",別紙!$B$4:$E$4,0),0)/100*8760/10^3</f>
        <v>3815.898048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4131.8896439999999</v>
      </c>
      <c r="BV21" s="36"/>
      <c r="BW21" s="33" t="str">
        <f t="shared" si="7"/>
        <v>05366</v>
      </c>
      <c r="BX21" s="33" t="str">
        <f t="shared" si="8"/>
        <v>井川町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29559.969848549172</v>
      </c>
      <c r="BZ21" s="36"/>
      <c r="CA21" s="33" t="str">
        <f t="shared" si="9"/>
        <v>05366</v>
      </c>
      <c r="CB21" s="33" t="str">
        <f t="shared" si="10"/>
        <v>井川町</v>
      </c>
      <c r="CC21" s="223">
        <f t="shared" si="11"/>
        <v>1.0689848386821313E-2</v>
      </c>
      <c r="CD21" s="223">
        <f t="shared" si="1"/>
        <v>0.12909005210596611</v>
      </c>
      <c r="CE21" s="223">
        <f t="shared" si="1"/>
        <v>0</v>
      </c>
      <c r="CF21" s="223">
        <f t="shared" si="1"/>
        <v>0</v>
      </c>
      <c r="CG21" s="223">
        <f t="shared" si="1"/>
        <v>0</v>
      </c>
      <c r="CH21" s="223">
        <f t="shared" si="1"/>
        <v>0</v>
      </c>
      <c r="CI21" s="223">
        <f t="shared" si="12"/>
        <v>0.13977990049278743</v>
      </c>
      <c r="CK21" s="18" t="str">
        <f t="shared" si="13"/>
        <v>05366</v>
      </c>
      <c r="CL21" s="18" t="str">
        <f t="shared" si="14"/>
        <v>井川町</v>
      </c>
      <c r="CM21" s="18">
        <f>VLOOKUP($CK21&amp;"_"&amp;$AZ$7,データシート1!$A:$BT,MATCH("ca_太陽光発電（10kW未満）",データシート1!$A$1:$BT$1,0),0)</f>
        <v>53</v>
      </c>
      <c r="CN21" s="18">
        <f>VLOOKUP($CK21&amp;"_"&amp;$AZ$5,データシート1!$A:$BT,MATCH("ab_家庭",データシート1!$A$1:$BT$1,0),0)</f>
        <v>1719</v>
      </c>
      <c r="CO21" s="223">
        <f t="shared" si="15"/>
        <v>3.0831878999418267E-2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01581</v>
      </c>
      <c r="AY22" s="18" t="str">
        <f>IF(IFERROR(比較地域マスタ!$Z15,"")=0,"",IFERROR(比較地域マスタ!$Z15,""))</f>
        <v>厚真町</v>
      </c>
      <c r="BC22" s="844" t="str">
        <f t="shared" si="0"/>
        <v>01581</v>
      </c>
      <c r="BD22" s="1031" t="str">
        <f t="shared" si="2"/>
        <v>厚真町</v>
      </c>
      <c r="BE22" s="34">
        <f>VLOOKUP($BC22&amp;"_"&amp;$AZ$7,データシート1!$A:$BT,MATCH("cb_"&amp;BE$12,データシート1!$A$1:$BT$1,0),0)</f>
        <v>729.51099999999974</v>
      </c>
      <c r="BF22" s="34">
        <f>VLOOKUP($BC22&amp;"_"&amp;$AZ$7,データシート1!$A:$BT,MATCH("cb_"&amp;BF$12,データシート1!$A$1:$BT$1,0),0)</f>
        <v>22480.5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40</v>
      </c>
      <c r="BK22" s="34">
        <f t="shared" si="3"/>
        <v>23250.010999999999</v>
      </c>
      <c r="BL22" s="36"/>
      <c r="BM22" s="844" t="str">
        <f t="shared" si="4"/>
        <v>01581</v>
      </c>
      <c r="BN22" s="1031" t="str">
        <f t="shared" si="5"/>
        <v>厚真町</v>
      </c>
      <c r="BO22" s="34">
        <f>BE22*VLOOKUP(BO$12,別紙!$B$4:$E$10,MATCH("設備利用率",別紙!$B$4:$E$4,0),0)/100*8760/10^3</f>
        <v>875.50074131999963</v>
      </c>
      <c r="BP22" s="34">
        <f>BF22*VLOOKUP(BP$12,別紙!$B$4:$E$10,MATCH("設備利用率",別紙!$B$4:$E$4,0),0)/100*8760/10^3</f>
        <v>29736.30618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280.32</v>
      </c>
      <c r="BU22" s="34">
        <f t="shared" si="6"/>
        <v>30892.126921319999</v>
      </c>
      <c r="BV22" s="36"/>
      <c r="BW22" s="33" t="str">
        <f t="shared" si="7"/>
        <v>01581</v>
      </c>
      <c r="BX22" s="33" t="str">
        <f t="shared" si="8"/>
        <v>厚真町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28223.256949879724</v>
      </c>
      <c r="BZ22" s="36"/>
      <c r="CA22" s="33" t="str">
        <f t="shared" si="9"/>
        <v>01581</v>
      </c>
      <c r="CB22" s="33" t="str">
        <f t="shared" si="10"/>
        <v>厚真町</v>
      </c>
      <c r="CC22" s="223">
        <f t="shared" si="11"/>
        <v>3.1020542486459229E-2</v>
      </c>
      <c r="CD22" s="223">
        <f t="shared" si="1"/>
        <v>1.053610015059822</v>
      </c>
      <c r="CE22" s="223">
        <f t="shared" si="1"/>
        <v>0</v>
      </c>
      <c r="CF22" s="223">
        <f t="shared" si="1"/>
        <v>0</v>
      </c>
      <c r="CG22" s="223">
        <f t="shared" si="1"/>
        <v>0</v>
      </c>
      <c r="CH22" s="223">
        <f t="shared" si="1"/>
        <v>9.9322342739467072E-3</v>
      </c>
      <c r="CI22" s="223">
        <f t="shared" si="12"/>
        <v>1.0945627918202279</v>
      </c>
      <c r="CK22" s="18" t="str">
        <f t="shared" si="13"/>
        <v>01581</v>
      </c>
      <c r="CL22" s="18" t="str">
        <f t="shared" si="14"/>
        <v>厚真町</v>
      </c>
      <c r="CM22" s="18">
        <f>VLOOKUP($CK22&amp;"_"&amp;$AZ$7,データシート1!$A:$BT,MATCH("ca_太陽光発電（10kW未満）",データシート1!$A$1:$BT$1,0),0)</f>
        <v>110</v>
      </c>
      <c r="CN22" s="18">
        <f>VLOOKUP($CK22&amp;"_"&amp;$AZ$5,データシート1!$A:$BT,MATCH("ab_家庭",データシート1!$A$1:$BT$1,0),0)</f>
        <v>2129</v>
      </c>
      <c r="CO22" s="223">
        <f t="shared" si="15"/>
        <v>5.1667449506810709E-2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47315</v>
      </c>
      <c r="AY23" s="18" t="str">
        <f>IF(IFERROR(比較地域マスタ!$Z16,"")=0,"",IFERROR(比較地域マスタ!$Z16,""))</f>
        <v>伊江村</v>
      </c>
      <c r="BC23" s="844" t="str">
        <f t="shared" si="0"/>
        <v>47315</v>
      </c>
      <c r="BD23" s="1031" t="str">
        <f t="shared" si="2"/>
        <v>伊江村</v>
      </c>
      <c r="BE23" s="34">
        <f>VLOOKUP($BC23&amp;"_"&amp;$AZ$7,データシート1!$A:$BT,MATCH("cb_"&amp;BE$12,データシート1!$A$1:$BT$1,0),0)</f>
        <v>1131.099999999999</v>
      </c>
      <c r="BF23" s="34">
        <f>VLOOKUP($BC23&amp;"_"&amp;$AZ$7,データシート1!$A:$BT,MATCH("cb_"&amp;BF$12,データシート1!$A$1:$BT$1,0),0)</f>
        <v>4358.4000000000005</v>
      </c>
      <c r="BG23" s="34">
        <f>VLOOKUP($BC23&amp;"_"&amp;$AZ$7,データシート1!$A:$BT,MATCH("cb_"&amp;BG$12,データシート1!$A$1:$BT$1,0),0)</f>
        <v>2690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8179.5</v>
      </c>
      <c r="BL23" s="36"/>
      <c r="BM23" s="844" t="str">
        <f t="shared" si="4"/>
        <v>47315</v>
      </c>
      <c r="BN23" s="1031" t="str">
        <f t="shared" si="5"/>
        <v>伊江村</v>
      </c>
      <c r="BO23" s="34">
        <f>BE23*VLOOKUP(BO$12,別紙!$B$4:$E$10,MATCH("設備利用率",別紙!$B$4:$E$4,0),0)/100*8760/10^3</f>
        <v>1357.4557319999988</v>
      </c>
      <c r="BP23" s="34">
        <f>BF23*VLOOKUP(BP$12,別紙!$B$4:$E$10,MATCH("設備利用率",別紙!$B$4:$E$4,0),0)/100*8760/10^3</f>
        <v>5765.1171840000006</v>
      </c>
      <c r="BQ23" s="34">
        <f>BG23*VLOOKUP(BQ$12,別紙!$B$4:$E$10,MATCH("設備利用率",別紙!$B$4:$E$4,0),0)/100*8760/10^3</f>
        <v>5843.9712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12966.544115999999</v>
      </c>
      <c r="BV23" s="36"/>
      <c r="BW23" s="33" t="str">
        <f t="shared" si="7"/>
        <v>47315</v>
      </c>
      <c r="BX23" s="33" t="str">
        <f t="shared" si="8"/>
        <v>伊江村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19742.326537145102</v>
      </c>
      <c r="BZ23" s="36"/>
      <c r="CA23" s="33" t="str">
        <f t="shared" si="9"/>
        <v>47315</v>
      </c>
      <c r="CB23" s="33" t="str">
        <f t="shared" si="10"/>
        <v>伊江村</v>
      </c>
      <c r="CC23" s="223">
        <f t="shared" si="11"/>
        <v>6.8758650579806374E-2</v>
      </c>
      <c r="CD23" s="223">
        <f t="shared" si="1"/>
        <v>0.29201812527783683</v>
      </c>
      <c r="CE23" s="223">
        <f t="shared" si="1"/>
        <v>0.29601228553304465</v>
      </c>
      <c r="CF23" s="223">
        <f t="shared" si="1"/>
        <v>0</v>
      </c>
      <c r="CG23" s="223">
        <f t="shared" si="1"/>
        <v>0</v>
      </c>
      <c r="CH23" s="223">
        <f t="shared" si="1"/>
        <v>0</v>
      </c>
      <c r="CI23" s="223">
        <f t="shared" si="12"/>
        <v>0.65678906139068782</v>
      </c>
      <c r="CK23" s="18" t="str">
        <f t="shared" si="13"/>
        <v>47315</v>
      </c>
      <c r="CL23" s="18" t="str">
        <f t="shared" si="14"/>
        <v>伊江村</v>
      </c>
      <c r="CM23" s="18">
        <f>VLOOKUP($CK23&amp;"_"&amp;$AZ$7,データシート1!$A:$BT,MATCH("ca_太陽光発電（10kW未満）",データシート1!$A$1:$BT$1,0),0)</f>
        <v>141</v>
      </c>
      <c r="CN23" s="18">
        <f>VLOOKUP($CK23&amp;"_"&amp;$AZ$5,データシート1!$A:$BT,MATCH("ab_家庭",データシート1!$A$1:$BT$1,0),0)</f>
        <v>2268</v>
      </c>
      <c r="CO23" s="223">
        <f t="shared" si="15"/>
        <v>6.2169312169312166E-2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15504</v>
      </c>
      <c r="AY24" s="18" t="str">
        <f>IF(IFERROR(比較地域マスタ!$Z17,"")=0,"",IFERROR(比較地域マスタ!$Z17,""))</f>
        <v>刈羽村</v>
      </c>
      <c r="BC24" s="844" t="str">
        <f t="shared" si="0"/>
        <v>15504</v>
      </c>
      <c r="BD24" s="1031" t="str">
        <f t="shared" si="2"/>
        <v>刈羽村</v>
      </c>
      <c r="BE24" s="34">
        <f>VLOOKUP($BC24&amp;"_"&amp;$AZ$7,データシート1!$A:$BT,MATCH("cb_"&amp;BE$12,データシート1!$A$1:$BT$1,0),0)</f>
        <v>259.8</v>
      </c>
      <c r="BF24" s="34">
        <f>VLOOKUP($BC24&amp;"_"&amp;$AZ$7,データシート1!$A:$BT,MATCH("cb_"&amp;BF$12,データシート1!$A$1:$BT$1,0),0)</f>
        <v>904.5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1164.3</v>
      </c>
      <c r="BL24" s="36"/>
      <c r="BM24" s="844" t="str">
        <f t="shared" si="4"/>
        <v>15504</v>
      </c>
      <c r="BN24" s="1031" t="str">
        <f t="shared" si="5"/>
        <v>刈羽村</v>
      </c>
      <c r="BO24" s="34">
        <f>BE24*VLOOKUP(BO$12,別紙!$B$4:$E$10,MATCH("設備利用率",別紙!$B$4:$E$4,0),0)/100*8760/10^3</f>
        <v>311.79117599999995</v>
      </c>
      <c r="BP24" s="34">
        <f>BF24*VLOOKUP(BP$12,別紙!$B$4:$E$10,MATCH("設備利用率",別紙!$B$4:$E$4,0),0)/100*8760/10^3</f>
        <v>1196.43642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1508.2275959999999</v>
      </c>
      <c r="BV24" s="36"/>
      <c r="BW24" s="33" t="str">
        <f t="shared" si="7"/>
        <v>15504</v>
      </c>
      <c r="BX24" s="33" t="str">
        <f t="shared" si="8"/>
        <v>刈羽村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20237.149191635741</v>
      </c>
      <c r="BZ24" s="36"/>
      <c r="CA24" s="33" t="str">
        <f t="shared" si="9"/>
        <v>15504</v>
      </c>
      <c r="CB24" s="33" t="str">
        <f t="shared" si="10"/>
        <v>刈羽村</v>
      </c>
      <c r="CC24" s="223">
        <f t="shared" si="11"/>
        <v>1.540687243284578E-2</v>
      </c>
      <c r="CD24" s="223">
        <f t="shared" si="1"/>
        <v>5.9120798521093164E-2</v>
      </c>
      <c r="CE24" s="223">
        <f t="shared" si="1"/>
        <v>0</v>
      </c>
      <c r="CF24" s="223">
        <f t="shared" si="1"/>
        <v>0</v>
      </c>
      <c r="CG24" s="223">
        <f t="shared" si="1"/>
        <v>0</v>
      </c>
      <c r="CH24" s="223">
        <f t="shared" si="1"/>
        <v>0</v>
      </c>
      <c r="CI24" s="223">
        <f t="shared" si="12"/>
        <v>7.4527670953938946E-2</v>
      </c>
      <c r="CK24" s="18" t="str">
        <f t="shared" si="13"/>
        <v>15504</v>
      </c>
      <c r="CL24" s="18" t="str">
        <f t="shared" si="14"/>
        <v>刈羽村</v>
      </c>
      <c r="CM24" s="18">
        <f>VLOOKUP($CK24&amp;"_"&amp;$AZ$7,データシート1!$A:$BT,MATCH("ca_太陽光発電（10kW未満）",データシート1!$A$1:$BT$1,0),0)</f>
        <v>56</v>
      </c>
      <c r="CN24" s="18">
        <f>VLOOKUP($CK24&amp;"_"&amp;$AZ$5,データシート1!$A:$BT,MATCH("ab_家庭",データシート1!$A$1:$BT$1,0),0)</f>
        <v>1595</v>
      </c>
      <c r="CO24" s="223">
        <f t="shared" si="15"/>
        <v>3.5109717868338559E-2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01362</v>
      </c>
      <c r="AY25" s="18" t="str">
        <f>IF(IFERROR(比較地域マスタ!$Z18,"")=0,"",IFERROR(比較地域マスタ!$Z18,""))</f>
        <v>上ノ国町</v>
      </c>
      <c r="BC25" s="844" t="str">
        <f t="shared" si="0"/>
        <v>01362</v>
      </c>
      <c r="BD25" s="1031" t="str">
        <f t="shared" si="2"/>
        <v>上ノ国町</v>
      </c>
      <c r="BE25" s="34">
        <f>VLOOKUP($BC25&amp;"_"&amp;$AZ$7,データシート1!$A:$BT,MATCH("cb_"&amp;BE$12,データシート1!$A$1:$BT$1,0),0)</f>
        <v>41.9</v>
      </c>
      <c r="BF25" s="34">
        <f>VLOOKUP($BC25&amp;"_"&amp;$AZ$7,データシート1!$A:$BT,MATCH("cb_"&amp;BF$12,データシート1!$A$1:$BT$1,0),0)</f>
        <v>919.19999999999993</v>
      </c>
      <c r="BG25" s="34">
        <f>VLOOKUP($BC25&amp;"_"&amp;$AZ$7,データシート1!$A:$BT,MATCH("cb_"&amp;BG$12,データシート1!$A$1:$BT$1,0),0)</f>
        <v>31190.499999999996</v>
      </c>
      <c r="BH25" s="34">
        <f>VLOOKUP($BC25&amp;"_"&amp;$AZ$7,データシート1!$A:$BT,MATCH("cb_"&amp;BH$12,データシート1!$A$1:$BT$1,0),0)</f>
        <v>120</v>
      </c>
      <c r="BI25" s="34">
        <f>VLOOKUP($BC25&amp;"_"&amp;$AZ$7,データシート1!$A:$BT,MATCH("cb_"&amp;BI$12,データシート1!$A$1:$BT$1,0),0)</f>
        <v>0</v>
      </c>
      <c r="BJ25" s="34">
        <f>VLOOKUP($BC25&amp;"_"&amp;$AZ$7,データシート1!$A:$BT,MATCH("cb_"&amp;BJ$12,データシート1!$A$1:$BT$1,0),0)</f>
        <v>0</v>
      </c>
      <c r="BK25" s="34">
        <f t="shared" si="3"/>
        <v>32271.599999999995</v>
      </c>
      <c r="BL25" s="36"/>
      <c r="BM25" s="844" t="str">
        <f t="shared" si="4"/>
        <v>01362</v>
      </c>
      <c r="BN25" s="1031" t="str">
        <f t="shared" si="5"/>
        <v>上ノ国町</v>
      </c>
      <c r="BO25" s="34">
        <f>BE25*VLOOKUP(BO$12,別紙!$B$4:$E$10,MATCH("設備利用率",別紙!$B$4:$E$4,0),0)/100*8760/10^3</f>
        <v>50.285027999999997</v>
      </c>
      <c r="BP25" s="34">
        <f>BF25*VLOOKUP(BP$12,別紙!$B$4:$E$10,MATCH("設備利用率",別紙!$B$4:$E$4,0),0)/100*8760/10^3</f>
        <v>1215.8809919999999</v>
      </c>
      <c r="BQ25" s="34">
        <f>BG25*VLOOKUP(BQ$12,別紙!$B$4:$E$10,MATCH("設備利用率",別紙!$B$4:$E$4,0),0)/100*8760/10^3</f>
        <v>67760.737439999983</v>
      </c>
      <c r="BR25" s="34">
        <f>BH25*VLOOKUP(BR$12,別紙!$B$4:$E$10,MATCH("設備利用率",別紙!$B$4:$E$4,0),0)/100*8760/10^3</f>
        <v>630.72</v>
      </c>
      <c r="BS25" s="34">
        <f>BI25*VLOOKUP(BS$12,別紙!$B$4:$E$10,MATCH("設備利用率",別紙!$B$4:$E$4,0),0)/100*8760/10^3</f>
        <v>0</v>
      </c>
      <c r="BT25" s="34">
        <f>BJ25*VLOOKUP(BT$12,別紙!$B$4:$E$10,MATCH("設備利用率",別紙!$B$4:$E$4,0),0)/100*8760/10^3</f>
        <v>0</v>
      </c>
      <c r="BU25" s="34">
        <f t="shared" si="6"/>
        <v>69657.623459999988</v>
      </c>
      <c r="BV25" s="36"/>
      <c r="BW25" s="33" t="str">
        <f t="shared" si="7"/>
        <v>01362</v>
      </c>
      <c r="BX25" s="33" t="str">
        <f t="shared" si="8"/>
        <v>上ノ国町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18912.479872873635</v>
      </c>
      <c r="BZ25" s="36"/>
      <c r="CA25" s="33" t="str">
        <f t="shared" si="9"/>
        <v>01362</v>
      </c>
      <c r="CB25" s="33" t="str">
        <f t="shared" si="10"/>
        <v>上ノ国町</v>
      </c>
      <c r="CC25" s="223">
        <f t="shared" si="11"/>
        <v>2.6588278395010658E-3</v>
      </c>
      <c r="CD25" s="223">
        <f t="shared" si="1"/>
        <v>6.4289876323620071E-2</v>
      </c>
      <c r="CE25" s="223">
        <f t="shared" si="1"/>
        <v>3.5828584033122968</v>
      </c>
      <c r="CF25" s="223">
        <f t="shared" si="1"/>
        <v>3.3349407599616181E-2</v>
      </c>
      <c r="CG25" s="223">
        <f t="shared" si="1"/>
        <v>0</v>
      </c>
      <c r="CH25" s="223">
        <f t="shared" si="1"/>
        <v>0</v>
      </c>
      <c r="CI25" s="223">
        <f t="shared" si="12"/>
        <v>3.6831565150750345</v>
      </c>
      <c r="CK25" s="18" t="str">
        <f t="shared" si="13"/>
        <v>01362</v>
      </c>
      <c r="CL25" s="18" t="str">
        <f t="shared" si="14"/>
        <v>上ノ国町</v>
      </c>
      <c r="CM25" s="18">
        <f>VLOOKUP($CK25&amp;"_"&amp;$AZ$7,データシート1!$A:$BT,MATCH("ca_太陽光発電（10kW未満）",データシート1!$A$1:$BT$1,0),0)</f>
        <v>9</v>
      </c>
      <c r="CN25" s="18">
        <f>VLOOKUP($CK25&amp;"_"&amp;$AZ$5,データシート1!$A:$BT,MATCH("ab_家庭",データシート1!$A$1:$BT$1,0),0)</f>
        <v>2398</v>
      </c>
      <c r="CO25" s="223">
        <f t="shared" si="15"/>
        <v>3.7531276063386154E-3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47381</v>
      </c>
      <c r="AY26" s="18" t="str">
        <f>IF(IFERROR(比較地域マスタ!$Z19,"")=0,"",IFERROR(比較地域マスタ!$Z19,""))</f>
        <v>竹富町</v>
      </c>
      <c r="BC26" s="844" t="str">
        <f t="shared" si="0"/>
        <v>47381</v>
      </c>
      <c r="BD26" s="1031" t="str">
        <f t="shared" si="2"/>
        <v>竹富町</v>
      </c>
      <c r="BE26" s="34">
        <f>VLOOKUP($BC26&amp;"_"&amp;$AZ$7,データシート1!$A:$BT,MATCH("cb_"&amp;BE$12,データシート1!$A$1:$BT$1,0),0)</f>
        <v>143.6</v>
      </c>
      <c r="BF26" s="34">
        <f>VLOOKUP($BC26&amp;"_"&amp;$AZ$7,データシート1!$A:$BT,MATCH("cb_"&amp;BF$12,データシート1!$A$1:$BT$1,0),0)</f>
        <v>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230.6</v>
      </c>
      <c r="BL26" s="36"/>
      <c r="BM26" s="844" t="str">
        <f t="shared" si="4"/>
        <v>47381</v>
      </c>
      <c r="BN26" s="1031" t="str">
        <f t="shared" si="5"/>
        <v>竹富町</v>
      </c>
      <c r="BO26" s="34">
        <f>BE26*VLOOKUP(BO$12,別紙!$B$4:$E$10,MATCH("設備利用率",別紙!$B$4:$E$4,0),0)/100*8760/10^3</f>
        <v>172.337232</v>
      </c>
      <c r="BP26" s="34">
        <f>BF26*VLOOKUP(BP$12,別紙!$B$4:$E$10,MATCH("設備利用率",別紙!$B$4:$E$4,0),0)/100*8760/10^3</f>
        <v>115.08012000000001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287.41735199999999</v>
      </c>
      <c r="BV26" s="36"/>
      <c r="BW26" s="33" t="str">
        <f t="shared" si="7"/>
        <v>47381</v>
      </c>
      <c r="BX26" s="33" t="str">
        <f t="shared" si="8"/>
        <v>竹富町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27819.500236741063</v>
      </c>
      <c r="BZ26" s="36"/>
      <c r="CA26" s="33" t="str">
        <f t="shared" si="9"/>
        <v>47381</v>
      </c>
      <c r="CB26" s="33" t="str">
        <f t="shared" si="10"/>
        <v>竹富町</v>
      </c>
      <c r="CC26" s="223">
        <f t="shared" si="11"/>
        <v>6.1948356560480242E-3</v>
      </c>
      <c r="CD26" s="223">
        <f t="shared" si="1"/>
        <v>4.1366710048951318E-3</v>
      </c>
      <c r="CE26" s="223">
        <f t="shared" si="1"/>
        <v>0</v>
      </c>
      <c r="CF26" s="223">
        <f t="shared" si="1"/>
        <v>0</v>
      </c>
      <c r="CG26" s="223">
        <f t="shared" si="1"/>
        <v>0</v>
      </c>
      <c r="CH26" s="223">
        <f t="shared" si="1"/>
        <v>0</v>
      </c>
      <c r="CI26" s="223">
        <f t="shared" si="12"/>
        <v>1.0331506660943155E-2</v>
      </c>
      <c r="CK26" s="18" t="str">
        <f t="shared" si="13"/>
        <v>47381</v>
      </c>
      <c r="CL26" s="18" t="str">
        <f t="shared" si="14"/>
        <v>竹富町</v>
      </c>
      <c r="CM26" s="18">
        <f>VLOOKUP($CK26&amp;"_"&amp;$AZ$7,データシート1!$A:$BT,MATCH("ca_太陽光発電（10kW未満）",データシート1!$A$1:$BT$1,0),0)</f>
        <v>19</v>
      </c>
      <c r="CN26" s="18">
        <f>VLOOKUP($CK26&amp;"_"&amp;$AZ$5,データシート1!$A:$BT,MATCH("ab_家庭",データシート1!$A$1:$BT$1,0),0)</f>
        <v>2545</v>
      </c>
      <c r="CO26" s="223">
        <f t="shared" si="15"/>
        <v>7.4656188605108052E-3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20303</v>
      </c>
      <c r="AY27" s="18" t="str">
        <f>IF(IFERROR(比較地域マスタ!$Z20,"")=0,"",IFERROR(比較地域マスタ!$Z20,""))</f>
        <v>小海町</v>
      </c>
      <c r="BC27" s="844" t="str">
        <f t="shared" si="0"/>
        <v>20303</v>
      </c>
      <c r="BD27" s="1031" t="str">
        <f t="shared" si="2"/>
        <v>小海町</v>
      </c>
      <c r="BE27" s="34">
        <f>VLOOKUP($BC27&amp;"_"&amp;$AZ$7,データシート1!$A:$BT,MATCH("cb_"&amp;BE$12,データシート1!$A$1:$BT$1,0),0)</f>
        <v>989.09999999999991</v>
      </c>
      <c r="BF27" s="34">
        <f>VLOOKUP($BC27&amp;"_"&amp;$AZ$7,データシート1!$A:$BT,MATCH("cb_"&amp;BF$12,データシート1!$A$1:$BT$1,0),0)</f>
        <v>14219.400000000005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15208.500000000005</v>
      </c>
      <c r="BL27" s="36"/>
      <c r="BM27" s="844" t="str">
        <f t="shared" si="4"/>
        <v>20303</v>
      </c>
      <c r="BN27" s="1031" t="str">
        <f t="shared" si="5"/>
        <v>小海町</v>
      </c>
      <c r="BO27" s="34">
        <f>BE27*VLOOKUP(BO$12,別紙!$B$4:$E$10,MATCH("設備利用率",別紙!$B$4:$E$4,0),0)/100*8760/10^3</f>
        <v>1187.0386920000001</v>
      </c>
      <c r="BP27" s="34">
        <f>BF27*VLOOKUP(BP$12,別紙!$B$4:$E$10,MATCH("設備利用率",別紙!$B$4:$E$4,0),0)/100*8760/10^3</f>
        <v>18808.853544000009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19995.892236000007</v>
      </c>
      <c r="BV27" s="36"/>
      <c r="BW27" s="33" t="str">
        <f t="shared" si="7"/>
        <v>20303</v>
      </c>
      <c r="BX27" s="33" t="str">
        <f t="shared" si="8"/>
        <v>小海町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21890.110754514411</v>
      </c>
      <c r="BZ27" s="36"/>
      <c r="CA27" s="33" t="str">
        <f t="shared" si="9"/>
        <v>20303</v>
      </c>
      <c r="CB27" s="33" t="str">
        <f t="shared" si="10"/>
        <v>小海町</v>
      </c>
      <c r="CC27" s="223">
        <f t="shared" si="11"/>
        <v>5.422716702130876E-2</v>
      </c>
      <c r="CD27" s="223">
        <f t="shared" si="1"/>
        <v>0.85923976150376702</v>
      </c>
      <c r="CE27" s="223">
        <f t="shared" si="1"/>
        <v>0</v>
      </c>
      <c r="CF27" s="223">
        <f t="shared" si="1"/>
        <v>0</v>
      </c>
      <c r="CG27" s="223">
        <f t="shared" si="1"/>
        <v>0</v>
      </c>
      <c r="CH27" s="223">
        <f t="shared" si="1"/>
        <v>0</v>
      </c>
      <c r="CI27" s="223">
        <f t="shared" si="12"/>
        <v>0.91346692852507572</v>
      </c>
      <c r="CK27" s="18" t="str">
        <f t="shared" si="13"/>
        <v>20303</v>
      </c>
      <c r="CL27" s="18" t="str">
        <f t="shared" si="14"/>
        <v>小海町</v>
      </c>
      <c r="CM27" s="18">
        <f>VLOOKUP($CK27&amp;"_"&amp;$AZ$7,データシート1!$A:$BT,MATCH("ca_太陽光発電（10kW未満）",データシート1!$A$1:$BT$1,0),0)</f>
        <v>199</v>
      </c>
      <c r="CN27" s="18">
        <f>VLOOKUP($CK27&amp;"_"&amp;$AZ$5,データシート1!$A:$BT,MATCH("ab_家庭",データシート1!$A$1:$BT$1,0),0)</f>
        <v>1953</v>
      </c>
      <c r="CO27" s="223">
        <f t="shared" si="15"/>
        <v>0.10189452124935997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43484</v>
      </c>
      <c r="AY28" s="18" t="str">
        <f>IF(IFERROR(比較地域マスタ!$Z21,"")=0,"",IFERROR(比較地域マスタ!$Z21,""))</f>
        <v>津奈木町</v>
      </c>
      <c r="BC28" s="844" t="str">
        <f t="shared" si="0"/>
        <v>43484</v>
      </c>
      <c r="BD28" s="1031" t="str">
        <f t="shared" si="2"/>
        <v>津奈木町</v>
      </c>
      <c r="BE28" s="34">
        <f>VLOOKUP($BC28&amp;"_"&amp;$AZ$7,データシート1!$A:$BT,MATCH("cb_"&amp;BE$12,データシート1!$A$1:$BT$1,0),0)</f>
        <v>824.31999999999994</v>
      </c>
      <c r="BF28" s="34">
        <f>VLOOKUP($BC28&amp;"_"&amp;$AZ$7,データシート1!$A:$BT,MATCH("cb_"&amp;BF$12,データシート1!$A$1:$BT$1,0),0)</f>
        <v>3515.52</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4339.84</v>
      </c>
      <c r="BL28" s="36"/>
      <c r="BM28" s="844" t="str">
        <f t="shared" si="4"/>
        <v>43484</v>
      </c>
      <c r="BN28" s="1031" t="str">
        <f t="shared" si="5"/>
        <v>津奈木町</v>
      </c>
      <c r="BO28" s="34">
        <f>BE28*VLOOKUP(BO$12,別紙!$B$4:$E$10,MATCH("設備利用率",別紙!$B$4:$E$4,0),0)/100*8760/10^3</f>
        <v>989.28291839999997</v>
      </c>
      <c r="BP28" s="34">
        <f>BF28*VLOOKUP(BP$12,別紙!$B$4:$E$10,MATCH("設備利用率",別紙!$B$4:$E$4,0),0)/100*8760/10^3</f>
        <v>4650.1892352000004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5639.4721536000006</v>
      </c>
      <c r="BV28" s="36"/>
      <c r="BW28" s="33" t="str">
        <f t="shared" si="7"/>
        <v>43484</v>
      </c>
      <c r="BX28" s="33" t="str">
        <f t="shared" si="8"/>
        <v>津奈木町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17983.035711437751</v>
      </c>
      <c r="BZ28" s="36"/>
      <c r="CA28" s="33" t="str">
        <f t="shared" si="9"/>
        <v>43484</v>
      </c>
      <c r="CB28" s="33" t="str">
        <f t="shared" si="10"/>
        <v>津奈木町</v>
      </c>
      <c r="CC28" s="223">
        <f t="shared" si="11"/>
        <v>5.5012008777293717E-2</v>
      </c>
      <c r="CD28" s="223">
        <f t="shared" si="1"/>
        <v>0.25858755495004332</v>
      </c>
      <c r="CE28" s="223">
        <f t="shared" si="1"/>
        <v>0</v>
      </c>
      <c r="CF28" s="223">
        <f t="shared" si="1"/>
        <v>0</v>
      </c>
      <c r="CG28" s="223">
        <f t="shared" si="1"/>
        <v>0</v>
      </c>
      <c r="CH28" s="223">
        <f t="shared" si="1"/>
        <v>0</v>
      </c>
      <c r="CI28" s="223">
        <f t="shared" si="12"/>
        <v>0.31359956372733705</v>
      </c>
      <c r="CK28" s="18" t="str">
        <f t="shared" si="13"/>
        <v>43484</v>
      </c>
      <c r="CL28" s="18" t="str">
        <f t="shared" si="14"/>
        <v>津奈木町</v>
      </c>
      <c r="CM28" s="18">
        <f>VLOOKUP($CK28&amp;"_"&amp;$AZ$7,データシート1!$A:$BT,MATCH("ca_太陽光発電（10kW未満）",データシート1!$A$1:$BT$1,0),0)</f>
        <v>174</v>
      </c>
      <c r="CN28" s="18">
        <f>VLOOKUP($CK28&amp;"_"&amp;$AZ$5,データシート1!$A:$BT,MATCH("ab_家庭",データシート1!$A$1:$BT$1,0),0)</f>
        <v>1894</v>
      </c>
      <c r="CO28" s="223">
        <f t="shared" si="15"/>
        <v>9.1869060190073917E-2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01649</v>
      </c>
      <c r="AY29" s="18" t="str">
        <f>IF(IFERROR(比較地域マスタ!$Z22,"")=0,"",IFERROR(比較地域マスタ!$Z22,""))</f>
        <v>浦幌町</v>
      </c>
      <c r="BC29" s="844" t="str">
        <f t="shared" si="0"/>
        <v>01649</v>
      </c>
      <c r="BD29" s="1031" t="str">
        <f t="shared" si="2"/>
        <v>浦幌町</v>
      </c>
      <c r="BE29" s="34">
        <f>VLOOKUP($BC29&amp;"_"&amp;$AZ$7,データシート1!$A:$BT,MATCH("cb_"&amp;BE$12,データシート1!$A$1:$BT$1,0),0)</f>
        <v>708.54999999999973</v>
      </c>
      <c r="BF29" s="34">
        <f>VLOOKUP($BC29&amp;"_"&amp;$AZ$7,データシート1!$A:$BT,MATCH("cb_"&amp;BF$12,データシート1!$A$1:$BT$1,0),0)</f>
        <v>9934.898000000001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10643.448</v>
      </c>
      <c r="BL29" s="36"/>
      <c r="BM29" s="844" t="str">
        <f t="shared" si="4"/>
        <v>01649</v>
      </c>
      <c r="BN29" s="1031" t="str">
        <f t="shared" si="5"/>
        <v>浦幌町</v>
      </c>
      <c r="BO29" s="34">
        <f>BE29*VLOOKUP(BO$12,別紙!$B$4:$E$10,MATCH("設備利用率",別紙!$B$4:$E$4,0),0)/100*8760/10^3</f>
        <v>850.34502599999973</v>
      </c>
      <c r="BP29" s="34">
        <f>BF29*VLOOKUP(BP$12,別紙!$B$4:$E$10,MATCH("設備利用率",別紙!$B$4:$E$4,0),0)/100*8760/10^3</f>
        <v>13141.485678480001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13991.83070448</v>
      </c>
      <c r="BV29" s="36"/>
      <c r="BW29" s="33" t="str">
        <f t="shared" si="7"/>
        <v>01649</v>
      </c>
      <c r="BX29" s="33" t="str">
        <f t="shared" si="8"/>
        <v>浦幌町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33142.54739583475</v>
      </c>
      <c r="BZ29" s="36"/>
      <c r="CA29" s="33" t="str">
        <f t="shared" si="9"/>
        <v>01649</v>
      </c>
      <c r="CB29" s="33" t="str">
        <f t="shared" si="10"/>
        <v>浦幌町</v>
      </c>
      <c r="CC29" s="223">
        <f t="shared" si="11"/>
        <v>2.5657201778849031E-2</v>
      </c>
      <c r="CD29" s="223">
        <f t="shared" ref="CD29:CD60" si="16">BP29/$BY29</f>
        <v>0.39651404949432406</v>
      </c>
      <c r="CE29" s="223">
        <f t="shared" ref="CE29:CE60" si="17">BQ29/$BY29</f>
        <v>0</v>
      </c>
      <c r="CF29" s="223">
        <f t="shared" ref="CF29:CF60" si="18">BR29/$BY29</f>
        <v>0</v>
      </c>
      <c r="CG29" s="223">
        <f t="shared" ref="CG29:CG60" si="19">BS29/$BY29</f>
        <v>0</v>
      </c>
      <c r="CH29" s="223">
        <f t="shared" ref="CH29:CH60" si="20">BT29/$BY29</f>
        <v>0</v>
      </c>
      <c r="CI29" s="223">
        <f t="shared" si="12"/>
        <v>0.42217125127317306</v>
      </c>
      <c r="CK29" s="18" t="str">
        <f t="shared" si="13"/>
        <v>01649</v>
      </c>
      <c r="CL29" s="18" t="str">
        <f t="shared" si="14"/>
        <v>浦幌町</v>
      </c>
      <c r="CM29" s="18">
        <f>VLOOKUP($CK29&amp;"_"&amp;$AZ$7,データシート1!$A:$BT,MATCH("ca_太陽光発電（10kW未満）",データシート1!$A$1:$BT$1,0),0)</f>
        <v>91</v>
      </c>
      <c r="CN29" s="18">
        <f>VLOOKUP($CK29&amp;"_"&amp;$AZ$5,データシート1!$A:$BT,MATCH("ab_家庭",データシート1!$A$1:$BT$1,0),0)</f>
        <v>2199</v>
      </c>
      <c r="CO29" s="223">
        <f t="shared" si="15"/>
        <v>4.1382446566621191E-2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23561</v>
      </c>
      <c r="AY30" s="18" t="str">
        <f>IF(IFERROR(比較地域マスタ!$Z23,"")=0,"",IFERROR(比較地域マスタ!$Z23,""))</f>
        <v>設楽町</v>
      </c>
      <c r="BC30" s="844" t="str">
        <f t="shared" si="0"/>
        <v>23561</v>
      </c>
      <c r="BD30" s="1031" t="str">
        <f t="shared" si="2"/>
        <v>設楽町</v>
      </c>
      <c r="BE30" s="34">
        <f>VLOOKUP($BC30&amp;"_"&amp;$AZ$7,データシート1!$A:$BT,MATCH("cb_"&amp;BE$12,データシート1!$A$1:$BT$1,0),0)</f>
        <v>692.6</v>
      </c>
      <c r="BF30" s="34">
        <f>VLOOKUP($BC30&amp;"_"&amp;$AZ$7,データシート1!$A:$BT,MATCH("cb_"&amp;BF$12,データシート1!$A$1:$BT$1,0),0)</f>
        <v>6968.0999999999995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7660.7</v>
      </c>
      <c r="BL30" s="36"/>
      <c r="BM30" s="844" t="str">
        <f t="shared" si="4"/>
        <v>23561</v>
      </c>
      <c r="BN30" s="1031" t="str">
        <f t="shared" si="5"/>
        <v>設楽町</v>
      </c>
      <c r="BO30" s="34">
        <f>BE30*VLOOKUP(BO$12,別紙!$B$4:$E$10,MATCH("設備利用率",別紙!$B$4:$E$4,0),0)/100*8760/10^3</f>
        <v>831.20311199999981</v>
      </c>
      <c r="BP30" s="34">
        <f>BF30*VLOOKUP(BP$12,別紙!$B$4:$E$10,MATCH("設備利用率",別紙!$B$4:$E$4,0),0)/100*8760/10^3</f>
        <v>9217.1239559999976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10048.327067999997</v>
      </c>
      <c r="BV30" s="36"/>
      <c r="BW30" s="33" t="str">
        <f t="shared" si="7"/>
        <v>23561</v>
      </c>
      <c r="BX30" s="33" t="str">
        <f t="shared" si="8"/>
        <v>設楽町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22239.694557473616</v>
      </c>
      <c r="BZ30" s="36"/>
      <c r="CA30" s="33" t="str">
        <f t="shared" si="9"/>
        <v>23561</v>
      </c>
      <c r="CB30" s="33" t="str">
        <f t="shared" si="10"/>
        <v>設楽町</v>
      </c>
      <c r="CC30" s="223">
        <f t="shared" si="11"/>
        <v>3.7374753949607424E-2</v>
      </c>
      <c r="CD30" s="223">
        <f t="shared" si="16"/>
        <v>0.41444471875188577</v>
      </c>
      <c r="CE30" s="223">
        <f t="shared" si="17"/>
        <v>0</v>
      </c>
      <c r="CF30" s="223">
        <f t="shared" si="18"/>
        <v>0</v>
      </c>
      <c r="CG30" s="223">
        <f t="shared" si="19"/>
        <v>0</v>
      </c>
      <c r="CH30" s="223">
        <f t="shared" si="20"/>
        <v>0</v>
      </c>
      <c r="CI30" s="223">
        <f t="shared" si="12"/>
        <v>0.4518194727014932</v>
      </c>
      <c r="CK30" s="18" t="str">
        <f t="shared" si="13"/>
        <v>23561</v>
      </c>
      <c r="CL30" s="18" t="str">
        <f t="shared" si="14"/>
        <v>設楽町</v>
      </c>
      <c r="CM30" s="18">
        <f>VLOOKUP($CK30&amp;"_"&amp;$AZ$7,データシート1!$A:$BT,MATCH("ca_太陽光発電（10kW未満）",データシート1!$A$1:$BT$1,0),0)</f>
        <v>131</v>
      </c>
      <c r="CN30" s="18">
        <f>VLOOKUP($CK30&amp;"_"&amp;$AZ$5,データシート1!$A:$BT,MATCH("ab_家庭",データシート1!$A$1:$BT$1,0),0)</f>
        <v>2014</v>
      </c>
      <c r="CO30" s="223">
        <f t="shared" si="15"/>
        <v>6.5044687189672296E-2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02406</v>
      </c>
      <c r="AY31" s="18" t="str">
        <f>IF(IFERROR(比較地域マスタ!$Z24,"")=0,"",IFERROR(比較地域マスタ!$Z24,""))</f>
        <v>横浜町</v>
      </c>
      <c r="BC31" s="844" t="str">
        <f t="shared" si="0"/>
        <v>02406</v>
      </c>
      <c r="BD31" s="1031" t="str">
        <f t="shared" si="2"/>
        <v>横浜町</v>
      </c>
      <c r="BE31" s="34">
        <f>VLOOKUP($BC31&amp;"_"&amp;$AZ$7,データシート1!$A:$BT,MATCH("cb_"&amp;BE$12,データシート1!$A$1:$BT$1,0),0)</f>
        <v>260.90000000000003</v>
      </c>
      <c r="BF31" s="34">
        <f>VLOOKUP($BC31&amp;"_"&amp;$AZ$7,データシート1!$A:$BT,MATCH("cb_"&amp;BF$12,データシート1!$A$1:$BT$1,0),0)</f>
        <v>5673.6</v>
      </c>
      <c r="BG31" s="34">
        <f>VLOOKUP($BC31&amp;"_"&amp;$AZ$7,データシート1!$A:$BT,MATCH("cb_"&amp;BG$12,データシート1!$A$1:$BT$1,0),0)</f>
        <v>86016.7</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91951.2</v>
      </c>
      <c r="BL31" s="36"/>
      <c r="BM31" s="844" t="str">
        <f t="shared" si="4"/>
        <v>02406</v>
      </c>
      <c r="BN31" s="1031" t="str">
        <f t="shared" si="5"/>
        <v>横浜町</v>
      </c>
      <c r="BO31" s="34">
        <f>BE31*VLOOKUP(BO$12,別紙!$B$4:$E$10,MATCH("設備利用率",別紙!$B$4:$E$4,0),0)/100*8760/10^3</f>
        <v>313.11130800000001</v>
      </c>
      <c r="BP31" s="34">
        <f>BF31*VLOOKUP(BP$12,別紙!$B$4:$E$10,MATCH("設備利用率",別紙!$B$4:$E$4,0),0)/100*8760/10^3</f>
        <v>7504.8111360000003</v>
      </c>
      <c r="BQ31" s="34">
        <f>BG31*VLOOKUP(BQ$12,別紙!$B$4:$E$10,MATCH("設備利用率",別紙!$B$4:$E$4,0),0)/100*8760/10^3</f>
        <v>186869.56041600002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194687.48286000002</v>
      </c>
      <c r="BV31" s="36"/>
      <c r="BW31" s="33" t="str">
        <f t="shared" si="7"/>
        <v>02406</v>
      </c>
      <c r="BX31" s="33" t="str">
        <f t="shared" si="8"/>
        <v>横浜町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39204.498496678287</v>
      </c>
      <c r="BZ31" s="36"/>
      <c r="CA31" s="33" t="str">
        <f t="shared" si="9"/>
        <v>02406</v>
      </c>
      <c r="CB31" s="33" t="str">
        <f t="shared" si="10"/>
        <v>横浜町</v>
      </c>
      <c r="CC31" s="223">
        <f t="shared" si="11"/>
        <v>7.986616842618947E-3</v>
      </c>
      <c r="CD31" s="223">
        <f t="shared" si="16"/>
        <v>0.19142729594247626</v>
      </c>
      <c r="CE31" s="223">
        <f t="shared" si="17"/>
        <v>4.7665336270487701</v>
      </c>
      <c r="CF31" s="223">
        <f t="shared" si="18"/>
        <v>0</v>
      </c>
      <c r="CG31" s="223">
        <f t="shared" si="19"/>
        <v>0</v>
      </c>
      <c r="CH31" s="223">
        <f t="shared" si="20"/>
        <v>0</v>
      </c>
      <c r="CI31" s="223">
        <f t="shared" si="12"/>
        <v>4.9659475398338655</v>
      </c>
      <c r="CK31" s="18" t="str">
        <f t="shared" si="13"/>
        <v>02406</v>
      </c>
      <c r="CL31" s="18" t="str">
        <f t="shared" si="14"/>
        <v>横浜町</v>
      </c>
      <c r="CM31" s="18">
        <f>VLOOKUP($CK31&amp;"_"&amp;$AZ$7,データシート1!$A:$BT,MATCH("ca_太陽光発電（10kW未満）",データシート1!$A$1:$BT$1,0),0)</f>
        <v>44</v>
      </c>
      <c r="CN31" s="18">
        <f>VLOOKUP($CK31&amp;"_"&amp;$AZ$5,データシート1!$A:$BT,MATCH("ab_家庭",データシート1!$A$1:$BT$1,0),0)</f>
        <v>2145</v>
      </c>
      <c r="CO31" s="223">
        <f t="shared" si="15"/>
        <v>2.0512820512820513E-2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01609</v>
      </c>
      <c r="AY32" s="18" t="str">
        <f>IF(IFERROR(比較地域マスタ!$Z25,"")=0,"",IFERROR(比較地域マスタ!$Z25,""))</f>
        <v>えりも町</v>
      </c>
      <c r="AZ32" s="22"/>
      <c r="BA32" s="22"/>
      <c r="BB32" s="22"/>
      <c r="BC32" s="844" t="str">
        <f t="shared" si="0"/>
        <v>01609</v>
      </c>
      <c r="BD32" s="1031" t="str">
        <f t="shared" si="2"/>
        <v>えりも町</v>
      </c>
      <c r="BE32" s="34">
        <f>VLOOKUP($BC32&amp;"_"&amp;$AZ$7,データシート1!$A:$BT,MATCH("cb_"&amp;BE$12,データシート1!$A$1:$BT$1,0),0)</f>
        <v>175.82999999999998</v>
      </c>
      <c r="BF32" s="34">
        <f>VLOOKUP($BC32&amp;"_"&amp;$AZ$7,データシート1!$A:$BT,MATCH("cb_"&amp;BF$12,データシート1!$A$1:$BT$1,0),0)</f>
        <v>1971.7000000000003</v>
      </c>
      <c r="BG32" s="34">
        <f>VLOOKUP($BC32&amp;"_"&amp;$AZ$7,データシート1!$A:$BT,MATCH("cb_"&amp;BG$12,データシート1!$A$1:$BT$1,0),0)</f>
        <v>1165.8000000000002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3313.3300000000004</v>
      </c>
      <c r="BL32" s="36"/>
      <c r="BM32" s="844" t="str">
        <f t="shared" si="4"/>
        <v>01609</v>
      </c>
      <c r="BN32" s="1031" t="str">
        <f t="shared" si="5"/>
        <v>えりも町</v>
      </c>
      <c r="BO32" s="34">
        <f>BE32*VLOOKUP(BO$12,別紙!$B$4:$E$10,MATCH("設備利用率",別紙!$B$4:$E$4,0),0)/100*8760/10^3</f>
        <v>211.01709959999997</v>
      </c>
      <c r="BP32" s="34">
        <f>BF32*VLOOKUP(BP$12,別紙!$B$4:$E$10,MATCH("設備利用率",別紙!$B$4:$E$4,0),0)/100*8760/10^3</f>
        <v>2608.0858920000001</v>
      </c>
      <c r="BQ32" s="34">
        <f>BG32*VLOOKUP(BQ$12,別紙!$B$4:$E$10,MATCH("設備利用率",別紙!$B$4:$E$4,0),0)/100*8760/10^3</f>
        <v>2532.6771840000006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5351.7801756000008</v>
      </c>
      <c r="BV32" s="36"/>
      <c r="BW32" s="33" t="str">
        <f t="shared" si="7"/>
        <v>01609</v>
      </c>
      <c r="BX32" s="33" t="str">
        <f t="shared" si="8"/>
        <v>えりも町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21065.385915567993</v>
      </c>
      <c r="BZ32" s="36"/>
      <c r="CA32" s="33" t="str">
        <f t="shared" si="9"/>
        <v>01609</v>
      </c>
      <c r="CB32" s="33" t="str">
        <f t="shared" si="10"/>
        <v>えりも町</v>
      </c>
      <c r="CC32" s="223">
        <f t="shared" si="11"/>
        <v>1.0017243474473999E-2</v>
      </c>
      <c r="CD32" s="223">
        <f t="shared" si="16"/>
        <v>0.12380907249710252</v>
      </c>
      <c r="CE32" s="223">
        <f t="shared" si="17"/>
        <v>0.12022932758750321</v>
      </c>
      <c r="CF32" s="223">
        <f t="shared" si="18"/>
        <v>0</v>
      </c>
      <c r="CG32" s="223">
        <f t="shared" si="19"/>
        <v>0</v>
      </c>
      <c r="CH32" s="223">
        <f t="shared" si="20"/>
        <v>0</v>
      </c>
      <c r="CI32" s="223">
        <f t="shared" si="12"/>
        <v>0.25405564355907972</v>
      </c>
      <c r="CJ32" s="22"/>
      <c r="CK32" s="18" t="str">
        <f t="shared" si="13"/>
        <v>01609</v>
      </c>
      <c r="CL32" s="18" t="str">
        <f t="shared" si="14"/>
        <v>えりも町</v>
      </c>
      <c r="CM32" s="18">
        <f>VLOOKUP($CK32&amp;"_"&amp;$AZ$7,データシート1!$A:$BT,MATCH("ca_太陽光発電（10kW未満）",データシート1!$A$1:$BT$1,0),0)</f>
        <v>31</v>
      </c>
      <c r="CN32" s="18">
        <f>VLOOKUP($CK32&amp;"_"&amp;$AZ$5,データシート1!$A:$BT,MATCH("ab_家庭",データシート1!$A$1:$BT$1,0),0)</f>
        <v>2083</v>
      </c>
      <c r="CO32" s="223">
        <f t="shared" si="15"/>
        <v>1.4882381180988958E-2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20349</v>
      </c>
      <c r="AY33" s="18" t="str">
        <f>IF(IFERROR(比較地域マスタ!$Z26,"")=0,"",IFERROR(比較地域マスタ!$Z26,""))</f>
        <v>青木村</v>
      </c>
      <c r="BC33" s="844" t="str">
        <f t="shared" si="0"/>
        <v>20349</v>
      </c>
      <c r="BD33" s="1031" t="str">
        <f t="shared" si="2"/>
        <v>青木村</v>
      </c>
      <c r="BE33" s="34">
        <f>VLOOKUP($BC33&amp;"_"&amp;$AZ$7,データシート1!$A:$BT,MATCH("cb_"&amp;BE$12,データシート1!$A$1:$BT$1,0),0)</f>
        <v>1138.8000000000002</v>
      </c>
      <c r="BF33" s="34">
        <f>VLOOKUP($BC33&amp;"_"&amp;$AZ$7,データシート1!$A:$BT,MATCH("cb_"&amp;BF$12,データシート1!$A$1:$BT$1,0),0)</f>
        <v>7190.8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8329.6</v>
      </c>
      <c r="BL33" s="36"/>
      <c r="BM33" s="844" t="str">
        <f t="shared" si="4"/>
        <v>20349</v>
      </c>
      <c r="BN33" s="1031" t="str">
        <f t="shared" si="5"/>
        <v>青木村</v>
      </c>
      <c r="BO33" s="34">
        <f>BE33*VLOOKUP(BO$12,別紙!$B$4:$E$10,MATCH("設備利用率",別紙!$B$4:$E$4,0),0)/100*8760/10^3</f>
        <v>1366.6966559999998</v>
      </c>
      <c r="BP33" s="34">
        <f>BF33*VLOOKUP(BP$12,別紙!$B$4:$E$10,MATCH("設備利用率",別紙!$B$4:$E$4,0),0)/100*8760/10^3</f>
        <v>9511.7026079999996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10878.399264</v>
      </c>
      <c r="BV33" s="36"/>
      <c r="BW33" s="33" t="str">
        <f t="shared" si="7"/>
        <v>20349</v>
      </c>
      <c r="BX33" s="33" t="str">
        <f t="shared" si="8"/>
        <v>青木村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18888.034122280733</v>
      </c>
      <c r="BZ33" s="36"/>
      <c r="CA33" s="33" t="str">
        <f t="shared" si="9"/>
        <v>20349</v>
      </c>
      <c r="CB33" s="33" t="str">
        <f t="shared" si="10"/>
        <v>青木村</v>
      </c>
      <c r="CC33" s="223">
        <f t="shared" si="11"/>
        <v>7.235780320768348E-2</v>
      </c>
      <c r="CD33" s="223">
        <f t="shared" si="16"/>
        <v>0.50358351464326245</v>
      </c>
      <c r="CE33" s="223">
        <f t="shared" si="17"/>
        <v>0</v>
      </c>
      <c r="CF33" s="223">
        <f t="shared" si="18"/>
        <v>0</v>
      </c>
      <c r="CG33" s="223">
        <f t="shared" si="19"/>
        <v>0</v>
      </c>
      <c r="CH33" s="223">
        <f t="shared" si="20"/>
        <v>0</v>
      </c>
      <c r="CI33" s="223">
        <f t="shared" si="12"/>
        <v>0.57594131785094593</v>
      </c>
      <c r="CK33" s="18" t="str">
        <f t="shared" si="13"/>
        <v>20349</v>
      </c>
      <c r="CL33" s="18" t="str">
        <f t="shared" si="14"/>
        <v>青木村</v>
      </c>
      <c r="CM33" s="18">
        <f>VLOOKUP($CK33&amp;"_"&amp;$AZ$7,データシート1!$A:$BT,MATCH("ca_太陽光発電（10kW未満）",データシート1!$A$1:$BT$1,0),0)</f>
        <v>241</v>
      </c>
      <c r="CN33" s="18">
        <f>VLOOKUP($CK33&amp;"_"&amp;$AZ$5,データシート1!$A:$BT,MATCH("ab_家庭",データシート1!$A$1:$BT$1,0),0)</f>
        <v>1764</v>
      </c>
      <c r="CO33" s="223">
        <f t="shared" si="15"/>
        <v>0.13662131519274376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32448</v>
      </c>
      <c r="AY34" s="18" t="str">
        <f>IF(IFERROR(比較地域マスタ!$Z27,"")=0,"",IFERROR(比較地域マスタ!$Z27,""))</f>
        <v>美郷町</v>
      </c>
      <c r="BC34" s="844" t="str">
        <f t="shared" si="0"/>
        <v>32448</v>
      </c>
      <c r="BD34" s="1031" t="str">
        <f t="shared" si="2"/>
        <v>美郷町</v>
      </c>
      <c r="BE34" s="34">
        <f>VLOOKUP($BC34&amp;"_"&amp;$AZ$7,データシート1!$A:$BT,MATCH("cb_"&amp;BE$12,データシート1!$A$1:$BT$1,0),0)</f>
        <v>423</v>
      </c>
      <c r="BF34" s="34">
        <f>VLOOKUP($BC34&amp;"_"&amp;$AZ$7,データシート1!$A:$BT,MATCH("cb_"&amp;BF$12,データシート1!$A$1:$BT$1,0),0)</f>
        <v>1990.2</v>
      </c>
      <c r="BG34" s="34">
        <f>VLOOKUP($BC34&amp;"_"&amp;$AZ$7,データシート1!$A:$BT,MATCH("cb_"&amp;BG$12,データシート1!$A$1:$BT$1,0),0)</f>
        <v>0</v>
      </c>
      <c r="BH34" s="34">
        <f>VLOOKUP($BC34&amp;"_"&amp;$AZ$7,データシート1!$A:$BT,MATCH("cb_"&amp;BH$12,データシート1!$A$1:$BT$1,0),0)</f>
        <v>600</v>
      </c>
      <c r="BI34" s="34">
        <f>VLOOKUP($BC34&amp;"_"&amp;$AZ$7,データシート1!$A:$BT,MATCH("cb_"&amp;BI$12,データシート1!$A$1:$BT$1,0),0)</f>
        <v>0</v>
      </c>
      <c r="BJ34" s="34">
        <f>VLOOKUP($BC34&amp;"_"&amp;$AZ$7,データシート1!$A:$BT,MATCH("cb_"&amp;BJ$12,データシート1!$A$1:$BT$1,0),0)</f>
        <v>0</v>
      </c>
      <c r="BK34" s="34">
        <f t="shared" si="3"/>
        <v>3013.2</v>
      </c>
      <c r="BL34" s="36"/>
      <c r="BM34" s="844" t="str">
        <f t="shared" si="4"/>
        <v>32448</v>
      </c>
      <c r="BN34" s="1031" t="str">
        <f t="shared" si="5"/>
        <v>美郷町</v>
      </c>
      <c r="BO34" s="34">
        <f>BE34*VLOOKUP(BO$12,別紙!$B$4:$E$10,MATCH("設備利用率",別紙!$B$4:$E$4,0),0)/100*8760/10^3</f>
        <v>507.65075999999993</v>
      </c>
      <c r="BP34" s="34">
        <f>BF34*VLOOKUP(BP$12,別紙!$B$4:$E$10,MATCH("設備利用率",別紙!$B$4:$E$4,0),0)/100*8760/10^3</f>
        <v>2632.5569519999999</v>
      </c>
      <c r="BQ34" s="34">
        <f>BG34*VLOOKUP(BQ$12,別紙!$B$4:$E$10,MATCH("設備利用率",別紙!$B$4:$E$4,0),0)/100*8760/10^3</f>
        <v>0</v>
      </c>
      <c r="BR34" s="34">
        <f>BH34*VLOOKUP(BR$12,別紙!$B$4:$E$10,MATCH("設備利用率",別紙!$B$4:$E$4,0),0)/100*8760/10^3</f>
        <v>3153.6</v>
      </c>
      <c r="BS34" s="34">
        <f>BI34*VLOOKUP(BS$12,別紙!$B$4:$E$10,MATCH("設備利用率",別紙!$B$4:$E$4,0),0)/100*8760/10^3</f>
        <v>0</v>
      </c>
      <c r="BT34" s="34">
        <f>BJ34*VLOOKUP(BT$12,別紙!$B$4:$E$10,MATCH("設備利用率",別紙!$B$4:$E$4,0),0)/100*8760/10^3</f>
        <v>0</v>
      </c>
      <c r="BU34" s="34">
        <f t="shared" si="6"/>
        <v>6293.8077119999998</v>
      </c>
      <c r="BV34" s="36"/>
      <c r="BW34" s="33" t="str">
        <f t="shared" si="7"/>
        <v>32448</v>
      </c>
      <c r="BX34" s="33" t="str">
        <f t="shared" si="8"/>
        <v>美郷町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24724.992235216774</v>
      </c>
      <c r="BZ34" s="36"/>
      <c r="CA34" s="33" t="str">
        <f t="shared" si="9"/>
        <v>32448</v>
      </c>
      <c r="CB34" s="33" t="str">
        <f t="shared" si="10"/>
        <v>美郷町</v>
      </c>
      <c r="CC34" s="223">
        <f t="shared" si="11"/>
        <v>2.0531887539965859E-2</v>
      </c>
      <c r="CD34" s="223">
        <f t="shared" si="16"/>
        <v>0.10647351986830338</v>
      </c>
      <c r="CE34" s="223">
        <f t="shared" si="17"/>
        <v>0</v>
      </c>
      <c r="CF34" s="223">
        <f t="shared" si="18"/>
        <v>0.12754705724470175</v>
      </c>
      <c r="CG34" s="223">
        <f t="shared" si="19"/>
        <v>0</v>
      </c>
      <c r="CH34" s="223">
        <f t="shared" si="20"/>
        <v>0</v>
      </c>
      <c r="CI34" s="223">
        <f t="shared" si="12"/>
        <v>0.25455246465297099</v>
      </c>
      <c r="CK34" s="18" t="str">
        <f t="shared" si="13"/>
        <v>32448</v>
      </c>
      <c r="CL34" s="18" t="str">
        <f t="shared" si="14"/>
        <v>美郷町</v>
      </c>
      <c r="CM34" s="18">
        <f>VLOOKUP($CK34&amp;"_"&amp;$AZ$7,データシート1!$A:$BT,MATCH("ca_太陽光発電（10kW未満）",データシート1!$A$1:$BT$1,0),0)</f>
        <v>77</v>
      </c>
      <c r="CN34" s="18">
        <f>VLOOKUP($CK34&amp;"_"&amp;$AZ$5,データシート1!$A:$BT,MATCH("ab_家庭",データシート1!$A$1:$BT$1,0),0)</f>
        <v>2078</v>
      </c>
      <c r="CO34" s="223">
        <f t="shared" si="15"/>
        <v>3.7054860442733401E-2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01544</v>
      </c>
      <c r="AY35" s="18" t="str">
        <f>IF(IFERROR(比較地域マスタ!$Z28,"")=0,"",IFERROR(比較地域マスタ!$Z28,""))</f>
        <v>津別町</v>
      </c>
      <c r="BC35" s="844" t="str">
        <f t="shared" si="0"/>
        <v>01544</v>
      </c>
      <c r="BD35" s="1031" t="str">
        <f t="shared" si="2"/>
        <v>津別町</v>
      </c>
      <c r="BE35" s="34">
        <f>VLOOKUP($BC35&amp;"_"&amp;$AZ$7,データシート1!$A:$BT,MATCH("cb_"&amp;BE$12,データシート1!$A$1:$BT$1,0),0)</f>
        <v>568.85799999999972</v>
      </c>
      <c r="BF35" s="34">
        <f>VLOOKUP($BC35&amp;"_"&amp;$AZ$7,データシート1!$A:$BT,MATCH("cb_"&amp;BF$12,データシート1!$A$1:$BT$1,0),0)</f>
        <v>4802.4999999999982</v>
      </c>
      <c r="BG35" s="34">
        <f>VLOOKUP($BC35&amp;"_"&amp;$AZ$7,データシート1!$A:$BT,MATCH("cb_"&amp;BG$12,データシート1!$A$1:$BT$1,0),0)</f>
        <v>0</v>
      </c>
      <c r="BH35" s="34">
        <f>VLOOKUP($BC35&amp;"_"&amp;$AZ$7,データシート1!$A:$BT,MATCH("cb_"&amp;BH$12,データシート1!$A$1:$BT$1,0),0)</f>
        <v>1019.8</v>
      </c>
      <c r="BI35" s="34">
        <f>VLOOKUP($BC35&amp;"_"&amp;$AZ$7,データシート1!$A:$BT,MATCH("cb_"&amp;BI$12,データシート1!$A$1:$BT$1,0),0)</f>
        <v>0</v>
      </c>
      <c r="BJ35" s="34">
        <f>VLOOKUP($BC35&amp;"_"&amp;$AZ$7,データシート1!$A:$BT,MATCH("cb_"&amp;BJ$12,データシート1!$A$1:$BT$1,0),0)</f>
        <v>4700</v>
      </c>
      <c r="BK35" s="34">
        <f t="shared" si="3"/>
        <v>11091.157999999999</v>
      </c>
      <c r="BL35" s="36"/>
      <c r="BM35" s="844" t="str">
        <f t="shared" si="4"/>
        <v>01544</v>
      </c>
      <c r="BN35" s="1031" t="str">
        <f t="shared" si="5"/>
        <v>津別町</v>
      </c>
      <c r="BO35" s="34">
        <f>BE35*VLOOKUP(BO$12,別紙!$B$4:$E$10,MATCH("設備利用率",別紙!$B$4:$E$4,0),0)/100*8760/10^3</f>
        <v>682.69786295999972</v>
      </c>
      <c r="BP35" s="34">
        <f>BF35*VLOOKUP(BP$12,別紙!$B$4:$E$10,MATCH("設備利用率",別紙!$B$4:$E$4,0),0)/100*8760/10^3</f>
        <v>6352.5548999999965</v>
      </c>
      <c r="BQ35" s="34">
        <f>BG35*VLOOKUP(BQ$12,別紙!$B$4:$E$10,MATCH("設備利用率",別紙!$B$4:$E$4,0),0)/100*8760/10^3</f>
        <v>0</v>
      </c>
      <c r="BR35" s="34">
        <f>BH35*VLOOKUP(BR$12,別紙!$B$4:$E$10,MATCH("設備利用率",別紙!$B$4:$E$4,0),0)/100*8760/10^3</f>
        <v>5360.0688</v>
      </c>
      <c r="BS35" s="34">
        <f>BI35*VLOOKUP(BS$12,別紙!$B$4:$E$10,MATCH("設備利用率",別紙!$B$4:$E$4,0),0)/100*8760/10^3</f>
        <v>0</v>
      </c>
      <c r="BT35" s="34">
        <f>BJ35*VLOOKUP(BT$12,別紙!$B$4:$E$10,MATCH("設備利用率",別紙!$B$4:$E$4,0),0)/100*8760/10^3</f>
        <v>32937.599999999999</v>
      </c>
      <c r="BU35" s="34">
        <f t="shared" si="6"/>
        <v>45332.921562959993</v>
      </c>
      <c r="BV35" s="36"/>
      <c r="BW35" s="33" t="str">
        <f t="shared" si="7"/>
        <v>01544</v>
      </c>
      <c r="BX35" s="33" t="str">
        <f t="shared" si="8"/>
        <v>津別町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38407.994086401763</v>
      </c>
      <c r="BZ35" s="36"/>
      <c r="CA35" s="33" t="str">
        <f t="shared" si="9"/>
        <v>01544</v>
      </c>
      <c r="CB35" s="33" t="str">
        <f t="shared" si="10"/>
        <v>津別町</v>
      </c>
      <c r="CC35" s="223">
        <f t="shared" si="11"/>
        <v>1.7774889816537097E-2</v>
      </c>
      <c r="CD35" s="223">
        <f t="shared" si="16"/>
        <v>0.16539668501587018</v>
      </c>
      <c r="CE35" s="223">
        <f t="shared" si="17"/>
        <v>0</v>
      </c>
      <c r="CF35" s="223">
        <f t="shared" si="18"/>
        <v>0.1395560723098975</v>
      </c>
      <c r="CG35" s="223">
        <f t="shared" si="19"/>
        <v>0</v>
      </c>
      <c r="CH35" s="223">
        <f t="shared" si="20"/>
        <v>0.85757147134277079</v>
      </c>
      <c r="CI35" s="223">
        <f t="shared" si="12"/>
        <v>1.1802991184850755</v>
      </c>
      <c r="CK35" s="18" t="str">
        <f t="shared" si="13"/>
        <v>01544</v>
      </c>
      <c r="CL35" s="18" t="str">
        <f t="shared" si="14"/>
        <v>津別町</v>
      </c>
      <c r="CM35" s="18">
        <f>VLOOKUP($CK35&amp;"_"&amp;$AZ$7,データシート1!$A:$BT,MATCH("ca_太陽光発電（10kW未満）",データシート1!$A$1:$BT$1,0),0)</f>
        <v>73</v>
      </c>
      <c r="CN35" s="18">
        <f>VLOOKUP($CK35&amp;"_"&amp;$AZ$5,データシート1!$A:$BT,MATCH("ab_家庭",データシート1!$A$1:$BT$1,0),0)</f>
        <v>2189</v>
      </c>
      <c r="CO35" s="223">
        <f t="shared" si="15"/>
        <v>3.3348560986751943E-2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01563</v>
      </c>
      <c r="AY36" s="18" t="str">
        <f>IF(IFERROR(比較地域マスタ!$Z29,"")=0,"",IFERROR(比較地域マスタ!$Z29,""))</f>
        <v>雄武町</v>
      </c>
      <c r="BC36" s="844" t="str">
        <f t="shared" si="0"/>
        <v>01563</v>
      </c>
      <c r="BD36" s="1031" t="str">
        <f t="shared" si="2"/>
        <v>雄武町</v>
      </c>
      <c r="BE36" s="34">
        <f>VLOOKUP($BC36&amp;"_"&amp;$AZ$7,データシート1!$A:$BT,MATCH("cb_"&amp;BE$12,データシート1!$A$1:$BT$1,0),0)</f>
        <v>324.10000000000002</v>
      </c>
      <c r="BF36" s="34">
        <f>VLOOKUP($BC36&amp;"_"&amp;$AZ$7,データシート1!$A:$BT,MATCH("cb_"&amp;BF$12,データシート1!$A$1:$BT$1,0),0)</f>
        <v>3476.3</v>
      </c>
      <c r="BG36" s="34">
        <f>VLOOKUP($BC36&amp;"_"&amp;$AZ$7,データシート1!$A:$BT,MATCH("cb_"&amp;BG$12,データシート1!$A$1:$BT$1,0),0)</f>
        <v>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150</v>
      </c>
      <c r="BK36" s="34">
        <f t="shared" si="3"/>
        <v>3959.9</v>
      </c>
      <c r="BL36" s="36"/>
      <c r="BM36" s="844" t="str">
        <f t="shared" si="4"/>
        <v>01563</v>
      </c>
      <c r="BN36" s="1031" t="str">
        <f t="shared" si="5"/>
        <v>雄武町</v>
      </c>
      <c r="BO36" s="34">
        <f>BE36*VLOOKUP(BO$12,別紙!$B$4:$E$10,MATCH("設備利用率",別紙!$B$4:$E$4,0),0)/100*8760/10^3</f>
        <v>388.95889199999999</v>
      </c>
      <c r="BP36" s="34">
        <f>BF36*VLOOKUP(BP$12,別紙!$B$4:$E$10,MATCH("設備利用率",別紙!$B$4:$E$4,0),0)/100*8760/10^3</f>
        <v>4598.3105880000003</v>
      </c>
      <c r="BQ36" s="34">
        <f>BG36*VLOOKUP(BQ$12,別紙!$B$4:$E$10,MATCH("設備利用率",別紙!$B$4:$E$4,0),0)/100*8760/10^3</f>
        <v>20.638559999999998</v>
      </c>
      <c r="BR36" s="34">
        <f>BH36*VLOOKUP(BR$12,別紙!$B$4:$E$10,MATCH("設備利用率",別紙!$B$4:$E$4,0),0)/100*8760/10^3</f>
        <v>0</v>
      </c>
      <c r="BS36" s="34">
        <f>BI36*VLOOKUP(BS$12,別紙!$B$4:$E$10,MATCH("設備利用率",別紙!$B$4:$E$4,0),0)/100*8760/10^3</f>
        <v>0</v>
      </c>
      <c r="BT36" s="34">
        <f>BJ36*VLOOKUP(BT$12,別紙!$B$4:$E$10,MATCH("設備利用率",別紙!$B$4:$E$4,0),0)/100*8760/10^3</f>
        <v>1051.2</v>
      </c>
      <c r="BU36" s="34">
        <f t="shared" si="6"/>
        <v>6059.1080400000001</v>
      </c>
      <c r="BV36" s="36"/>
      <c r="BW36" s="33" t="str">
        <f t="shared" si="7"/>
        <v>01563</v>
      </c>
      <c r="BX36" s="33" t="str">
        <f t="shared" si="8"/>
        <v>雄武町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32013.761650705332</v>
      </c>
      <c r="BZ36" s="36"/>
      <c r="CA36" s="33" t="str">
        <f t="shared" si="9"/>
        <v>01563</v>
      </c>
      <c r="CB36" s="33" t="str">
        <f t="shared" si="10"/>
        <v>雄武町</v>
      </c>
      <c r="CC36" s="223">
        <f t="shared" si="11"/>
        <v>1.2149740359906453E-2</v>
      </c>
      <c r="CD36" s="223">
        <f t="shared" si="16"/>
        <v>0.14363543522848368</v>
      </c>
      <c r="CE36" s="223">
        <f t="shared" si="17"/>
        <v>6.4467775530981021E-4</v>
      </c>
      <c r="CF36" s="223">
        <f t="shared" si="18"/>
        <v>0</v>
      </c>
      <c r="CG36" s="223">
        <f t="shared" si="19"/>
        <v>0</v>
      </c>
      <c r="CH36" s="223">
        <f t="shared" si="20"/>
        <v>3.283587887825859E-2</v>
      </c>
      <c r="CI36" s="223">
        <f t="shared" si="12"/>
        <v>0.18926573222195853</v>
      </c>
      <c r="CK36" s="18" t="str">
        <f t="shared" si="13"/>
        <v>01563</v>
      </c>
      <c r="CL36" s="18" t="str">
        <f t="shared" si="14"/>
        <v>雄武町</v>
      </c>
      <c r="CM36" s="18">
        <f>VLOOKUP($CK36&amp;"_"&amp;$AZ$7,データシート1!$A:$BT,MATCH("ca_太陽光発電（10kW未満）",データシート1!$A$1:$BT$1,0),0)</f>
        <v>48</v>
      </c>
      <c r="CN36" s="18">
        <f>VLOOKUP($CK36&amp;"_"&amp;$AZ$5,データシート1!$A:$BT,MATCH("ab_家庭",データシート1!$A$1:$BT$1,0),0)</f>
        <v>2172</v>
      </c>
      <c r="CO36" s="223">
        <f t="shared" si="15"/>
        <v>2.2099447513812154E-2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20404</v>
      </c>
      <c r="AY37" s="18" t="str">
        <f>IF(IFERROR(比較地域マスタ!$Z30,"")=0,"",IFERROR(比較地域マスタ!$Z30,""))</f>
        <v>阿南町</v>
      </c>
      <c r="BC37" s="844" t="str">
        <f t="shared" si="0"/>
        <v>20404</v>
      </c>
      <c r="BD37" s="1031" t="str">
        <f t="shared" si="2"/>
        <v>阿南町</v>
      </c>
      <c r="BE37" s="34">
        <f>VLOOKUP($BC37&amp;"_"&amp;$AZ$7,データシート1!$A:$BT,MATCH("cb_"&amp;BE$12,データシート1!$A$1:$BT$1,0),0)</f>
        <v>1147.5</v>
      </c>
      <c r="BF37" s="34">
        <f>VLOOKUP($BC37&amp;"_"&amp;$AZ$7,データシート1!$A:$BT,MATCH("cb_"&amp;BF$12,データシート1!$A$1:$BT$1,0),0)</f>
        <v>3964.8</v>
      </c>
      <c r="BG37" s="34">
        <f>VLOOKUP($BC37&amp;"_"&amp;$AZ$7,データシート1!$A:$BT,MATCH("cb_"&amp;BG$12,データシート1!$A$1:$BT$1,0),0)</f>
        <v>0</v>
      </c>
      <c r="BH37" s="34">
        <f>VLOOKUP($BC37&amp;"_"&amp;$AZ$7,データシート1!$A:$BT,MATCH("cb_"&amp;BH$12,データシート1!$A$1:$BT$1,0),0)</f>
        <v>3186.2</v>
      </c>
      <c r="BI37" s="34">
        <f>VLOOKUP($BC37&amp;"_"&amp;$AZ$7,データシート1!$A:$BT,MATCH("cb_"&amp;BI$12,データシート1!$A$1:$BT$1,0),0)</f>
        <v>0</v>
      </c>
      <c r="BJ37" s="34">
        <f>VLOOKUP($BC37&amp;"_"&amp;$AZ$7,データシート1!$A:$BT,MATCH("cb_"&amp;BJ$12,データシート1!$A$1:$BT$1,0),0)</f>
        <v>0</v>
      </c>
      <c r="BK37" s="34">
        <f t="shared" si="3"/>
        <v>8298.5</v>
      </c>
      <c r="BL37" s="36"/>
      <c r="BM37" s="844" t="str">
        <f t="shared" si="4"/>
        <v>20404</v>
      </c>
      <c r="BN37" s="1031" t="str">
        <f t="shared" si="5"/>
        <v>阿南町</v>
      </c>
      <c r="BO37" s="34">
        <f>BE37*VLOOKUP(BO$12,別紙!$B$4:$E$10,MATCH("設備利用率",別紙!$B$4:$E$4,0),0)/100*8760/10^3</f>
        <v>1377.1377000000002</v>
      </c>
      <c r="BP37" s="34">
        <f>BF37*VLOOKUP(BP$12,別紙!$B$4:$E$10,MATCH("設備利用率",別紙!$B$4:$E$4,0),0)/100*8760/10^3</f>
        <v>5244.4788480000007</v>
      </c>
      <c r="BQ37" s="34">
        <f>BG37*VLOOKUP(BQ$12,別紙!$B$4:$E$10,MATCH("設備利用率",別紙!$B$4:$E$4,0),0)/100*8760/10^3</f>
        <v>0</v>
      </c>
      <c r="BR37" s="34">
        <f>BH37*VLOOKUP(BR$12,別紙!$B$4:$E$10,MATCH("設備利用率",別紙!$B$4:$E$4,0),0)/100*8760/10^3</f>
        <v>16746.6672</v>
      </c>
      <c r="BS37" s="34">
        <f>BI37*VLOOKUP(BS$12,別紙!$B$4:$E$10,MATCH("設備利用率",別紙!$B$4:$E$4,0),0)/100*8760/10^3</f>
        <v>0</v>
      </c>
      <c r="BT37" s="34">
        <f>BJ37*VLOOKUP(BT$12,別紙!$B$4:$E$10,MATCH("設備利用率",別紙!$B$4:$E$4,0),0)/100*8760/10^3</f>
        <v>0</v>
      </c>
      <c r="BU37" s="34">
        <f t="shared" si="6"/>
        <v>23368.283748000002</v>
      </c>
      <c r="BV37" s="36"/>
      <c r="BW37" s="33" t="str">
        <f t="shared" si="7"/>
        <v>20404</v>
      </c>
      <c r="BX37" s="33" t="str">
        <f t="shared" si="8"/>
        <v>阿南町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21092.80541145903</v>
      </c>
      <c r="BZ37" s="36"/>
      <c r="CA37" s="33" t="str">
        <f t="shared" si="9"/>
        <v>20404</v>
      </c>
      <c r="CB37" s="33" t="str">
        <f t="shared" si="10"/>
        <v>阿南町</v>
      </c>
      <c r="CC37" s="223">
        <f t="shared" si="11"/>
        <v>6.5289451693886405E-2</v>
      </c>
      <c r="CD37" s="223">
        <f t="shared" si="16"/>
        <v>0.24863827953160025</v>
      </c>
      <c r="CE37" s="223">
        <f t="shared" si="17"/>
        <v>0</v>
      </c>
      <c r="CF37" s="223">
        <f t="shared" si="18"/>
        <v>0.79395162821262666</v>
      </c>
      <c r="CG37" s="223">
        <f t="shared" si="19"/>
        <v>0</v>
      </c>
      <c r="CH37" s="223">
        <f t="shared" si="20"/>
        <v>0</v>
      </c>
      <c r="CI37" s="223">
        <f t="shared" si="12"/>
        <v>1.1078793594381133</v>
      </c>
      <c r="CK37" s="18" t="str">
        <f t="shared" si="13"/>
        <v>20404</v>
      </c>
      <c r="CL37" s="18" t="str">
        <f t="shared" si="14"/>
        <v>阿南町</v>
      </c>
      <c r="CM37" s="18">
        <f>VLOOKUP($CK37&amp;"_"&amp;$AZ$7,データシート1!$A:$BT,MATCH("ca_太陽光発電（10kW未満）",データシート1!$A$1:$BT$1,0),0)</f>
        <v>244</v>
      </c>
      <c r="CN37" s="18">
        <f>VLOOKUP($CK37&amp;"_"&amp;$AZ$5,データシート1!$A:$BT,MATCH("ab_家庭",データシート1!$A$1:$BT$1,0),0)</f>
        <v>1967</v>
      </c>
      <c r="CO37" s="223">
        <f t="shared" si="15"/>
        <v>0.12404677173360447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20452</v>
      </c>
      <c r="AY38" s="18" t="str">
        <f>IF(IFERROR(比較地域マスタ!$Z31,"")=0,"",IFERROR(比較地域マスタ!$Z31,""))</f>
        <v>筑北村</v>
      </c>
      <c r="BC38" s="844" t="str">
        <f t="shared" si="0"/>
        <v>20452</v>
      </c>
      <c r="BD38" s="1031" t="str">
        <f t="shared" si="2"/>
        <v>筑北村</v>
      </c>
      <c r="BE38" s="34">
        <f>VLOOKUP($BC38&amp;"_"&amp;$AZ$7,データシート1!$A:$BT,MATCH("cb_"&amp;BE$12,データシート1!$A$1:$BT$1,0),0)</f>
        <v>735.4</v>
      </c>
      <c r="BF38" s="34">
        <f>VLOOKUP($BC38&amp;"_"&amp;$AZ$7,データシート1!$A:$BT,MATCH("cb_"&amp;BF$12,データシート1!$A$1:$BT$1,0),0)</f>
        <v>7074.0999999999995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7809.4999999999991</v>
      </c>
      <c r="BL38" s="36"/>
      <c r="BM38" s="844" t="str">
        <f t="shared" si="4"/>
        <v>20452</v>
      </c>
      <c r="BN38" s="1031" t="str">
        <f t="shared" si="5"/>
        <v>筑北村</v>
      </c>
      <c r="BO38" s="34">
        <f>BE38*VLOOKUP(BO$12,別紙!$B$4:$E$10,MATCH("設備利用率",別紙!$B$4:$E$4,0),0)/100*8760/10^3</f>
        <v>882.56824799999993</v>
      </c>
      <c r="BP38" s="34">
        <f>BF38*VLOOKUP(BP$12,別紙!$B$4:$E$10,MATCH("設備利用率",別紙!$B$4:$E$4,0),0)/100*8760/10^3</f>
        <v>9357.3365159999994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10239.904763999999</v>
      </c>
      <c r="BV38" s="36"/>
      <c r="BW38" s="33" t="str">
        <f t="shared" si="7"/>
        <v>20452</v>
      </c>
      <c r="BX38" s="33" t="str">
        <f t="shared" si="8"/>
        <v>筑北村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15142.110068693835</v>
      </c>
      <c r="BZ38" s="36"/>
      <c r="CA38" s="33" t="str">
        <f t="shared" si="9"/>
        <v>20452</v>
      </c>
      <c r="CB38" s="33" t="str">
        <f t="shared" si="10"/>
        <v>筑北村</v>
      </c>
      <c r="CC38" s="223">
        <f t="shared" si="11"/>
        <v>5.8285684359454047E-2</v>
      </c>
      <c r="CD38" s="223">
        <f t="shared" si="16"/>
        <v>0.61796780458928258</v>
      </c>
      <c r="CE38" s="223">
        <f t="shared" si="17"/>
        <v>0</v>
      </c>
      <c r="CF38" s="223">
        <f t="shared" si="18"/>
        <v>0</v>
      </c>
      <c r="CG38" s="223">
        <f t="shared" si="19"/>
        <v>0</v>
      </c>
      <c r="CH38" s="223">
        <f t="shared" si="20"/>
        <v>0</v>
      </c>
      <c r="CI38" s="223">
        <f t="shared" si="12"/>
        <v>0.6762534889487366</v>
      </c>
      <c r="CK38" s="18" t="str">
        <f t="shared" si="13"/>
        <v>20452</v>
      </c>
      <c r="CL38" s="18" t="str">
        <f t="shared" si="14"/>
        <v>筑北村</v>
      </c>
      <c r="CM38" s="18">
        <f>VLOOKUP($CK38&amp;"_"&amp;$AZ$7,データシート1!$A:$BT,MATCH("ca_太陽光発電（10kW未満）",データシート1!$A$1:$BT$1,0),0)</f>
        <v>153</v>
      </c>
      <c r="CN38" s="18">
        <f>VLOOKUP($CK38&amp;"_"&amp;$AZ$5,データシート1!$A:$BT,MATCH("ab_家庭",データシート1!$A$1:$BT$1,0),0)</f>
        <v>1795</v>
      </c>
      <c r="CO38" s="223">
        <f t="shared" si="15"/>
        <v>8.5236768802228413E-2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43510</v>
      </c>
      <c r="AY39" s="18" t="str">
        <f>IF(IFERROR(比較地域マスタ!$Z32,"")=0,"",IFERROR(比較地域マスタ!$Z32,""))</f>
        <v>相良村</v>
      </c>
      <c r="BC39" s="844" t="str">
        <f t="shared" si="0"/>
        <v>43510</v>
      </c>
      <c r="BD39" s="1031" t="str">
        <f t="shared" si="2"/>
        <v>相良村</v>
      </c>
      <c r="BE39" s="34">
        <f>VLOOKUP($BC39&amp;"_"&amp;$AZ$7,データシート1!$A:$BT,MATCH("cb_"&amp;BE$12,データシート1!$A$1:$BT$1,0),0)</f>
        <v>1154.5699999999997</v>
      </c>
      <c r="BF39" s="34">
        <f>VLOOKUP($BC39&amp;"_"&amp;$AZ$7,データシート1!$A:$BT,MATCH("cb_"&amp;BF$12,データシート1!$A$1:$BT$1,0),0)</f>
        <v>9171.9000000000142</v>
      </c>
      <c r="BG39" s="34">
        <f>VLOOKUP($BC39&amp;"_"&amp;$AZ$7,データシート1!$A:$BT,MATCH("cb_"&amp;BG$12,データシート1!$A$1:$BT$1,0),0)</f>
        <v>0</v>
      </c>
      <c r="BH39" s="34">
        <f>VLOOKUP($BC39&amp;"_"&amp;$AZ$7,データシート1!$A:$BT,MATCH("cb_"&amp;BH$12,データシート1!$A$1:$BT$1,0),0)</f>
        <v>8879.7999999999993</v>
      </c>
      <c r="BI39" s="34">
        <f>VLOOKUP($BC39&amp;"_"&amp;$AZ$7,データシート1!$A:$BT,MATCH("cb_"&amp;BI$12,データシート1!$A$1:$BT$1,0),0)</f>
        <v>0</v>
      </c>
      <c r="BJ39" s="34">
        <f>VLOOKUP($BC39&amp;"_"&amp;$AZ$7,データシート1!$A:$BT,MATCH("cb_"&amp;BJ$12,データシート1!$A$1:$BT$1,0),0)</f>
        <v>0</v>
      </c>
      <c r="BK39" s="34">
        <f t="shared" si="3"/>
        <v>19206.270000000011</v>
      </c>
      <c r="BL39" s="36"/>
      <c r="BM39" s="844" t="str">
        <f t="shared" si="4"/>
        <v>43510</v>
      </c>
      <c r="BN39" s="1031" t="str">
        <f t="shared" si="5"/>
        <v>相良村</v>
      </c>
      <c r="BO39" s="34">
        <f>BE39*VLOOKUP(BO$12,別紙!$B$4:$E$10,MATCH("設備利用率",別紙!$B$4:$E$4,0),0)/100*8760/10^3</f>
        <v>1385.6225483999997</v>
      </c>
      <c r="BP39" s="34">
        <f>BF39*VLOOKUP(BP$12,別紙!$B$4:$E$10,MATCH("設備利用率",別紙!$B$4:$E$4,0),0)/100*8760/10^3</f>
        <v>12132.222444000017</v>
      </c>
      <c r="BQ39" s="34">
        <f>BG39*VLOOKUP(BQ$12,別紙!$B$4:$E$10,MATCH("設備利用率",別紙!$B$4:$E$4,0),0)/100*8760/10^3</f>
        <v>0</v>
      </c>
      <c r="BR39" s="34">
        <f>BH39*VLOOKUP(BR$12,別紙!$B$4:$E$10,MATCH("設備利用率",別紙!$B$4:$E$4,0),0)/100*8760/10^3</f>
        <v>46672.228800000004</v>
      </c>
      <c r="BS39" s="34">
        <f>BI39*VLOOKUP(BS$12,別紙!$B$4:$E$10,MATCH("設備利用率",別紙!$B$4:$E$4,0),0)/100*8760/10^3</f>
        <v>0</v>
      </c>
      <c r="BT39" s="34">
        <f>BJ39*VLOOKUP(BT$12,別紙!$B$4:$E$10,MATCH("設備利用率",別紙!$B$4:$E$4,0),0)/100*8760/10^3</f>
        <v>0</v>
      </c>
      <c r="BU39" s="34">
        <f t="shared" si="6"/>
        <v>60190.07379240002</v>
      </c>
      <c r="BV39" s="36"/>
      <c r="BW39" s="33" t="str">
        <f t="shared" si="7"/>
        <v>43510</v>
      </c>
      <c r="BX39" s="33" t="str">
        <f t="shared" si="8"/>
        <v>相良村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23385.224109550079</v>
      </c>
      <c r="BZ39" s="36"/>
      <c r="CA39" s="33" t="str">
        <f t="shared" si="9"/>
        <v>43510</v>
      </c>
      <c r="CB39" s="33" t="str">
        <f t="shared" si="10"/>
        <v>相良村</v>
      </c>
      <c r="CC39" s="223">
        <f t="shared" si="11"/>
        <v>5.925205342950457E-2</v>
      </c>
      <c r="CD39" s="223">
        <f t="shared" si="16"/>
        <v>0.51879863913920965</v>
      </c>
      <c r="CE39" s="223">
        <f t="shared" si="17"/>
        <v>0</v>
      </c>
      <c r="CF39" s="223">
        <f t="shared" si="18"/>
        <v>1.9957999368045378</v>
      </c>
      <c r="CG39" s="223">
        <f t="shared" si="19"/>
        <v>0</v>
      </c>
      <c r="CH39" s="223">
        <f t="shared" si="20"/>
        <v>0</v>
      </c>
      <c r="CI39" s="223">
        <f t="shared" si="12"/>
        <v>2.5738506293732519</v>
      </c>
      <c r="CK39" s="18" t="str">
        <f t="shared" si="13"/>
        <v>43510</v>
      </c>
      <c r="CL39" s="18" t="str">
        <f t="shared" si="14"/>
        <v>相良村</v>
      </c>
      <c r="CM39" s="18">
        <f>VLOOKUP($CK39&amp;"_"&amp;$AZ$7,データシート1!$A:$BT,MATCH("ca_太陽光発電（10kW未満）",データシート1!$A$1:$BT$1,0),0)</f>
        <v>218</v>
      </c>
      <c r="CN39" s="18">
        <f>VLOOKUP($CK39&amp;"_"&amp;$AZ$5,データシート1!$A:$BT,MATCH("ab_家庭",データシート1!$A$1:$BT$1,0),0)</f>
        <v>1580</v>
      </c>
      <c r="CO39" s="223">
        <f t="shared" si="15"/>
        <v>0.13797468354430381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19423</v>
      </c>
      <c r="AY40" s="18" t="str">
        <f>IF(IFERROR(比較地域マスタ!$Z33,"")=0,"",IFERROR(比較地域マスタ!$Z33,""))</f>
        <v>西桂町</v>
      </c>
      <c r="BC40" s="844" t="str">
        <f t="shared" si="0"/>
        <v>19423</v>
      </c>
      <c r="BD40" s="1031" t="str">
        <f t="shared" si="2"/>
        <v>西桂町</v>
      </c>
      <c r="BE40" s="34">
        <f>VLOOKUP($BC40&amp;"_"&amp;$AZ$7,データシート1!$A:$BT,MATCH("cb_"&amp;BE$12,データシート1!$A$1:$BT$1,0),0)</f>
        <v>391.09999999999985</v>
      </c>
      <c r="BF40" s="34">
        <f>VLOOKUP($BC40&amp;"_"&amp;$AZ$7,データシート1!$A:$BT,MATCH("cb_"&amp;BF$12,データシート1!$A$1:$BT$1,0),0)</f>
        <v>1371.4999999999998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1762.5999999999997</v>
      </c>
      <c r="BL40" s="36"/>
      <c r="BM40" s="844" t="str">
        <f t="shared" si="4"/>
        <v>19423</v>
      </c>
      <c r="BN40" s="1031" t="str">
        <f t="shared" si="5"/>
        <v>西桂町</v>
      </c>
      <c r="BO40" s="34">
        <f>BE40*VLOOKUP(BO$12,別紙!$B$4:$E$10,MATCH("設備利用率",別紙!$B$4:$E$4,0),0)/100*8760/10^3</f>
        <v>469.36693199999979</v>
      </c>
      <c r="BP40" s="34">
        <f>BF40*VLOOKUP(BP$12,別紙!$B$4:$E$10,MATCH("設備利用率",別紙!$B$4:$E$4,0),0)/100*8760/10^3</f>
        <v>1814.1653399999998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2283.5322719999995</v>
      </c>
      <c r="BV40" s="36"/>
      <c r="BW40" s="33" t="str">
        <f t="shared" si="7"/>
        <v>19423</v>
      </c>
      <c r="BX40" s="33" t="str">
        <f t="shared" si="8"/>
        <v>西桂町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14939.370206065838</v>
      </c>
      <c r="BZ40" s="36"/>
      <c r="CA40" s="33" t="str">
        <f t="shared" si="9"/>
        <v>19423</v>
      </c>
      <c r="CB40" s="33" t="str">
        <f t="shared" si="10"/>
        <v>西桂町</v>
      </c>
      <c r="CC40" s="223">
        <f t="shared" si="11"/>
        <v>3.1418120411088185E-2</v>
      </c>
      <c r="CD40" s="223">
        <f t="shared" si="16"/>
        <v>0.12143519539152953</v>
      </c>
      <c r="CE40" s="223">
        <f t="shared" si="17"/>
        <v>0</v>
      </c>
      <c r="CF40" s="223">
        <f t="shared" si="18"/>
        <v>0</v>
      </c>
      <c r="CG40" s="223">
        <f t="shared" si="19"/>
        <v>0</v>
      </c>
      <c r="CH40" s="223">
        <f t="shared" si="20"/>
        <v>0</v>
      </c>
      <c r="CI40" s="223">
        <f t="shared" si="12"/>
        <v>0.15285331580261771</v>
      </c>
      <c r="CK40" s="18" t="str">
        <f t="shared" si="13"/>
        <v>19423</v>
      </c>
      <c r="CL40" s="18" t="str">
        <f t="shared" si="14"/>
        <v>西桂町</v>
      </c>
      <c r="CM40" s="18">
        <f>VLOOKUP($CK40&amp;"_"&amp;$AZ$7,データシート1!$A:$BT,MATCH("ca_太陽光発電（10kW未満）",データシート1!$A$1:$BT$1,0),0)</f>
        <v>82</v>
      </c>
      <c r="CN40" s="18">
        <f>VLOOKUP($CK40&amp;"_"&amp;$AZ$5,データシート1!$A:$BT,MATCH("ab_家庭",データシート1!$A$1:$BT$1,0),0)</f>
        <v>1560</v>
      </c>
      <c r="CO40" s="223">
        <f t="shared" si="15"/>
        <v>5.2564102564102565E-2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20422</v>
      </c>
      <c r="AY41" s="18" t="str">
        <f>IF(IFERROR(比較地域マスタ!$Z34,"")=0,"",IFERROR(比較地域マスタ!$Z34,""))</f>
        <v>上松町</v>
      </c>
      <c r="BC41" s="844" t="str">
        <f t="shared" si="0"/>
        <v>20422</v>
      </c>
      <c r="BD41" s="1031" t="str">
        <f t="shared" si="2"/>
        <v>上松町</v>
      </c>
      <c r="BE41" s="34">
        <f>VLOOKUP($BC41&amp;"_"&amp;$AZ$7,データシート1!$A:$BT,MATCH("cb_"&amp;BE$12,データシート1!$A$1:$BT$1,0),0)</f>
        <v>360.70000000000005</v>
      </c>
      <c r="BF41" s="34">
        <f>VLOOKUP($BC41&amp;"_"&amp;$AZ$7,データシート1!$A:$BT,MATCH("cb_"&amp;BF$12,データシート1!$A$1:$BT$1,0),0)</f>
        <v>285.89999999999998</v>
      </c>
      <c r="BG41" s="34">
        <f>VLOOKUP($BC41&amp;"_"&amp;$AZ$7,データシート1!$A:$BT,MATCH("cb_"&amp;BG$12,データシート1!$A$1:$BT$1,0),0)</f>
        <v>0</v>
      </c>
      <c r="BH41" s="34">
        <f>VLOOKUP($BC41&amp;"_"&amp;$AZ$7,データシート1!$A:$BT,MATCH("cb_"&amp;BH$12,データシート1!$A$1:$BT$1,0),0)</f>
        <v>199</v>
      </c>
      <c r="BI41" s="34">
        <f>VLOOKUP($BC41&amp;"_"&amp;$AZ$7,データシート1!$A:$BT,MATCH("cb_"&amp;BI$12,データシート1!$A$1:$BT$1,0),0)</f>
        <v>0</v>
      </c>
      <c r="BJ41" s="34">
        <f>VLOOKUP($BC41&amp;"_"&amp;$AZ$7,データシート1!$A:$BT,MATCH("cb_"&amp;BJ$12,データシート1!$A$1:$BT$1,0),0)</f>
        <v>0</v>
      </c>
      <c r="BK41" s="34">
        <f t="shared" si="3"/>
        <v>845.6</v>
      </c>
      <c r="BL41" s="36"/>
      <c r="BM41" s="844" t="str">
        <f t="shared" si="4"/>
        <v>20422</v>
      </c>
      <c r="BN41" s="1031" t="str">
        <f t="shared" si="5"/>
        <v>上松町</v>
      </c>
      <c r="BO41" s="34">
        <f>BE41*VLOOKUP(BO$12,別紙!$B$4:$E$10,MATCH("設備利用率",別紙!$B$4:$E$4,0),0)/100*8760/10^3</f>
        <v>432.883284</v>
      </c>
      <c r="BP41" s="34">
        <f>BF41*VLOOKUP(BP$12,別紙!$B$4:$E$10,MATCH("設備利用率",別紙!$B$4:$E$4,0),0)/100*8760/10^3</f>
        <v>378.17708399999992</v>
      </c>
      <c r="BQ41" s="34">
        <f>BG41*VLOOKUP(BQ$12,別紙!$B$4:$E$10,MATCH("設備利用率",別紙!$B$4:$E$4,0),0)/100*8760/10^3</f>
        <v>0</v>
      </c>
      <c r="BR41" s="34">
        <f>BH41*VLOOKUP(BR$12,別紙!$B$4:$E$10,MATCH("設備利用率",別紙!$B$4:$E$4,0),0)/100*8760/10^3</f>
        <v>1045.944</v>
      </c>
      <c r="BS41" s="34">
        <f>BI41*VLOOKUP(BS$12,別紙!$B$4:$E$10,MATCH("設備利用率",別紙!$B$4:$E$4,0),0)/100*8760/10^3</f>
        <v>0</v>
      </c>
      <c r="BT41" s="34">
        <f>BJ41*VLOOKUP(BT$12,別紙!$B$4:$E$10,MATCH("設備利用率",別紙!$B$4:$E$4,0),0)/100*8760/10^3</f>
        <v>0</v>
      </c>
      <c r="BU41" s="34">
        <f t="shared" si="6"/>
        <v>1857.0043679999999</v>
      </c>
      <c r="BV41" s="36"/>
      <c r="BW41" s="33" t="str">
        <f t="shared" si="7"/>
        <v>20422</v>
      </c>
      <c r="BX41" s="33" t="str">
        <f t="shared" si="8"/>
        <v>上松町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30911.636557630969</v>
      </c>
      <c r="BZ41" s="36"/>
      <c r="CA41" s="33" t="str">
        <f t="shared" si="9"/>
        <v>20422</v>
      </c>
      <c r="CB41" s="33" t="str">
        <f t="shared" si="10"/>
        <v>上松町</v>
      </c>
      <c r="CC41" s="223">
        <f t="shared" si="11"/>
        <v>1.4003894073771927E-2</v>
      </c>
      <c r="CD41" s="223">
        <f t="shared" si="16"/>
        <v>1.2234133359291249E-2</v>
      </c>
      <c r="CE41" s="223">
        <f t="shared" si="17"/>
        <v>0</v>
      </c>
      <c r="CF41" s="223">
        <f t="shared" si="18"/>
        <v>3.3836577951800291E-2</v>
      </c>
      <c r="CG41" s="223">
        <f t="shared" si="19"/>
        <v>0</v>
      </c>
      <c r="CH41" s="223">
        <f t="shared" si="20"/>
        <v>0</v>
      </c>
      <c r="CI41" s="223">
        <f t="shared" si="12"/>
        <v>6.0074605384863471E-2</v>
      </c>
      <c r="CK41" s="18" t="str">
        <f t="shared" si="13"/>
        <v>20422</v>
      </c>
      <c r="CL41" s="18" t="str">
        <f t="shared" si="14"/>
        <v>上松町</v>
      </c>
      <c r="CM41" s="18">
        <f>VLOOKUP($CK41&amp;"_"&amp;$AZ$7,データシート1!$A:$BT,MATCH("ca_太陽光発電（10kW未満）",データシート1!$A$1:$BT$1,0),0)</f>
        <v>76</v>
      </c>
      <c r="CN41" s="18">
        <f>VLOOKUP($CK41&amp;"_"&amp;$AZ$5,データシート1!$A:$BT,MATCH("ab_家庭",データシート1!$A$1:$BT$1,0),0)</f>
        <v>2000</v>
      </c>
      <c r="CO41" s="223">
        <f t="shared" si="15"/>
        <v>3.7999999999999999E-2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43514</v>
      </c>
      <c r="AY72" s="18" t="str">
        <f>IF(IFERROR(比較地域マスタ!$AE7,"")=0,"",IFERROR(比較地域マスタ!$AE7,""))</f>
        <v>あさぎり町</v>
      </c>
      <c r="AZ72" s="16"/>
      <c r="BA72" s="22">
        <v>1</v>
      </c>
      <c r="BB72" s="22">
        <v>1</v>
      </c>
      <c r="BC72" s="18" t="str">
        <f>AX72</f>
        <v>43514</v>
      </c>
      <c r="BD72" s="18" t="str">
        <f>AY72</f>
        <v>あさぎり町</v>
      </c>
      <c r="BE72" s="33">
        <f>VLOOKUP(BC72&amp;"_"&amp;$AZ$9,データシート3!A:AB,MATCH("ea_"&amp;"太陽光（建物系）"&amp;"_年間発電",データシート3!$A$1:$AB$1,0),0)/10^3+VLOOKUP(BC72&amp;"_"&amp;$AZ$9,データシート3!A:AB,MATCH("ea_"&amp;"太陽光（土地系）"&amp;"_年間発電",データシート3!$A$1:$AB$1,0),0)/10^3</f>
        <v>1071013.4849999999</v>
      </c>
      <c r="BF72" s="33">
        <f>VLOOKUP(BC72&amp;"_"&amp;$AZ$9,データシート3!A:AB,MATCH("ea_"&amp;"風力（陸上）"&amp;"_年間発電",データシート3!$A$1:$AB$1,0),0)/10^3</f>
        <v>297242.78499999992</v>
      </c>
      <c r="BG72" s="33">
        <f>VLOOKUP(BC72&amp;"_"&amp;$AZ$9,データシート3!A:AB,MATCH("ea_"&amp;"中小水（河川）"&amp;"_年間発電",データシート3!$A$1:$AB$1,0),0)/10^3+VLOOKUP(BC72&amp;"_"&amp;$AZ$9,データシート3!A:AB,MATCH("ea_"&amp;"中小水（農業用水路）"&amp;"_年間発電",データシート3!$A$1:$AB$1,0),0)/10^3</f>
        <v>57380.953999999991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1425637.2239999997</v>
      </c>
      <c r="BJ72" s="33">
        <f>(VLOOKUP($BC72&amp;"_"&amp;$AZ$8,データシート3!$A:$AN,MATCH("da_合計",データシート3!$A$1:$AN$1,0),0))/10^3</f>
        <v>69238.075286441366</v>
      </c>
      <c r="BK72" s="33">
        <f t="shared" ref="BK72:BK103" si="21">BI72-BJ72</f>
        <v>1356399.1487135584</v>
      </c>
      <c r="BL72" s="33">
        <f t="shared" ref="BL72:BL103" si="22">IF(BK72&gt;0,0,BK72)</f>
        <v>0</v>
      </c>
      <c r="BM72" s="33">
        <f t="shared" ref="BM72:BM103" si="23">IF(BK72&gt;0,BK72,0)</f>
        <v>1356399.1487135584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43482</v>
      </c>
      <c r="AY73" s="18" t="str">
        <f>IF(IFERROR(比較地域マスタ!$AE8,"")=0,"",IFERROR(比較地域マスタ!$AE8,""))</f>
        <v>芦北町</v>
      </c>
      <c r="AZ73" s="16"/>
      <c r="BA73" s="22">
        <v>2</v>
      </c>
      <c r="BB73" s="22">
        <v>1</v>
      </c>
      <c r="BC73" s="18" t="str">
        <f t="shared" ref="BC73:BC136" si="24">AX73</f>
        <v>43482</v>
      </c>
      <c r="BD73" s="18" t="str">
        <f t="shared" ref="BD73:BD136" si="25">AY73</f>
        <v>芦北町</v>
      </c>
      <c r="BE73" s="33">
        <f>VLOOKUP(BC73&amp;"_"&amp;$AZ$9,データシート3!A:AB,MATCH("ea_"&amp;"太陽光（建物系）"&amp;"_年間発電",データシート3!$A$1:$AB$1,0),0)/10^3+VLOOKUP(BC73&amp;"_"&amp;$AZ$9,データシート3!A:AB,MATCH("ea_"&amp;"太陽光（土地系）"&amp;"_年間発電",データシート3!$A$1:$AB$1,0),0)/10^3</f>
        <v>396466.94700000004</v>
      </c>
      <c r="BF73" s="33">
        <f>VLOOKUP(BC73&amp;"_"&amp;$AZ$9,データシート3!A:AB,MATCH("ea_"&amp;"風力（陸上）"&amp;"_年間発電",データシート3!$A$1:$AB$1,0),0)/10^3</f>
        <v>335465.33</v>
      </c>
      <c r="BG73" s="33">
        <f>VLOOKUP(BC73&amp;"_"&amp;$AZ$9,データシート3!A:AB,MATCH("ea_"&amp;"中小水（河川）"&amp;"_年間発電",データシート3!$A$1:$AB$1,0),0)/10^3+VLOOKUP(BC73&amp;"_"&amp;$AZ$9,データシート3!A:AB,MATCH("ea_"&amp;"中小水（農業用水路）"&amp;"_年間発電",データシート3!$A$1:$AB$1,0),0)/10^3</f>
        <v>29781.361000000001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761713.63800000004</v>
      </c>
      <c r="BJ73" s="33">
        <f>(VLOOKUP($BC73&amp;"_"&amp;$AZ$8,データシート3!$A:$AN,MATCH("da_合計",データシート3!$A$1:$AN$1,0),0))/10^3</f>
        <v>77507.196371893282</v>
      </c>
      <c r="BK73" s="33">
        <f t="shared" si="21"/>
        <v>684206.44162810675</v>
      </c>
      <c r="BL73" s="33">
        <f t="shared" si="22"/>
        <v>0</v>
      </c>
      <c r="BM73" s="33">
        <f t="shared" si="23"/>
        <v>684206.44162810675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43214</v>
      </c>
      <c r="AY74" s="18" t="str">
        <f>IF(IFERROR(比較地域マスタ!$AE9,"")=0,"",IFERROR(比較地域マスタ!$AE9,""))</f>
        <v>阿蘇市</v>
      </c>
      <c r="AZ74" s="16"/>
      <c r="BA74" s="22">
        <v>3</v>
      </c>
      <c r="BB74" s="22">
        <v>1</v>
      </c>
      <c r="BC74" s="18" t="str">
        <f t="shared" si="24"/>
        <v>43214</v>
      </c>
      <c r="BD74" s="18" t="str">
        <f t="shared" si="25"/>
        <v>阿蘇市</v>
      </c>
      <c r="BE74" s="33">
        <f>VLOOKUP(BC74&amp;"_"&amp;$AZ$9,データシート3!A:AB,MATCH("ea_"&amp;"太陽光（建物系）"&amp;"_年間発電",データシート3!$A$1:$AB$1,0),0)/10^3+VLOOKUP(BC74&amp;"_"&amp;$AZ$9,データシート3!A:AB,MATCH("ea_"&amp;"太陽光（土地系）"&amp;"_年間発電",データシート3!$A$1:$AB$1,0),0)/10^3</f>
        <v>2542130.0669999998</v>
      </c>
      <c r="BF74" s="33">
        <f>VLOOKUP(BC74&amp;"_"&amp;$AZ$9,データシート3!A:AB,MATCH("ea_"&amp;"風力（陸上）"&amp;"_年間発電",データシート3!$A$1:$AB$1,0),0)/10^3</f>
        <v>1664680.99</v>
      </c>
      <c r="BG74" s="33">
        <f>VLOOKUP(BC74&amp;"_"&amp;$AZ$9,データシート3!A:AB,MATCH("ea_"&amp;"中小水（河川）"&amp;"_年間発電",データシート3!$A$1:$AB$1,0),0)/10^3+VLOOKUP(BC74&amp;"_"&amp;$AZ$9,データシート3!A:AB,MATCH("ea_"&amp;"中小水（農業用水路）"&amp;"_年間発電",データシート3!$A$1:$AB$1,0),0)/10^3</f>
        <v>3245.279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113345.292</v>
      </c>
      <c r="BI74" s="33">
        <f t="shared" si="26"/>
        <v>4323401.6280000005</v>
      </c>
      <c r="BJ74" s="33">
        <f>(VLOOKUP($BC74&amp;"_"&amp;$AZ$8,データシート3!$A:$AN,MATCH("da_合計",データシート3!$A$1:$AN$1,0),0))/10^3</f>
        <v>211930.63332195469</v>
      </c>
      <c r="BK74" s="33">
        <f t="shared" si="21"/>
        <v>4111470.9946780456</v>
      </c>
      <c r="BL74" s="33">
        <f t="shared" si="22"/>
        <v>0</v>
      </c>
      <c r="BM74" s="33">
        <f t="shared" si="23"/>
        <v>4111470.9946780456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43215</v>
      </c>
      <c r="AY75" s="18" t="str">
        <f>IF(IFERROR(比較地域マスタ!$AE10,"")=0,"",IFERROR(比較地域マスタ!$AE10,""))</f>
        <v>天草市</v>
      </c>
      <c r="AZ75" s="16"/>
      <c r="BA75" s="22">
        <v>4</v>
      </c>
      <c r="BB75" s="22">
        <v>1</v>
      </c>
      <c r="BC75" s="18" t="str">
        <f t="shared" si="24"/>
        <v>43215</v>
      </c>
      <c r="BD75" s="18" t="str">
        <f t="shared" si="25"/>
        <v>天草市</v>
      </c>
      <c r="BE75" s="33">
        <f>VLOOKUP(BC75&amp;"_"&amp;$AZ$9,データシート3!A:AB,MATCH("ea_"&amp;"太陽光（建物系）"&amp;"_年間発電",データシート3!$A$1:$AB$1,0),0)/10^3+VLOOKUP(BC75&amp;"_"&amp;$AZ$9,データシート3!A:AB,MATCH("ea_"&amp;"太陽光（土地系）"&amp;"_年間発電",データシート3!$A$1:$AB$1,0),0)/10^3</f>
        <v>1910935.0060000001</v>
      </c>
      <c r="BF75" s="33">
        <f>VLOOKUP(BC75&amp;"_"&amp;$AZ$9,データシート3!A:AB,MATCH("ea_"&amp;"風力（陸上）"&amp;"_年間発電",データシート3!$A$1:$AB$1,0),0)/10^3</f>
        <v>785058.97900000005</v>
      </c>
      <c r="BG75" s="33">
        <f>VLOOKUP(BC75&amp;"_"&amp;$AZ$9,データシート3!A:AB,MATCH("ea_"&amp;"中小水（河川）"&amp;"_年間発電",データシート3!$A$1:$AB$1,0),0)/10^3+VLOOKUP(BC75&amp;"_"&amp;$AZ$9,データシート3!A:AB,MATCH("ea_"&amp;"中小水（農業用水路）"&amp;"_年間発電",データシート3!$A$1:$AB$1,0),0)/10^3</f>
        <v>1556.249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2697550.2340000002</v>
      </c>
      <c r="BJ75" s="33">
        <f>(VLOOKUP($BC75&amp;"_"&amp;$AZ$8,データシート3!$A:$AN,MATCH("da_合計",データシート3!$A$1:$AN$1,0),0))/10^3</f>
        <v>361731.70944815071</v>
      </c>
      <c r="BK75" s="33">
        <f t="shared" si="21"/>
        <v>2335818.5245518493</v>
      </c>
      <c r="BL75" s="33">
        <f t="shared" si="22"/>
        <v>0</v>
      </c>
      <c r="BM75" s="33">
        <f t="shared" si="23"/>
        <v>2335818.5245518493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43204</v>
      </c>
      <c r="AY76" s="18" t="str">
        <f>IF(IFERROR(比較地域マスタ!$AE11,"")=0,"",IFERROR(比較地域マスタ!$AE11,""))</f>
        <v>荒尾市</v>
      </c>
      <c r="AZ76" s="16"/>
      <c r="BA76" s="22">
        <v>5</v>
      </c>
      <c r="BB76" s="22">
        <v>1</v>
      </c>
      <c r="BC76" s="18" t="str">
        <f t="shared" si="24"/>
        <v>43204</v>
      </c>
      <c r="BD76" s="18" t="str">
        <f t="shared" si="25"/>
        <v>荒尾市</v>
      </c>
      <c r="BE76" s="33">
        <f>VLOOKUP(BC76&amp;"_"&amp;$AZ$9,データシート3!A:AB,MATCH("ea_"&amp;"太陽光（建物系）"&amp;"_年間発電",データシート3!$A$1:$AB$1,0),0)/10^3+VLOOKUP(BC76&amp;"_"&amp;$AZ$9,データシート3!A:AB,MATCH("ea_"&amp;"太陽光（土地系）"&amp;"_年間発電",データシート3!$A$1:$AB$1,0),0)/10^3</f>
        <v>667288.46299999999</v>
      </c>
      <c r="BF76" s="33">
        <f>VLOOKUP(BC76&amp;"_"&amp;$AZ$9,データシート3!A:AB,MATCH("ea_"&amp;"風力（陸上）"&amp;"_年間発電",データシート3!$A$1:$AB$1,0),0)/10^3</f>
        <v>2426.4720000000007</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669714.93499999994</v>
      </c>
      <c r="BJ76" s="33">
        <f>(VLOOKUP($BC76&amp;"_"&amp;$AZ$8,データシート3!$A:$AN,MATCH("da_合計",データシート3!$A$1:$AN$1,0),0))/10^3</f>
        <v>245530.14676114084</v>
      </c>
      <c r="BK76" s="33">
        <f t="shared" si="21"/>
        <v>424184.7882388591</v>
      </c>
      <c r="BL76" s="33">
        <f t="shared" si="22"/>
        <v>0</v>
      </c>
      <c r="BM76" s="33">
        <f t="shared" si="23"/>
        <v>424184.7882388591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43511</v>
      </c>
      <c r="AY77" s="18" t="str">
        <f>IF(IFERROR(比較地域マスタ!$AE12,"")=0,"",IFERROR(比較地域マスタ!$AE12,""))</f>
        <v>五木村</v>
      </c>
      <c r="AZ77" s="16"/>
      <c r="BA77" s="22">
        <v>6</v>
      </c>
      <c r="BB77" s="22">
        <v>1</v>
      </c>
      <c r="BC77" s="18" t="str">
        <f t="shared" si="24"/>
        <v>43511</v>
      </c>
      <c r="BD77" s="18" t="str">
        <f t="shared" si="25"/>
        <v>五木村</v>
      </c>
      <c r="BE77" s="33">
        <f>VLOOKUP(BC77&amp;"_"&amp;$AZ$9,データシート3!A:AB,MATCH("ea_"&amp;"太陽光（建物系）"&amp;"_年間発電",データシート3!$A$1:$AB$1,0),0)/10^3+VLOOKUP(BC77&amp;"_"&amp;$AZ$9,データシート3!A:AB,MATCH("ea_"&amp;"太陽光（土地系）"&amp;"_年間発電",データシート3!$A$1:$AB$1,0),0)/10^3</f>
        <v>31280.577000000001</v>
      </c>
      <c r="BF77" s="33">
        <f>VLOOKUP(BC77&amp;"_"&amp;$AZ$9,データシート3!A:AB,MATCH("ea_"&amp;"風力（陸上）"&amp;"_年間発電",データシート3!$A$1:$AB$1,0),0)/10^3</f>
        <v>524460.91</v>
      </c>
      <c r="BG77" s="33">
        <f>VLOOKUP(BC77&amp;"_"&amp;$AZ$9,データシート3!A:AB,MATCH("ea_"&amp;"中小水（河川）"&amp;"_年間発電",データシート3!$A$1:$AB$1,0),0)/10^3+VLOOKUP(BC77&amp;"_"&amp;$AZ$9,データシート3!A:AB,MATCH("ea_"&amp;"中小水（農業用水路）"&amp;"_年間発電",データシート3!$A$1:$AB$1,0),0)/10^3</f>
        <v>111870.94400000002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667612.4310000001</v>
      </c>
      <c r="BJ77" s="33">
        <f>(VLOOKUP($BC77&amp;"_"&amp;$AZ$8,データシート3!$A:$AN,MATCH("da_合計",データシート3!$A$1:$AN$1,0),0))/10^3</f>
        <v>5071.2240031869096</v>
      </c>
      <c r="BK77" s="33">
        <f t="shared" si="21"/>
        <v>662541.20699681318</v>
      </c>
      <c r="BL77" s="33">
        <f t="shared" si="22"/>
        <v>0</v>
      </c>
      <c r="BM77" s="33">
        <f t="shared" si="23"/>
        <v>662541.20699681318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43213</v>
      </c>
      <c r="AY78" s="18" t="str">
        <f>IF(IFERROR(比較地域マスタ!$AE13,"")=0,"",IFERROR(比較地域マスタ!$AE13,""))</f>
        <v>宇城市</v>
      </c>
      <c r="AZ78" s="16"/>
      <c r="BA78" s="22">
        <v>7</v>
      </c>
      <c r="BB78" s="22">
        <v>1</v>
      </c>
      <c r="BC78" s="18" t="str">
        <f t="shared" si="24"/>
        <v>43213</v>
      </c>
      <c r="BD78" s="18" t="str">
        <f t="shared" si="25"/>
        <v>宇城市</v>
      </c>
      <c r="BE78" s="33">
        <f>VLOOKUP(BC78&amp;"_"&amp;$AZ$9,データシート3!A:AB,MATCH("ea_"&amp;"太陽光（建物系）"&amp;"_年間発電",データシート3!$A$1:$AB$1,0),0)/10^3+VLOOKUP(BC78&amp;"_"&amp;$AZ$9,データシート3!A:AB,MATCH("ea_"&amp;"太陽光（土地系）"&amp;"_年間発電",データシート3!$A$1:$AB$1,0),0)/10^3</f>
        <v>2150180.398</v>
      </c>
      <c r="BF78" s="33">
        <f>VLOOKUP(BC78&amp;"_"&amp;$AZ$9,データシート3!A:AB,MATCH("ea_"&amp;"風力（陸上）"&amp;"_年間発電",データシート3!$A$1:$AB$1,0),0)/10^3</f>
        <v>22065.248</v>
      </c>
      <c r="BG78" s="33">
        <f>VLOOKUP(BC78&amp;"_"&amp;$AZ$9,データシート3!A:AB,MATCH("ea_"&amp;"中小水（河川）"&amp;"_年間発電",データシート3!$A$1:$AB$1,0),0)/10^3+VLOOKUP(BC78&amp;"_"&amp;$AZ$9,データシート3!A:AB,MATCH("ea_"&amp;"中小水（農業用水路）"&amp;"_年間発電",データシート3!$A$1:$AB$1,0),0)/10^3</f>
        <v>56.101999999999997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2172301.7480000001</v>
      </c>
      <c r="BJ78" s="33">
        <f>(VLOOKUP($BC78&amp;"_"&amp;$AZ$8,データシート3!$A:$AN,MATCH("da_合計",データシート3!$A$1:$AN$1,0),0))/10^3</f>
        <v>348357.94651243783</v>
      </c>
      <c r="BK78" s="33">
        <f t="shared" si="21"/>
        <v>1823943.8014875622</v>
      </c>
      <c r="BL78" s="33">
        <f t="shared" si="22"/>
        <v>0</v>
      </c>
      <c r="BM78" s="33">
        <f t="shared" si="23"/>
        <v>1823943.8014875622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43211</v>
      </c>
      <c r="AY79" s="18" t="str">
        <f>IF(IFERROR(比較地域マスタ!$AE14,"")=0,"",IFERROR(比較地域マスタ!$AE14,""))</f>
        <v>宇土市</v>
      </c>
      <c r="AZ79" s="16"/>
      <c r="BA79" s="22">
        <v>8</v>
      </c>
      <c r="BB79" s="22">
        <v>1</v>
      </c>
      <c r="BC79" s="18" t="str">
        <f t="shared" si="24"/>
        <v>43211</v>
      </c>
      <c r="BD79" s="18" t="str">
        <f t="shared" si="25"/>
        <v>宇土市</v>
      </c>
      <c r="BE79" s="33">
        <f>VLOOKUP(BC79&amp;"_"&amp;$AZ$9,データシート3!A:AB,MATCH("ea_"&amp;"太陽光（建物系）"&amp;"_年間発電",データシート3!$A$1:$AB$1,0),0)/10^3+VLOOKUP(BC79&amp;"_"&amp;$AZ$9,データシート3!A:AB,MATCH("ea_"&amp;"太陽光（土地系）"&amp;"_年間発電",データシート3!$A$1:$AB$1,0),0)/10^3</f>
        <v>531421.20299999998</v>
      </c>
      <c r="BF79" s="33">
        <f>VLOOKUP(BC79&amp;"_"&amp;$AZ$9,データシート3!A:AB,MATCH("ea_"&amp;"風力（陸上）"&amp;"_年間発電",データシート3!$A$1:$AB$1,0),0)/10^3</f>
        <v>8979.9339999999993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540401.13699999999</v>
      </c>
      <c r="BJ79" s="33">
        <f>(VLOOKUP($BC79&amp;"_"&amp;$AZ$8,データシート3!$A:$AN,MATCH("da_合計",データシート3!$A$1:$AN$1,0),0))/10^3</f>
        <v>251449.14372499712</v>
      </c>
      <c r="BK79" s="33">
        <f t="shared" si="21"/>
        <v>288951.99327500287</v>
      </c>
      <c r="BL79" s="33">
        <f>IF(BK79&gt;0,0,BK79)</f>
        <v>0</v>
      </c>
      <c r="BM79" s="33">
        <f>IF(BK79&gt;0,BK79,0)</f>
        <v>288951.99327500287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43425</v>
      </c>
      <c r="AY80" s="18" t="str">
        <f>IF(IFERROR(比較地域マスタ!$AE15,"")=0,"",IFERROR(比較地域マスタ!$AE15,""))</f>
        <v>産山村</v>
      </c>
      <c r="AZ80" s="16"/>
      <c r="BA80" s="22">
        <v>9</v>
      </c>
      <c r="BB80" s="22">
        <v>1</v>
      </c>
      <c r="BC80" s="18" t="str">
        <f t="shared" si="24"/>
        <v>43425</v>
      </c>
      <c r="BD80" s="18" t="str">
        <f t="shared" si="25"/>
        <v>産山村</v>
      </c>
      <c r="BE80" s="33">
        <f>VLOOKUP(BC80&amp;"_"&amp;$AZ$9,データシート3!A:AB,MATCH("ea_"&amp;"太陽光（建物系）"&amp;"_年間発電",データシート3!$A$1:$AB$1,0),0)/10^3+VLOOKUP(BC80&amp;"_"&amp;$AZ$9,データシート3!A:AB,MATCH("ea_"&amp;"太陽光（土地系）"&amp;"_年間発電",データシート3!$A$1:$AB$1,0),0)/10^3</f>
        <v>308539.88699999999</v>
      </c>
      <c r="BF80" s="33">
        <f>VLOOKUP(BC80&amp;"_"&amp;$AZ$9,データシート3!A:AB,MATCH("ea_"&amp;"風力（陸上）"&amp;"_年間発電",データシート3!$A$1:$AB$1,0),0)/10^3</f>
        <v>238407.989</v>
      </c>
      <c r="BG80" s="33">
        <f>VLOOKUP(BC80&amp;"_"&amp;$AZ$9,データシート3!A:AB,MATCH("ea_"&amp;"中小水（河川）"&amp;"_年間発電",データシート3!$A$1:$AB$1,0),0)/10^3+VLOOKUP(BC80&amp;"_"&amp;$AZ$9,データシート3!A:AB,MATCH("ea_"&amp;"中小水（農業用水路）"&amp;"_年間発電",データシート3!$A$1:$AB$1,0),0)/10^3</f>
        <v>2071.5780000000004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36126.46</v>
      </c>
      <c r="BI80" s="33">
        <f t="shared" si="26"/>
        <v>585145.91399999987</v>
      </c>
      <c r="BJ80" s="33">
        <f>(VLOOKUP($BC80&amp;"_"&amp;$AZ$8,データシート3!$A:$AN,MATCH("da_合計",データシート3!$A$1:$AN$1,0),0))/10^3</f>
        <v>5464.680518966049</v>
      </c>
      <c r="BK80" s="33">
        <f t="shared" si="21"/>
        <v>579681.23348103382</v>
      </c>
      <c r="BL80" s="33">
        <f t="shared" si="22"/>
        <v>0</v>
      </c>
      <c r="BM80" s="33">
        <f t="shared" si="23"/>
        <v>579681.23348103382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43403</v>
      </c>
      <c r="AY81" s="18" t="str">
        <f>IF(IFERROR(比較地域マスタ!$AE16,"")=0,"",IFERROR(比較地域マスタ!$AE16,""))</f>
        <v>大津町</v>
      </c>
      <c r="AZ81" s="16"/>
      <c r="BA81" s="22">
        <v>10</v>
      </c>
      <c r="BB81" s="22">
        <v>1</v>
      </c>
      <c r="BC81" s="18" t="str">
        <f t="shared" si="24"/>
        <v>43403</v>
      </c>
      <c r="BD81" s="18" t="str">
        <f t="shared" si="25"/>
        <v>大津町</v>
      </c>
      <c r="BE81" s="33">
        <f>VLOOKUP(BC81&amp;"_"&amp;$AZ$9,データシート3!A:AB,MATCH("ea_"&amp;"太陽光（建物系）"&amp;"_年間発電",データシート3!$A$1:$AB$1,0),0)/10^3+VLOOKUP(BC81&amp;"_"&amp;$AZ$9,データシート3!A:AB,MATCH("ea_"&amp;"太陽光（土地系）"&amp;"_年間発電",データシート3!$A$1:$AB$1,0),0)/10^3</f>
        <v>1047763.9199999998</v>
      </c>
      <c r="BF81" s="33">
        <f>VLOOKUP(BC81&amp;"_"&amp;$AZ$9,データシート3!A:AB,MATCH("ea_"&amp;"風力（陸上）"&amp;"_年間発電",データシート3!$A$1:$AB$1,0),0)/10^3</f>
        <v>295812.46999999991</v>
      </c>
      <c r="BG81" s="33">
        <f>VLOOKUP(BC81&amp;"_"&amp;$AZ$9,データシート3!A:AB,MATCH("ea_"&amp;"中小水（河川）"&amp;"_年間発電",データシート3!$A$1:$AB$1,0),0)/10^3+VLOOKUP(BC81&amp;"_"&amp;$AZ$9,データシート3!A:AB,MATCH("ea_"&amp;"中小水（農業用水路）"&amp;"_年間発電",データシート3!$A$1:$AB$1,0),0)/10^3</f>
        <v>25771.956999999995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10.055999999999997</v>
      </c>
      <c r="BI81" s="33">
        <f t="shared" si="26"/>
        <v>1369358.4029999997</v>
      </c>
      <c r="BJ81" s="33">
        <f>(VLOOKUP($BC81&amp;"_"&amp;$AZ$8,データシート3!$A:$AN,MATCH("da_合計",データシート3!$A$1:$AN$1,0),0))/10^3</f>
        <v>369850.06233416422</v>
      </c>
      <c r="BK81" s="33">
        <f t="shared" si="21"/>
        <v>999508.34066583542</v>
      </c>
      <c r="BL81" s="33">
        <f t="shared" si="22"/>
        <v>0</v>
      </c>
      <c r="BM81" s="33">
        <f t="shared" si="23"/>
        <v>999508.34066583542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43424</v>
      </c>
      <c r="AY82" s="18" t="str">
        <f>IF(IFERROR(比較地域マスタ!$AE17,"")=0,"",IFERROR(比較地域マスタ!$AE17,""))</f>
        <v>小国町</v>
      </c>
      <c r="AZ82" s="16"/>
      <c r="BA82" s="22">
        <v>11</v>
      </c>
      <c r="BB82" s="22">
        <v>1</v>
      </c>
      <c r="BC82" s="18" t="str">
        <f t="shared" si="24"/>
        <v>43424</v>
      </c>
      <c r="BD82" s="18" t="str">
        <f t="shared" si="25"/>
        <v>小国町</v>
      </c>
      <c r="BE82" s="33">
        <f>VLOOKUP(BC82&amp;"_"&amp;$AZ$9,データシート3!A:AB,MATCH("ea_"&amp;"太陽光（建物系）"&amp;"_年間発電",データシート3!$A$1:$AB$1,0),0)/10^3+VLOOKUP(BC82&amp;"_"&amp;$AZ$9,データシート3!A:AB,MATCH("ea_"&amp;"太陽光（土地系）"&amp;"_年間発電",データシート3!$A$1:$AB$1,0),0)/10^3</f>
        <v>287954.587</v>
      </c>
      <c r="BF82" s="33">
        <f>VLOOKUP(BC82&amp;"_"&amp;$AZ$9,データシート3!A:AB,MATCH("ea_"&amp;"風力（陸上）"&amp;"_年間発電",データシート3!$A$1:$AB$1,0),0)/10^3</f>
        <v>303145.02000000008</v>
      </c>
      <c r="BG82" s="33">
        <f>VLOOKUP(BC82&amp;"_"&amp;$AZ$9,データシート3!A:AB,MATCH("ea_"&amp;"中小水（河川）"&amp;"_年間発電",データシート3!$A$1:$AB$1,0),0)/10^3+VLOOKUP(BC82&amp;"_"&amp;$AZ$9,データシート3!A:AB,MATCH("ea_"&amp;"中小水（農業用水路）"&amp;"_年間発電",データシート3!$A$1:$AB$1,0),0)/10^3</f>
        <v>49482.042000000001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1426356.727</v>
      </c>
      <c r="BI82" s="33">
        <f t="shared" si="26"/>
        <v>2066938.3760000002</v>
      </c>
      <c r="BJ82" s="33">
        <f>(VLOOKUP($BC82&amp;"_"&amp;$AZ$8,データシート3!$A:$AN,MATCH("da_合計",データシート3!$A$1:$AN$1,0),0))/10^3</f>
        <v>31752.034208032474</v>
      </c>
      <c r="BK82" s="33">
        <f t="shared" si="21"/>
        <v>2035186.3417919676</v>
      </c>
      <c r="BL82" s="33">
        <f t="shared" si="22"/>
        <v>0</v>
      </c>
      <c r="BM82" s="33">
        <f t="shared" si="23"/>
        <v>2035186.3417919676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43442</v>
      </c>
      <c r="AY83" s="18" t="str">
        <f>IF(IFERROR(比較地域マスタ!$AE18,"")=0,"",IFERROR(比較地域マスタ!$AE18,""))</f>
        <v>嘉島町</v>
      </c>
      <c r="AZ83" s="16"/>
      <c r="BA83" s="22">
        <v>12</v>
      </c>
      <c r="BB83" s="22">
        <v>1</v>
      </c>
      <c r="BC83" s="18" t="str">
        <f t="shared" si="24"/>
        <v>43442</v>
      </c>
      <c r="BD83" s="18" t="str">
        <f t="shared" si="25"/>
        <v>嘉島町</v>
      </c>
      <c r="BE83" s="33">
        <f>VLOOKUP(BC83&amp;"_"&amp;$AZ$9,データシート3!A:AB,MATCH("ea_"&amp;"太陽光（建物系）"&amp;"_年間発電",データシート3!$A$1:$AB$1,0),0)/10^3+VLOOKUP(BC83&amp;"_"&amp;$AZ$9,データシート3!A:AB,MATCH("ea_"&amp;"太陽光（土地系）"&amp;"_年間発電",データシート3!$A$1:$AB$1,0),0)/10^3</f>
        <v>163538.867</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163538.867</v>
      </c>
      <c r="BJ83" s="33">
        <f>(VLOOKUP($BC83&amp;"_"&amp;$AZ$8,データシート3!$A:$AN,MATCH("da_合計",データシート3!$A$1:$AN$1,0),0))/10^3</f>
        <v>92372.778291680777</v>
      </c>
      <c r="BK83" s="33">
        <f t="shared" si="21"/>
        <v>71166.088708319221</v>
      </c>
      <c r="BL83" s="33">
        <f t="shared" si="22"/>
        <v>0</v>
      </c>
      <c r="BM83" s="33">
        <f t="shared" si="23"/>
        <v>71166.088708319221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43212</v>
      </c>
      <c r="AY84" s="18" t="str">
        <f>IF(IFERROR(比較地域マスタ!$AE19,"")=0,"",IFERROR(比較地域マスタ!$AE19,""))</f>
        <v>上天草市</v>
      </c>
      <c r="AZ84" s="16"/>
      <c r="BA84" s="22">
        <v>13</v>
      </c>
      <c r="BB84" s="22">
        <v>1</v>
      </c>
      <c r="BC84" s="18" t="str">
        <f t="shared" si="24"/>
        <v>43212</v>
      </c>
      <c r="BD84" s="18" t="str">
        <f t="shared" si="25"/>
        <v>上天草市</v>
      </c>
      <c r="BE84" s="33">
        <f>VLOOKUP(BC84&amp;"_"&amp;$AZ$9,データシート3!A:AB,MATCH("ea_"&amp;"太陽光（建物系）"&amp;"_年間発電",データシート3!$A$1:$AB$1,0),0)/10^3+VLOOKUP(BC84&amp;"_"&amp;$AZ$9,データシート3!A:AB,MATCH("ea_"&amp;"太陽光（土地系）"&amp;"_年間発電",データシート3!$A$1:$AB$1,0),0)/10^3</f>
        <v>443134.74300000002</v>
      </c>
      <c r="BF84" s="33">
        <f>VLOOKUP(BC84&amp;"_"&amp;$AZ$9,データシート3!A:AB,MATCH("ea_"&amp;"風力（陸上）"&amp;"_年間発電",データシート3!$A$1:$AB$1,0),0)/10^3</f>
        <v>28930.397000000001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472065.14</v>
      </c>
      <c r="BJ84" s="33">
        <f>(VLOOKUP($BC84&amp;"_"&amp;$AZ$8,データシート3!$A:$AN,MATCH("da_合計",データシート3!$A$1:$AN$1,0),0))/10^3</f>
        <v>115696.04261335377</v>
      </c>
      <c r="BK84" s="33">
        <f t="shared" si="21"/>
        <v>356369.09738664626</v>
      </c>
      <c r="BL84" s="33">
        <f t="shared" si="22"/>
        <v>0</v>
      </c>
      <c r="BM84" s="33">
        <f t="shared" si="23"/>
        <v>356369.09738664626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43210</v>
      </c>
      <c r="AY85" s="18" t="str">
        <f>IF(IFERROR(比較地域マスタ!$AE20,"")=0,"",IFERROR(比較地域マスタ!$AE20,""))</f>
        <v>菊池市</v>
      </c>
      <c r="AZ85" s="16"/>
      <c r="BA85" s="22">
        <v>14</v>
      </c>
      <c r="BB85" s="22">
        <v>1</v>
      </c>
      <c r="BC85" s="18" t="str">
        <f t="shared" si="24"/>
        <v>43210</v>
      </c>
      <c r="BD85" s="18" t="str">
        <f t="shared" si="25"/>
        <v>菊池市</v>
      </c>
      <c r="BE85" s="33">
        <f>VLOOKUP(BC85&amp;"_"&amp;$AZ$9,データシート3!A:AB,MATCH("ea_"&amp;"太陽光（建物系）"&amp;"_年間発電",データシート3!$A$1:$AB$1,0),0)/10^3+VLOOKUP(BC85&amp;"_"&amp;$AZ$9,データシート3!A:AB,MATCH("ea_"&amp;"太陽光（土地系）"&amp;"_年間発電",データシート3!$A$1:$AB$1,0),0)/10^3</f>
        <v>2630532.3489999999</v>
      </c>
      <c r="BF85" s="33">
        <f>VLOOKUP(BC85&amp;"_"&amp;$AZ$9,データシート3!A:AB,MATCH("ea_"&amp;"風力（陸上）"&amp;"_年間発電",データシート3!$A$1:$AB$1,0),0)/10^3</f>
        <v>592478.83499999996</v>
      </c>
      <c r="BG85" s="33">
        <f>VLOOKUP(BC85&amp;"_"&amp;$AZ$9,データシート3!A:AB,MATCH("ea_"&amp;"中小水（河川）"&amp;"_年間発電",データシート3!$A$1:$AB$1,0),0)/10^3+VLOOKUP(BC85&amp;"_"&amp;$AZ$9,データシート3!A:AB,MATCH("ea_"&amp;"中小水（農業用水路）"&amp;"_年間発電",データシート3!$A$1:$AB$1,0),0)/10^3</f>
        <v>109432.05499999998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3332443.2390000001</v>
      </c>
      <c r="BJ85" s="33">
        <f>(VLOOKUP($BC85&amp;"_"&amp;$AZ$8,データシート3!$A:$AN,MATCH("da_合計",データシート3!$A$1:$AN$1,0),0))/10^3</f>
        <v>346974.04641630483</v>
      </c>
      <c r="BK85" s="33">
        <f t="shared" si="21"/>
        <v>2985469.1925836951</v>
      </c>
      <c r="BL85" s="33">
        <f t="shared" si="22"/>
        <v>0</v>
      </c>
      <c r="BM85" s="33">
        <f t="shared" si="23"/>
        <v>2985469.1925836951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43404</v>
      </c>
      <c r="AY86" s="18" t="str">
        <f>IF(IFERROR(比較地域マスタ!$AE21,"")=0,"",IFERROR(比較地域マスタ!$AE21,""))</f>
        <v>菊陽町</v>
      </c>
      <c r="AZ86" s="16"/>
      <c r="BA86" s="22">
        <v>15</v>
      </c>
      <c r="BB86" s="22">
        <v>1</v>
      </c>
      <c r="BC86" s="18" t="str">
        <f t="shared" si="24"/>
        <v>43404</v>
      </c>
      <c r="BD86" s="18" t="str">
        <f t="shared" si="25"/>
        <v>菊陽町</v>
      </c>
      <c r="BE86" s="33">
        <f>VLOOKUP(BC86&amp;"_"&amp;$AZ$9,データシート3!A:AB,MATCH("ea_"&amp;"太陽光（建物系）"&amp;"_年間発電",データシート3!$A$1:$AB$1,0),0)/10^3+VLOOKUP(BC86&amp;"_"&amp;$AZ$9,データシート3!A:AB,MATCH("ea_"&amp;"太陽光（土地系）"&amp;"_年間発電",データシート3!$A$1:$AB$1,0),0)/10^3</f>
        <v>726335.86399999994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726335.86399999994</v>
      </c>
      <c r="BJ86" s="33">
        <f>(VLOOKUP($BC86&amp;"_"&amp;$AZ$8,データシート3!$A:$AN,MATCH("da_合計",データシート3!$A$1:$AN$1,0),0))/10^3</f>
        <v>369237.08453693887</v>
      </c>
      <c r="BK86" s="33">
        <f t="shared" si="21"/>
        <v>357098.77946306107</v>
      </c>
      <c r="BL86" s="33">
        <f t="shared" si="22"/>
        <v>0</v>
      </c>
      <c r="BM86" s="33">
        <f t="shared" si="23"/>
        <v>357098.77946306107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43364</v>
      </c>
      <c r="AY87" s="18" t="str">
        <f>IF(IFERROR(比較地域マスタ!$AE22,"")=0,"",IFERROR(比較地域マスタ!$AE22,""))</f>
        <v>玉東町</v>
      </c>
      <c r="AZ87" s="16"/>
      <c r="BA87" s="22">
        <v>16</v>
      </c>
      <c r="BB87" s="22">
        <v>1</v>
      </c>
      <c r="BC87" s="18" t="str">
        <f t="shared" si="24"/>
        <v>43364</v>
      </c>
      <c r="BD87" s="18" t="str">
        <f t="shared" si="25"/>
        <v>玉東町</v>
      </c>
      <c r="BE87" s="33">
        <f>VLOOKUP(BC87&amp;"_"&amp;$AZ$9,データシート3!A:AB,MATCH("ea_"&amp;"太陽光（建物系）"&amp;"_年間発電",データシート3!$A$1:$AB$1,0),0)/10^3+VLOOKUP(BC87&amp;"_"&amp;$AZ$9,データシート3!A:AB,MATCH("ea_"&amp;"太陽光（土地系）"&amp;"_年間発電",データシート3!$A$1:$AB$1,0),0)/10^3</f>
        <v>239667.807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239667.807</v>
      </c>
      <c r="BJ87" s="33">
        <f>(VLOOKUP($BC87&amp;"_"&amp;$AZ$8,データシート3!$A:$AN,MATCH("da_合計",データシート3!$A$1:$AN$1,0),0))/10^3</f>
        <v>19175.675935289306</v>
      </c>
      <c r="BK87" s="33">
        <f t="shared" si="21"/>
        <v>220492.1310647107</v>
      </c>
      <c r="BL87" s="33">
        <f t="shared" si="22"/>
        <v>0</v>
      </c>
      <c r="BM87" s="33">
        <f t="shared" si="23"/>
        <v>220492.1310647107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43513</v>
      </c>
      <c r="AY88" s="18" t="str">
        <f>IF(IFERROR(比較地域マスタ!$AE23,"")=0,"",IFERROR(比較地域マスタ!$AE23,""))</f>
        <v>球磨村</v>
      </c>
      <c r="AZ88" s="16"/>
      <c r="BA88" s="22">
        <v>17</v>
      </c>
      <c r="BB88" s="22">
        <v>1</v>
      </c>
      <c r="BC88" s="18" t="str">
        <f t="shared" si="24"/>
        <v>43513</v>
      </c>
      <c r="BD88" s="18" t="str">
        <f t="shared" si="25"/>
        <v>球磨村</v>
      </c>
      <c r="BE88" s="33">
        <f>VLOOKUP(BC88&amp;"_"&amp;$AZ$9,データシート3!A:AB,MATCH("ea_"&amp;"太陽光（建物系）"&amp;"_年間発電",データシート3!$A$1:$AB$1,0),0)/10^3+VLOOKUP(BC88&amp;"_"&amp;$AZ$9,データシート3!A:AB,MATCH("ea_"&amp;"太陽光（土地系）"&amp;"_年間発電",データシート3!$A$1:$AB$1,0),0)/10^3</f>
        <v>155841.51999999999</v>
      </c>
      <c r="BF88" s="33">
        <f>VLOOKUP(BC88&amp;"_"&amp;$AZ$9,データシート3!A:AB,MATCH("ea_"&amp;"風力（陸上）"&amp;"_年間発電",データシート3!$A$1:$AB$1,0),0)/10^3</f>
        <v>616743.91700000002</v>
      </c>
      <c r="BG88" s="33">
        <f>VLOOKUP(BC88&amp;"_"&amp;$AZ$9,データシート3!A:AB,MATCH("ea_"&amp;"中小水（河川）"&amp;"_年間発電",データシート3!$A$1:$AB$1,0),0)/10^3+VLOOKUP(BC88&amp;"_"&amp;$AZ$9,データシート3!A:AB,MATCH("ea_"&amp;"中小水（農業用水路）"&amp;"_年間発電",データシート3!$A$1:$AB$1,0),0)/10^3</f>
        <v>96021.006999999998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868606.44400000002</v>
      </c>
      <c r="BJ88" s="33">
        <f>(VLOOKUP($BC88&amp;"_"&amp;$AZ$8,データシート3!$A:$AN,MATCH("da_合計",データシート3!$A$1:$AN$1,0),0))/10^3</f>
        <v>10780.619053122831</v>
      </c>
      <c r="BK88" s="33">
        <f t="shared" si="21"/>
        <v>857825.8249468772</v>
      </c>
      <c r="BL88" s="33">
        <f t="shared" si="22"/>
        <v>0</v>
      </c>
      <c r="BM88" s="33">
        <f t="shared" si="23"/>
        <v>857825.8249468772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43100</v>
      </c>
      <c r="AY89" s="18" t="str">
        <f>IF(IFERROR(比較地域マスタ!$AE24,"")=0,"",IFERROR(比較地域マスタ!$AE24,""))</f>
        <v>熊本市</v>
      </c>
      <c r="AZ89" s="16"/>
      <c r="BA89" s="22">
        <v>18</v>
      </c>
      <c r="BB89" s="22">
        <v>1</v>
      </c>
      <c r="BC89" s="18" t="str">
        <f t="shared" si="24"/>
        <v>43100</v>
      </c>
      <c r="BD89" s="18" t="str">
        <f t="shared" si="25"/>
        <v>熊本市</v>
      </c>
      <c r="BE89" s="33">
        <f>VLOOKUP(BC89&amp;"_"&amp;$AZ$9,データシート3!A:AB,MATCH("ea_"&amp;"太陽光（建物系）"&amp;"_年間発電",データシート3!$A$1:$AB$1,0),0)/10^3+VLOOKUP(BC89&amp;"_"&amp;$AZ$9,データシート3!A:AB,MATCH("ea_"&amp;"太陽光（土地系）"&amp;"_年間発電",データシート3!$A$1:$AB$1,0),0)/10^3</f>
        <v>5117009.72</v>
      </c>
      <c r="BF89" s="33">
        <f>VLOOKUP(BC89&amp;"_"&amp;$AZ$9,データシート3!A:AB,MATCH("ea_"&amp;"風力（陸上）"&amp;"_年間発電",データシート3!$A$1:$AB$1,0),0)/10^3</f>
        <v>733.37599999999998</v>
      </c>
      <c r="BG89" s="33">
        <f>VLOOKUP(BC89&amp;"_"&amp;$AZ$9,データシート3!A:AB,MATCH("ea_"&amp;"中小水（河川）"&amp;"_年間発電",データシート3!$A$1:$AB$1,0),0)/10^3+VLOOKUP(BC89&amp;"_"&amp;$AZ$9,データシート3!A:AB,MATCH("ea_"&amp;"中小水（農業用水路）"&amp;"_年間発電",データシート3!$A$1:$AB$1,0),0)/10^3</f>
        <v>500.40300000000008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5118243.4989999998</v>
      </c>
      <c r="BJ89" s="33">
        <f>(VLOOKUP($BC89&amp;"_"&amp;$AZ$8,データシート3!$A:$AN,MATCH("da_合計",データシート3!$A$1:$AN$1,0),0))/10^3</f>
        <v>3953446.8190384461</v>
      </c>
      <c r="BK89" s="33">
        <f t="shared" si="21"/>
        <v>1164796.6799615538</v>
      </c>
      <c r="BL89" s="33">
        <f t="shared" si="22"/>
        <v>0</v>
      </c>
      <c r="BM89" s="33">
        <f t="shared" si="23"/>
        <v>1164796.6799615538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43444</v>
      </c>
      <c r="AY90" s="18" t="str">
        <f>IF(IFERROR(比較地域マスタ!$AE25,"")=0,"",IFERROR(比較地域マスタ!$AE25,""))</f>
        <v>甲佐町</v>
      </c>
      <c r="AZ90" s="16"/>
      <c r="BA90" s="22">
        <v>19</v>
      </c>
      <c r="BB90" s="22">
        <v>1</v>
      </c>
      <c r="BC90" s="18" t="str">
        <f t="shared" si="24"/>
        <v>43444</v>
      </c>
      <c r="BD90" s="18" t="str">
        <f t="shared" si="25"/>
        <v>甲佐町</v>
      </c>
      <c r="BE90" s="33">
        <f>VLOOKUP(BC90&amp;"_"&amp;$AZ$9,データシート3!A:AB,MATCH("ea_"&amp;"太陽光（建物系）"&amp;"_年間発電",データシート3!$A$1:$AB$1,0),0)/10^3+VLOOKUP(BC90&amp;"_"&amp;$AZ$9,データシート3!A:AB,MATCH("ea_"&amp;"太陽光（土地系）"&amp;"_年間発電",データシート3!$A$1:$AB$1,0),0)/10^3</f>
        <v>305679.33900000004</v>
      </c>
      <c r="BF90" s="33">
        <f>VLOOKUP(BC90&amp;"_"&amp;$AZ$9,データシート3!A:AB,MATCH("ea_"&amp;"風力（陸上）"&amp;"_年間発電",データシート3!$A$1:$AB$1,0),0)/10^3</f>
        <v>161.79599999999999</v>
      </c>
      <c r="BG90" s="33">
        <f>VLOOKUP(BC90&amp;"_"&amp;$AZ$9,データシート3!A:AB,MATCH("ea_"&amp;"中小水（河川）"&amp;"_年間発電",データシート3!$A$1:$AB$1,0),0)/10^3+VLOOKUP(BC90&amp;"_"&amp;$AZ$9,データシート3!A:AB,MATCH("ea_"&amp;"中小水（農業用水路）"&amp;"_年間発電",データシート3!$A$1:$AB$1,0),0)/10^3</f>
        <v>1062.1469999999999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306903.28200000001</v>
      </c>
      <c r="BJ90" s="33">
        <f>(VLOOKUP($BC90&amp;"_"&amp;$AZ$8,データシート3!$A:$AN,MATCH("da_合計",データシート3!$A$1:$AN$1,0),0))/10^3</f>
        <v>50324.151893118586</v>
      </c>
      <c r="BK90" s="33">
        <f t="shared" si="21"/>
        <v>256579.13010688144</v>
      </c>
      <c r="BL90" s="33">
        <f t="shared" si="22"/>
        <v>0</v>
      </c>
      <c r="BM90" s="33">
        <f t="shared" si="23"/>
        <v>256579.13010688144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43216</v>
      </c>
      <c r="AY91" s="18" t="str">
        <f>IF(IFERROR(比較地域マスタ!$AE26,"")=0,"",IFERROR(比較地域マスタ!$AE26,""))</f>
        <v>合志市</v>
      </c>
      <c r="BA91" s="22">
        <v>20</v>
      </c>
      <c r="BB91" s="22">
        <v>1</v>
      </c>
      <c r="BC91" s="18" t="str">
        <f t="shared" si="24"/>
        <v>43216</v>
      </c>
      <c r="BD91" s="18" t="str">
        <f t="shared" si="25"/>
        <v>合志市</v>
      </c>
      <c r="BE91" s="33">
        <f>VLOOKUP(BC91&amp;"_"&amp;$AZ$9,データシート3!A:AB,MATCH("ea_"&amp;"太陽光（建物系）"&amp;"_年間発電",データシート3!$A$1:$AB$1,0),0)/10^3+VLOOKUP(BC91&amp;"_"&amp;$AZ$9,データシート3!A:AB,MATCH("ea_"&amp;"太陽光（土地系）"&amp;"_年間発電",データシート3!$A$1:$AB$1,0),0)/10^3</f>
        <v>1156511.5559999999</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1156511.5559999999</v>
      </c>
      <c r="BJ91" s="33">
        <f>(VLOOKUP($BC91&amp;"_"&amp;$AZ$8,データシート3!$A:$AN,MATCH("da_合計",データシート3!$A$1:$AN$1,0),0))/10^3</f>
        <v>811585.84899970575</v>
      </c>
      <c r="BK91" s="33">
        <f t="shared" si="21"/>
        <v>344925.70700029412</v>
      </c>
      <c r="BL91" s="33">
        <f t="shared" si="22"/>
        <v>0</v>
      </c>
      <c r="BM91" s="33">
        <f t="shared" si="23"/>
        <v>344925.70700029412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43510</v>
      </c>
      <c r="AY92" s="18" t="str">
        <f>IF(IFERROR(比較地域マスタ!$AE27,"")=0,"",IFERROR(比較地域マスタ!$AE27,""))</f>
        <v>相良村</v>
      </c>
      <c r="AZ92" s="16"/>
      <c r="BA92" s="22">
        <v>21</v>
      </c>
      <c r="BB92" s="22">
        <v>1</v>
      </c>
      <c r="BC92" s="18" t="str">
        <f t="shared" si="24"/>
        <v>43510</v>
      </c>
      <c r="BD92" s="18" t="str">
        <f t="shared" si="25"/>
        <v>相良村</v>
      </c>
      <c r="BE92" s="33">
        <f>VLOOKUP(BC92&amp;"_"&amp;$AZ$9,データシート3!A:AB,MATCH("ea_"&amp;"太陽光（建物系）"&amp;"_年間発電",データシート3!$A$1:$AB$1,0),0)/10^3+VLOOKUP(BC92&amp;"_"&amp;$AZ$9,データシート3!A:AB,MATCH("ea_"&amp;"太陽光（土地系）"&amp;"_年間発電",データシート3!$A$1:$AB$1,0),0)/10^3</f>
        <v>358510.45499999996</v>
      </c>
      <c r="BF92" s="33">
        <f>VLOOKUP(BC92&amp;"_"&amp;$AZ$9,データシート3!A:AB,MATCH("ea_"&amp;"風力（陸上）"&amp;"_年間発電",データシート3!$A$1:$AB$1,0),0)/10^3</f>
        <v>159887.14000000004</v>
      </c>
      <c r="BG92" s="33">
        <f>VLOOKUP(BC92&amp;"_"&amp;$AZ$9,データシート3!A:AB,MATCH("ea_"&amp;"中小水（河川）"&amp;"_年間発電",データシート3!$A$1:$AB$1,0),0)/10^3+VLOOKUP(BC92&amp;"_"&amp;$AZ$9,データシート3!A:AB,MATCH("ea_"&amp;"中小水（農業用水路）"&amp;"_年間発電",データシート3!$A$1:$AB$1,0),0)/10^3</f>
        <v>33158.330999999998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551555.92599999998</v>
      </c>
      <c r="BJ92" s="33">
        <f>(VLOOKUP($BC92&amp;"_"&amp;$AZ$8,データシート3!$A:$AN,MATCH("da_合計",データシート3!$A$1:$AN$1,0),0))/10^3</f>
        <v>23385.224109550079</v>
      </c>
      <c r="BK92" s="33">
        <f>BI92-BJ92</f>
        <v>528170.70189044985</v>
      </c>
      <c r="BL92" s="33">
        <f t="shared" si="22"/>
        <v>0</v>
      </c>
      <c r="BM92" s="33">
        <f t="shared" si="23"/>
        <v>528170.70189044985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43428</v>
      </c>
      <c r="AY93" s="18" t="str">
        <f>IF(IFERROR(比較地域マスタ!$AE28,"")=0,"",IFERROR(比較地域マスタ!$AE28,""))</f>
        <v>高森町</v>
      </c>
      <c r="AZ93" s="16"/>
      <c r="BA93" s="22">
        <v>22</v>
      </c>
      <c r="BB93" s="22">
        <v>1</v>
      </c>
      <c r="BC93" s="18" t="str">
        <f t="shared" si="24"/>
        <v>43428</v>
      </c>
      <c r="BD93" s="18" t="str">
        <f t="shared" si="25"/>
        <v>高森町</v>
      </c>
      <c r="BE93" s="33">
        <f>VLOOKUP(BC93&amp;"_"&amp;$AZ$9,データシート3!A:AB,MATCH("ea_"&amp;"太陽光（建物系）"&amp;"_年間発電",データシート3!$A$1:$AB$1,0),0)/10^3+VLOOKUP(BC93&amp;"_"&amp;$AZ$9,データシート3!A:AB,MATCH("ea_"&amp;"太陽光（土地系）"&amp;"_年間発電",データシート3!$A$1:$AB$1,0),0)/10^3</f>
        <v>901303.30700000003</v>
      </c>
      <c r="BF93" s="33">
        <f>VLOOKUP(BC93&amp;"_"&amp;$AZ$9,データシート3!A:AB,MATCH("ea_"&amp;"風力（陸上）"&amp;"_年間発電",データシート3!$A$1:$AB$1,0),0)/10^3</f>
        <v>630823.69999999984</v>
      </c>
      <c r="BG93" s="33">
        <f>VLOOKUP(BC93&amp;"_"&amp;$AZ$9,データシート3!A:AB,MATCH("ea_"&amp;"中小水（河川）"&amp;"_年間発電",データシート3!$A$1:$AB$1,0),0)/10^3+VLOOKUP(BC93&amp;"_"&amp;$AZ$9,データシート3!A:AB,MATCH("ea_"&amp;"中小水（農業用水路）"&amp;"_年間発電",データシート3!$A$1:$AB$1,0),0)/10^3</f>
        <v>21721.873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15959.634</v>
      </c>
      <c r="BI93" s="33">
        <f t="shared" si="26"/>
        <v>1569808.5139999997</v>
      </c>
      <c r="BJ93" s="33">
        <f>(VLOOKUP($BC93&amp;"_"&amp;$AZ$8,データシート3!$A:$AN,MATCH("da_合計",データシート3!$A$1:$AN$1,0),0))/10^3</f>
        <v>33639.736303114856</v>
      </c>
      <c r="BK93" s="33">
        <f t="shared" si="21"/>
        <v>1536168.7776968849</v>
      </c>
      <c r="BL93" s="33">
        <f t="shared" si="22"/>
        <v>0</v>
      </c>
      <c r="BM93" s="33">
        <f t="shared" si="23"/>
        <v>1536168.7776968849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43206</v>
      </c>
      <c r="AY94" s="18" t="str">
        <f>IF(IFERROR(比較地域マスタ!$AE29,"")=0,"",IFERROR(比較地域マスタ!$AE29,""))</f>
        <v>玉名市</v>
      </c>
      <c r="AZ94" s="16"/>
      <c r="BA94" s="22">
        <v>23</v>
      </c>
      <c r="BB94" s="22">
        <v>1</v>
      </c>
      <c r="BC94" s="18" t="str">
        <f t="shared" si="24"/>
        <v>43206</v>
      </c>
      <c r="BD94" s="18" t="str">
        <f t="shared" si="25"/>
        <v>玉名市</v>
      </c>
      <c r="BE94" s="33">
        <f>VLOOKUP(BC94&amp;"_"&amp;$AZ$9,データシート3!A:AB,MATCH("ea_"&amp;"太陽光（建物系）"&amp;"_年間発電",データシート3!$A$1:$AB$1,0),0)/10^3+VLOOKUP(BC94&amp;"_"&amp;$AZ$9,データシート3!A:AB,MATCH("ea_"&amp;"太陽光（土地系）"&amp;"_年間発電",データシート3!$A$1:$AB$1,0),0)/10^3</f>
        <v>2554569.56</v>
      </c>
      <c r="BF94" s="33">
        <f>VLOOKUP(BC94&amp;"_"&amp;$AZ$9,データシート3!A:AB,MATCH("ea_"&amp;"風力（陸上）"&amp;"_年間発電",データシート3!$A$1:$AB$1,0),0)/10^3</f>
        <v>5205.634</v>
      </c>
      <c r="BG94" s="33">
        <f>VLOOKUP(BC94&amp;"_"&amp;$AZ$9,データシート3!A:AB,MATCH("ea_"&amp;"中小水（河川）"&amp;"_年間発電",データシート3!$A$1:$AB$1,0),0)/10^3+VLOOKUP(BC94&amp;"_"&amp;$AZ$9,データシート3!A:AB,MATCH("ea_"&amp;"中小水（農業用水路）"&amp;"_年間発電",データシート3!$A$1:$AB$1,0),0)/10^3</f>
        <v>44.44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4.9059999999999997</v>
      </c>
      <c r="BI94" s="33">
        <f t="shared" si="26"/>
        <v>2559824.54</v>
      </c>
      <c r="BJ94" s="33">
        <f>(VLOOKUP($BC94&amp;"_"&amp;$AZ$8,データシート3!$A:$AN,MATCH("da_合計",データシート3!$A$1:$AN$1,0),0))/10^3</f>
        <v>297696.11454577162</v>
      </c>
      <c r="BK94" s="33">
        <f t="shared" si="21"/>
        <v>2262128.4254542282</v>
      </c>
      <c r="BL94" s="33">
        <f t="shared" si="22"/>
        <v>0</v>
      </c>
      <c r="BM94" s="33">
        <f t="shared" si="23"/>
        <v>2262128.4254542282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43505</v>
      </c>
      <c r="AY95" s="18" t="str">
        <f>IF(IFERROR(比較地域マスタ!$AE30,"")=0,"",IFERROR(比較地域マスタ!$AE30,""))</f>
        <v>多良木町</v>
      </c>
      <c r="AZ95" s="16"/>
      <c r="BA95" s="22">
        <v>24</v>
      </c>
      <c r="BB95" s="22">
        <v>1</v>
      </c>
      <c r="BC95" s="18" t="str">
        <f t="shared" si="24"/>
        <v>43505</v>
      </c>
      <c r="BD95" s="18" t="str">
        <f t="shared" si="25"/>
        <v>多良木町</v>
      </c>
      <c r="BE95" s="33">
        <f>VLOOKUP(BC95&amp;"_"&amp;$AZ$9,データシート3!A:AB,MATCH("ea_"&amp;"太陽光（建物系）"&amp;"_年間発電",データシート3!$A$1:$AB$1,0),0)/10^3+VLOOKUP(BC95&amp;"_"&amp;$AZ$9,データシート3!A:AB,MATCH("ea_"&amp;"太陽光（土地系）"&amp;"_年間発電",データシート3!$A$1:$AB$1,0),0)/10^3</f>
        <v>567167.554</v>
      </c>
      <c r="BF95" s="33">
        <f>VLOOKUP(BC95&amp;"_"&amp;$AZ$9,データシート3!A:AB,MATCH("ea_"&amp;"風力（陸上）"&amp;"_年間発電",データシート3!$A$1:$AB$1,0),0)/10^3</f>
        <v>348642.81199999998</v>
      </c>
      <c r="BG95" s="33">
        <f>VLOOKUP(BC95&amp;"_"&amp;$AZ$9,データシート3!A:AB,MATCH("ea_"&amp;"中小水（河川）"&amp;"_年間発電",データシート3!$A$1:$AB$1,0),0)/10^3+VLOOKUP(BC95&amp;"_"&amp;$AZ$9,データシート3!A:AB,MATCH("ea_"&amp;"中小水（農業用水路）"&amp;"_年間発電",データシート3!$A$1:$AB$1,0),0)/10^3</f>
        <v>28167.22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943977.58599999989</v>
      </c>
      <c r="BJ95" s="33">
        <f>(VLOOKUP($BC95&amp;"_"&amp;$AZ$8,データシート3!$A:$AN,MATCH("da_合計",データシート3!$A$1:$AN$1,0),0))/10^3</f>
        <v>40845.246472813858</v>
      </c>
      <c r="BK95" s="33">
        <f t="shared" si="21"/>
        <v>903132.33952718601</v>
      </c>
      <c r="BL95" s="33">
        <f t="shared" si="22"/>
        <v>0</v>
      </c>
      <c r="BM95" s="33">
        <f t="shared" si="23"/>
        <v>903132.33952718601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43484</v>
      </c>
      <c r="AY96" s="18" t="str">
        <f>IF(IFERROR(比較地域マスタ!$AE31,"")=0,"",IFERROR(比較地域マスタ!$AE31,""))</f>
        <v>津奈木町</v>
      </c>
      <c r="AZ96" s="16"/>
      <c r="BA96" s="22">
        <v>25</v>
      </c>
      <c r="BB96" s="22">
        <v>1</v>
      </c>
      <c r="BC96" s="18" t="str">
        <f t="shared" si="24"/>
        <v>43484</v>
      </c>
      <c r="BD96" s="18" t="str">
        <f t="shared" si="25"/>
        <v>津奈木町</v>
      </c>
      <c r="BE96" s="33">
        <f>VLOOKUP(BC96&amp;"_"&amp;$AZ$9,データシート3!A:AB,MATCH("ea_"&amp;"太陽光（建物系）"&amp;"_年間発電",データシート3!$A$1:$AB$1,0),0)/10^3+VLOOKUP(BC96&amp;"_"&amp;$AZ$9,データシート3!A:AB,MATCH("ea_"&amp;"太陽光（土地系）"&amp;"_年間発電",データシート3!$A$1:$AB$1,0),0)/10^3</f>
        <v>101591.946</v>
      </c>
      <c r="BF96" s="33">
        <f>VLOOKUP(BC96&amp;"_"&amp;$AZ$9,データシート3!A:AB,MATCH("ea_"&amp;"風力（陸上）"&amp;"_年間発電",データシート3!$A$1:$AB$1,0),0)/10^3</f>
        <v>10821.38</v>
      </c>
      <c r="BG96" s="33">
        <f>VLOOKUP(BC96&amp;"_"&amp;$AZ$9,データシート3!A:AB,MATCH("ea_"&amp;"中小水（河川）"&amp;"_年間発電",データシート3!$A$1:$AB$1,0),0)/10^3+VLOOKUP(BC96&amp;"_"&amp;$AZ$9,データシート3!A:AB,MATCH("ea_"&amp;"中小水（農業用水路）"&amp;"_年間発電",データシート3!$A$1:$AB$1,0),0)/10^3</f>
        <v>287.14299999999997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112700.469</v>
      </c>
      <c r="BJ96" s="33">
        <f>(VLOOKUP($BC96&amp;"_"&amp;$AZ$8,データシート3!$A:$AN,MATCH("da_合計",データシート3!$A$1:$AN$1,0),0))/10^3</f>
        <v>17983.035711437751</v>
      </c>
      <c r="BK96" s="33">
        <f t="shared" si="21"/>
        <v>94717.433288562243</v>
      </c>
      <c r="BL96" s="33">
        <f t="shared" si="22"/>
        <v>0</v>
      </c>
      <c r="BM96" s="33">
        <f t="shared" si="23"/>
        <v>94717.433288562243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43368</v>
      </c>
      <c r="AY97" s="18" t="str">
        <f>IF(IFERROR(比較地域マスタ!$AE32,"")=0,"",IFERROR(比較地域マスタ!$AE32,""))</f>
        <v>長洲町</v>
      </c>
      <c r="AZ97" s="16"/>
      <c r="BA97" s="22">
        <v>26</v>
      </c>
      <c r="BB97" s="22">
        <v>1</v>
      </c>
      <c r="BC97" s="18" t="str">
        <f t="shared" si="24"/>
        <v>43368</v>
      </c>
      <c r="BD97" s="18" t="str">
        <f t="shared" si="25"/>
        <v>長洲町</v>
      </c>
      <c r="BE97" s="33">
        <f>VLOOKUP(BC97&amp;"_"&amp;$AZ$9,データシート3!A:AB,MATCH("ea_"&amp;"太陽光（建物系）"&amp;"_年間発電",データシート3!$A$1:$AB$1,0),0)/10^3+VLOOKUP(BC97&amp;"_"&amp;$AZ$9,データシート3!A:AB,MATCH("ea_"&amp;"太陽光（土地系）"&amp;"_年間発電",データシート3!$A$1:$AB$1,0),0)/10^3</f>
        <v>326844.26500000001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326844.26500000001</v>
      </c>
      <c r="BJ97" s="33">
        <f>(VLOOKUP($BC97&amp;"_"&amp;$AZ$8,データシート3!$A:$AN,MATCH("da_合計",データシート3!$A$1:$AN$1,0),0))/10^3</f>
        <v>196055.1321749624</v>
      </c>
      <c r="BK97" s="33">
        <f t="shared" si="21"/>
        <v>130789.13282503761</v>
      </c>
      <c r="BL97" s="33">
        <f t="shared" si="22"/>
        <v>0</v>
      </c>
      <c r="BM97" s="33">
        <f t="shared" si="23"/>
        <v>130789.13282503761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43369</v>
      </c>
      <c r="AY98" s="18" t="str">
        <f>IF(IFERROR(比較地域マスタ!$AE33,"")=0,"",IFERROR(比較地域マスタ!$AE33,""))</f>
        <v>和水町</v>
      </c>
      <c r="AZ98" s="16"/>
      <c r="BA98" s="22">
        <v>27</v>
      </c>
      <c r="BB98" s="22">
        <v>1</v>
      </c>
      <c r="BC98" s="18" t="str">
        <f t="shared" si="24"/>
        <v>43369</v>
      </c>
      <c r="BD98" s="18" t="str">
        <f t="shared" si="25"/>
        <v>和水町</v>
      </c>
      <c r="BE98" s="33">
        <f>VLOOKUP(BC98&amp;"_"&amp;$AZ$9,データシート3!A:AB,MATCH("ea_"&amp;"太陽光（建物系）"&amp;"_年間発電",データシート3!$A$1:$AB$1,0),0)/10^3+VLOOKUP(BC98&amp;"_"&amp;$AZ$9,データシート3!A:AB,MATCH("ea_"&amp;"太陽光（土地系）"&amp;"_年間発電",データシート3!$A$1:$AB$1,0),0)/10^3</f>
        <v>613618.11800000002</v>
      </c>
      <c r="BF98" s="33">
        <f>VLOOKUP(BC98&amp;"_"&amp;$AZ$9,データシート3!A:AB,MATCH("ea_"&amp;"風力（陸上）"&amp;"_年間発電",データシート3!$A$1:$AB$1,0),0)/10^3</f>
        <v>8889.2790000000005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622507.397</v>
      </c>
      <c r="BJ98" s="33">
        <f>(VLOOKUP($BC98&amp;"_"&amp;$AZ$8,データシート3!$A:$AN,MATCH("da_合計",データシート3!$A$1:$AN$1,0),0))/10^3</f>
        <v>59277.28656729676</v>
      </c>
      <c r="BK98" s="33">
        <f t="shared" si="21"/>
        <v>563230.11043270328</v>
      </c>
      <c r="BL98" s="33">
        <f t="shared" si="22"/>
        <v>0</v>
      </c>
      <c r="BM98" s="33">
        <f t="shared" si="23"/>
        <v>563230.11043270328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43367</v>
      </c>
      <c r="AY99" s="18" t="str">
        <f>IF(IFERROR(比較地域マスタ!$AE34,"")=0,"",IFERROR(比較地域マスタ!$AE34,""))</f>
        <v>南関町</v>
      </c>
      <c r="AZ99" s="16"/>
      <c r="BA99" s="22">
        <v>28</v>
      </c>
      <c r="BB99" s="22">
        <v>1</v>
      </c>
      <c r="BC99" s="18" t="str">
        <f t="shared" si="24"/>
        <v>43367</v>
      </c>
      <c r="BD99" s="18" t="str">
        <f t="shared" si="25"/>
        <v>南関町</v>
      </c>
      <c r="BE99" s="33">
        <f>VLOOKUP(BC99&amp;"_"&amp;$AZ$9,データシート3!A:AB,MATCH("ea_"&amp;"太陽光（建物系）"&amp;"_年間発電",データシート3!$A$1:$AB$1,0),0)/10^3+VLOOKUP(BC99&amp;"_"&amp;$AZ$9,データシート3!A:AB,MATCH("ea_"&amp;"太陽光（土地系）"&amp;"_年間発電",データシート3!$A$1:$AB$1,0),0)/10^3</f>
        <v>464180.63799999998</v>
      </c>
      <c r="BF99" s="33">
        <f>VLOOKUP(BC99&amp;"_"&amp;$AZ$9,データシート3!A:AB,MATCH("ea_"&amp;"風力（陸上）"&amp;"_年間発電",データシート3!$A$1:$AB$1,0),0)/10^3</f>
        <v>3979.1509999999998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468159.78899999999</v>
      </c>
      <c r="BJ99" s="33">
        <f>(VLOOKUP($BC99&amp;"_"&amp;$AZ$8,データシート3!$A:$AN,MATCH("da_合計",データシート3!$A$1:$AN$1,0),0))/10^3</f>
        <v>158134.12272141752</v>
      </c>
      <c r="BK99" s="33">
        <f t="shared" si="21"/>
        <v>310025.66627858247</v>
      </c>
      <c r="BL99" s="33">
        <f t="shared" si="22"/>
        <v>0</v>
      </c>
      <c r="BM99" s="33">
        <f t="shared" si="23"/>
        <v>310025.66627858247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43501</v>
      </c>
      <c r="AY100" s="18" t="str">
        <f>IF(IFERROR(比較地域マスタ!$AE35,"")=0,"",IFERROR(比較地域マスタ!$AE35,""))</f>
        <v>錦町</v>
      </c>
      <c r="AZ100" s="16"/>
      <c r="BA100" s="22">
        <v>29</v>
      </c>
      <c r="BB100" s="22">
        <v>1</v>
      </c>
      <c r="BC100" s="18" t="str">
        <f t="shared" si="24"/>
        <v>43501</v>
      </c>
      <c r="BD100" s="18" t="str">
        <f t="shared" si="25"/>
        <v>錦町</v>
      </c>
      <c r="BE100" s="33">
        <f>VLOOKUP(BC100&amp;"_"&amp;$AZ$9,データシート3!A:AB,MATCH("ea_"&amp;"太陽光（建物系）"&amp;"_年間発電",データシート3!$A$1:$AB$1,0),0)/10^3+VLOOKUP(BC100&amp;"_"&amp;$AZ$9,データシート3!A:AB,MATCH("ea_"&amp;"太陽光（土地系）"&amp;"_年間発電",データシート3!$A$1:$AB$1,0),0)/10^3</f>
        <v>564291.44299999997</v>
      </c>
      <c r="BF100" s="33">
        <f>VLOOKUP(BC100&amp;"_"&amp;$AZ$9,データシート3!A:AB,MATCH("ea_"&amp;"風力（陸上）"&amp;"_年間発電",データシート3!$A$1:$AB$1,0),0)/10^3</f>
        <v>156476.62400000004</v>
      </c>
      <c r="BG100" s="33">
        <f>VLOOKUP(BC100&amp;"_"&amp;$AZ$9,データシート3!A:AB,MATCH("ea_"&amp;"中小水（河川）"&amp;"_年間発電",データシート3!$A$1:$AB$1,0),0)/10^3+VLOOKUP(BC100&amp;"_"&amp;$AZ$9,データシート3!A:AB,MATCH("ea_"&amp;"中小水（農業用水路）"&amp;"_年間発電",データシート3!$A$1:$AB$1,0),0)/10^3</f>
        <v>10380.164999999997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731148.23200000008</v>
      </c>
      <c r="BJ100" s="33">
        <f>(VLOOKUP($BC100&amp;"_"&amp;$AZ$8,データシート3!$A:$AN,MATCH("da_合計",データシート3!$A$1:$AN$1,0),0))/10^3</f>
        <v>63337.357376926237</v>
      </c>
      <c r="BK100" s="33">
        <f t="shared" si="21"/>
        <v>667810.87462307385</v>
      </c>
      <c r="BL100" s="33">
        <f t="shared" si="22"/>
        <v>0</v>
      </c>
      <c r="BM100" s="33">
        <f t="shared" si="23"/>
        <v>667810.87462307385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43432</v>
      </c>
      <c r="AY101" s="18" t="str">
        <f>IF(IFERROR(比較地域マスタ!$AE36,"")=0,"",IFERROR(比較地域マスタ!$AE36,""))</f>
        <v>西原村</v>
      </c>
      <c r="AZ101" s="16"/>
      <c r="BA101" s="22">
        <v>30</v>
      </c>
      <c r="BB101" s="22">
        <v>1</v>
      </c>
      <c r="BC101" s="18" t="str">
        <f t="shared" si="24"/>
        <v>43432</v>
      </c>
      <c r="BD101" s="18" t="str">
        <f t="shared" si="25"/>
        <v>西原村</v>
      </c>
      <c r="BE101" s="33">
        <f>VLOOKUP(BC101&amp;"_"&amp;$AZ$9,データシート3!A:AB,MATCH("ea_"&amp;"太陽光（建物系）"&amp;"_年間発電",データシート3!$A$1:$AB$1,0),0)/10^3+VLOOKUP(BC101&amp;"_"&amp;$AZ$9,データシート3!A:AB,MATCH("ea_"&amp;"太陽光（土地系）"&amp;"_年間発電",データシート3!$A$1:$AB$1,0),0)/10^3</f>
        <v>347872.35600000009</v>
      </c>
      <c r="BF101" s="33">
        <f>VLOOKUP(BC101&amp;"_"&amp;$AZ$9,データシート3!A:AB,MATCH("ea_"&amp;"風力（陸上）"&amp;"_年間発電",データシート3!$A$1:$AB$1,0),0)/10^3</f>
        <v>283809.29599999991</v>
      </c>
      <c r="BG101" s="33">
        <f>VLOOKUP(BC101&amp;"_"&amp;$AZ$9,データシート3!A:AB,MATCH("ea_"&amp;"中小水（河川）"&amp;"_年間発電",データシート3!$A$1:$AB$1,0),0)/10^3+VLOOKUP(BC101&amp;"_"&amp;$AZ$9,データシート3!A:AB,MATCH("ea_"&amp;"中小水（農業用水路）"&amp;"_年間発電",データシート3!$A$1:$AB$1,0),0)/10^3</f>
        <v>7051.2330000000002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64.018000000000001</v>
      </c>
      <c r="BI101" s="33">
        <f t="shared" si="26"/>
        <v>638796.90300000005</v>
      </c>
      <c r="BJ101" s="33">
        <f>(VLOOKUP($BC101&amp;"_"&amp;$AZ$8,データシート3!$A:$AN,MATCH("da_合計",データシート3!$A$1:$AN$1,0),0))/10^3</f>
        <v>80004.335897825877</v>
      </c>
      <c r="BK101" s="33">
        <f t="shared" si="21"/>
        <v>558792.56710217416</v>
      </c>
      <c r="BL101" s="33">
        <f t="shared" si="22"/>
        <v>0</v>
      </c>
      <c r="BM101" s="33">
        <f t="shared" si="23"/>
        <v>558792.56710217416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43468</v>
      </c>
      <c r="AY102" s="18" t="str">
        <f>IF(IFERROR(比較地域マスタ!$AE37,"")=0,"",IFERROR(比較地域マスタ!$AE37,""))</f>
        <v>氷川町</v>
      </c>
      <c r="AZ102" s="16"/>
      <c r="BA102" s="22">
        <v>31</v>
      </c>
      <c r="BB102" s="22">
        <v>1</v>
      </c>
      <c r="BC102" s="18" t="str">
        <f t="shared" si="24"/>
        <v>43468</v>
      </c>
      <c r="BD102" s="18" t="str">
        <f t="shared" si="25"/>
        <v>氷川町</v>
      </c>
      <c r="BE102" s="33">
        <f>VLOOKUP(BC102&amp;"_"&amp;$AZ$9,データシート3!A:AB,MATCH("ea_"&amp;"太陽光（建物系）"&amp;"_年間発電",データシート3!$A$1:$AB$1,0),0)/10^3+VLOOKUP(BC102&amp;"_"&amp;$AZ$9,データシート3!A:AB,MATCH("ea_"&amp;"太陽光（土地系）"&amp;"_年間発電",データシート3!$A$1:$AB$1,0),0)/10^3</f>
        <v>663720</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663720</v>
      </c>
      <c r="BJ102" s="33">
        <f>(VLOOKUP($BC102&amp;"_"&amp;$AZ$8,データシート3!$A:$AN,MATCH("da_合計",データシート3!$A$1:$AN$1,0),0))/10^3</f>
        <v>39610.681044873119</v>
      </c>
      <c r="BK102" s="33">
        <f t="shared" si="21"/>
        <v>624109.31895512692</v>
      </c>
      <c r="BL102" s="33">
        <f t="shared" si="22"/>
        <v>0</v>
      </c>
      <c r="BM102" s="33">
        <f t="shared" si="23"/>
        <v>624109.31895512692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43203</v>
      </c>
      <c r="AY103" s="18" t="str">
        <f>IF(IFERROR(比較地域マスタ!$AE38,"")=0,"",IFERROR(比較地域マスタ!$AE38,""))</f>
        <v>人吉市</v>
      </c>
      <c r="AZ103" s="16"/>
      <c r="BA103" s="22">
        <v>32</v>
      </c>
      <c r="BB103" s="22">
        <v>1</v>
      </c>
      <c r="BC103" s="18" t="str">
        <f t="shared" si="24"/>
        <v>43203</v>
      </c>
      <c r="BD103" s="18" t="str">
        <f t="shared" si="25"/>
        <v>人吉市</v>
      </c>
      <c r="BE103" s="33">
        <f>VLOOKUP(BC103&amp;"_"&amp;$AZ$9,データシート3!A:AB,MATCH("ea_"&amp;"太陽光（建物系）"&amp;"_年間発電",データシート3!$A$1:$AB$1,0),0)/10^3+VLOOKUP(BC103&amp;"_"&amp;$AZ$9,データシート3!A:AB,MATCH("ea_"&amp;"太陽光（土地系）"&amp;"_年間発電",データシート3!$A$1:$AB$1,0),0)/10^3</f>
        <v>571371.73100000003</v>
      </c>
      <c r="BF103" s="33">
        <f>VLOOKUP(BC103&amp;"_"&amp;$AZ$9,データシート3!A:AB,MATCH("ea_"&amp;"風力（陸上）"&amp;"_年間発電",データシート3!$A$1:$AB$1,0),0)/10^3</f>
        <v>601903.72900000005</v>
      </c>
      <c r="BG103" s="33">
        <f>VLOOKUP(BC103&amp;"_"&amp;$AZ$9,データシート3!A:AB,MATCH("ea_"&amp;"中小水（河川）"&amp;"_年間発電",データシート3!$A$1:$AB$1,0),0)/10^3+VLOOKUP(BC103&amp;"_"&amp;$AZ$9,データシート3!A:AB,MATCH("ea_"&amp;"中小水（農業用水路）"&amp;"_年間発電",データシート3!$A$1:$AB$1,0),0)/10^3</f>
        <v>77362.691999999995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2162.3879999999999</v>
      </c>
      <c r="BI103" s="33">
        <f t="shared" si="26"/>
        <v>1252800.54</v>
      </c>
      <c r="BJ103" s="33">
        <f>(VLOOKUP($BC103&amp;"_"&amp;$AZ$8,データシート3!$A:$AN,MATCH("da_合計",データシート3!$A$1:$AN$1,0),0))/10^3</f>
        <v>173797.42589475701</v>
      </c>
      <c r="BK103" s="33">
        <f t="shared" si="21"/>
        <v>1079003.114105243</v>
      </c>
      <c r="BL103" s="33">
        <f t="shared" si="22"/>
        <v>0</v>
      </c>
      <c r="BM103" s="33">
        <f t="shared" si="23"/>
        <v>1079003.114105243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43443</v>
      </c>
      <c r="AY104" s="18" t="str">
        <f>IF(IFERROR(比較地域マスタ!$AE39,"")=0,"",IFERROR(比較地域マスタ!$AE39,""))</f>
        <v>益城町</v>
      </c>
      <c r="AZ104" s="16"/>
      <c r="BA104" s="22">
        <v>33</v>
      </c>
      <c r="BB104" s="22">
        <v>1</v>
      </c>
      <c r="BC104" s="18" t="str">
        <f t="shared" si="24"/>
        <v>43443</v>
      </c>
      <c r="BD104" s="18" t="str">
        <f t="shared" si="25"/>
        <v>益城町</v>
      </c>
      <c r="BE104" s="33">
        <f>VLOOKUP(BC104&amp;"_"&amp;$AZ$9,データシート3!A:AB,MATCH("ea_"&amp;"太陽光（建物系）"&amp;"_年間発電",データシート3!$A$1:$AB$1,0),0)/10^3+VLOOKUP(BC104&amp;"_"&amp;$AZ$9,データシート3!A:AB,MATCH("ea_"&amp;"太陽光（土地系）"&amp;"_年間発電",データシート3!$A$1:$AB$1,0),0)/10^3</f>
        <v>771498.67400000012</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6336.0569999999989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777834.73100000015</v>
      </c>
      <c r="BJ104" s="33">
        <f>(VLOOKUP($BC104&amp;"_"&amp;$AZ$8,データシート3!$A:$AN,MATCH("da_合計",データシート3!$A$1:$AN$1,0),0))/10^3</f>
        <v>195776.52047200804</v>
      </c>
      <c r="BK104" s="33">
        <f t="shared" ref="BK104:BK135" si="27">BI104-BJ104</f>
        <v>582058.21052799211</v>
      </c>
      <c r="BL104" s="33">
        <f t="shared" ref="BL104:BL135" si="28">IF(BK104&gt;0,0,BK104)</f>
        <v>0</v>
      </c>
      <c r="BM104" s="33">
        <f t="shared" ref="BM104:BM135" si="29">IF(BK104&gt;0,BK104,0)</f>
        <v>582058.21052799211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43348</v>
      </c>
      <c r="AY105" s="18" t="str">
        <f>IF(IFERROR(比較地域マスタ!$AE40,"")=0,"",IFERROR(比較地域マスタ!$AE40,""))</f>
        <v>美里町</v>
      </c>
      <c r="AZ105" s="16"/>
      <c r="BA105" s="22">
        <v>34</v>
      </c>
      <c r="BB105" s="22">
        <v>1</v>
      </c>
      <c r="BC105" s="18" t="str">
        <f t="shared" si="24"/>
        <v>43348</v>
      </c>
      <c r="BD105" s="18" t="str">
        <f t="shared" si="25"/>
        <v>美里町</v>
      </c>
      <c r="BE105" s="33">
        <f>VLOOKUP(BC105&amp;"_"&amp;$AZ$9,データシート3!A:AB,MATCH("ea_"&amp;"太陽光（建物系）"&amp;"_年間発電",データシート3!$A$1:$AB$1,0),0)/10^3+VLOOKUP(BC105&amp;"_"&amp;$AZ$9,データシート3!A:AB,MATCH("ea_"&amp;"太陽光（土地系）"&amp;"_年間発電",データシート3!$A$1:$AB$1,0),0)/10^3</f>
        <v>351788.85499999998</v>
      </c>
      <c r="BF105" s="33">
        <f>VLOOKUP(BC105&amp;"_"&amp;$AZ$9,データシート3!A:AB,MATCH("ea_"&amp;"風力（陸上）"&amp;"_年間発電",データシート3!$A$1:$AB$1,0),0)/10^3</f>
        <v>7020.2849999999989</v>
      </c>
      <c r="BG105" s="33">
        <f>VLOOKUP(BC105&amp;"_"&amp;$AZ$9,データシート3!A:AB,MATCH("ea_"&amp;"中小水（河川）"&amp;"_年間発電",データシート3!$A$1:$AB$1,0),0)/10^3+VLOOKUP(BC105&amp;"_"&amp;$AZ$9,データシート3!A:AB,MATCH("ea_"&amp;"中小水（農業用水路）"&amp;"_年間発電",データシート3!$A$1:$AB$1,0),0)/10^3</f>
        <v>9696.1810000000023</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368505.32099999994</v>
      </c>
      <c r="BJ105" s="33">
        <f>(VLOOKUP($BC105&amp;"_"&amp;$AZ$8,データシート3!$A:$AN,MATCH("da_合計",データシート3!$A$1:$AN$1,0),0))/10^3</f>
        <v>37573.304889774758</v>
      </c>
      <c r="BK105" s="33">
        <f t="shared" si="27"/>
        <v>330932.01611022517</v>
      </c>
      <c r="BL105" s="33">
        <f t="shared" si="28"/>
        <v>0</v>
      </c>
      <c r="BM105" s="33">
        <f t="shared" si="29"/>
        <v>330932.01611022517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43507</v>
      </c>
      <c r="AY106" s="18" t="str">
        <f>IF(IFERROR(比較地域マスタ!$AE41,"")=0,"",IFERROR(比較地域マスタ!$AE41,""))</f>
        <v>水上村</v>
      </c>
      <c r="AZ106" s="16"/>
      <c r="BA106" s="22">
        <v>35</v>
      </c>
      <c r="BB106" s="22">
        <v>1</v>
      </c>
      <c r="BC106" s="18" t="str">
        <f t="shared" si="24"/>
        <v>43507</v>
      </c>
      <c r="BD106" s="18" t="str">
        <f t="shared" si="25"/>
        <v>水上村</v>
      </c>
      <c r="BE106" s="33">
        <f>VLOOKUP(BC106&amp;"_"&amp;$AZ$9,データシート3!A:AB,MATCH("ea_"&amp;"太陽光（建物系）"&amp;"_年間発電",データシート3!$A$1:$AB$1,0),0)/10^3+VLOOKUP(BC106&amp;"_"&amp;$AZ$9,データシート3!A:AB,MATCH("ea_"&amp;"太陽光（土地系）"&amp;"_年間発電",データシート3!$A$1:$AB$1,0),0)/10^3</f>
        <v>94992.641999999993</v>
      </c>
      <c r="BF106" s="33">
        <f>VLOOKUP(BC106&amp;"_"&amp;$AZ$9,データシート3!A:AB,MATCH("ea_"&amp;"風力（陸上）"&amp;"_年間発電",データシート3!$A$1:$AB$1,0),0)/10^3</f>
        <v>373862.67499999993</v>
      </c>
      <c r="BG106" s="33">
        <f>VLOOKUP(BC106&amp;"_"&amp;$AZ$9,データシート3!A:AB,MATCH("ea_"&amp;"中小水（河川）"&amp;"_年間発電",データシート3!$A$1:$AB$1,0),0)/10^3+VLOOKUP(BC106&amp;"_"&amp;$AZ$9,データシート3!A:AB,MATCH("ea_"&amp;"中小水（農業用水路）"&amp;"_年間発電",データシート3!$A$1:$AB$1,0),0)/10^3</f>
        <v>72717.876000000004</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541573.19299999997</v>
      </c>
      <c r="BJ106" s="33">
        <f>(VLOOKUP($BC106&amp;"_"&amp;$AZ$8,データシート3!$A:$AN,MATCH("da_合計",データシート3!$A$1:$AN$1,0),0))/10^3</f>
        <v>9152.8368760701505</v>
      </c>
      <c r="BK106" s="33">
        <f t="shared" si="27"/>
        <v>532420.35612392984</v>
      </c>
      <c r="BL106" s="33">
        <f t="shared" si="28"/>
        <v>0</v>
      </c>
      <c r="BM106" s="33">
        <f t="shared" si="29"/>
        <v>532420.35612392984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43205</v>
      </c>
      <c r="AY107" s="18" t="str">
        <f>IF(IFERROR(比較地域マスタ!$AE42,"")=0,"",IFERROR(比較地域マスタ!$AE42,""))</f>
        <v>水俣市</v>
      </c>
      <c r="AZ107" s="16"/>
      <c r="BA107" s="22">
        <v>36</v>
      </c>
      <c r="BB107" s="22">
        <v>1</v>
      </c>
      <c r="BC107" s="18" t="str">
        <f t="shared" si="24"/>
        <v>43205</v>
      </c>
      <c r="BD107" s="18" t="str">
        <f t="shared" si="25"/>
        <v>水俣市</v>
      </c>
      <c r="BE107" s="33">
        <f>VLOOKUP(BC107&amp;"_"&amp;$AZ$9,データシート3!A:AB,MATCH("ea_"&amp;"太陽光（建物系）"&amp;"_年間発電",データシート3!$A$1:$AB$1,0),0)/10^3+VLOOKUP(BC107&amp;"_"&amp;$AZ$9,データシート3!A:AB,MATCH("ea_"&amp;"太陽光（土地系）"&amp;"_年間発電",データシート3!$A$1:$AB$1,0),0)/10^3</f>
        <v>390342.12699999998</v>
      </c>
      <c r="BF107" s="33">
        <f>VLOOKUP(BC107&amp;"_"&amp;$AZ$9,データシート3!A:AB,MATCH("ea_"&amp;"風力（陸上）"&amp;"_年間発電",データシート3!$A$1:$AB$1,0),0)/10^3</f>
        <v>297774.103</v>
      </c>
      <c r="BG107" s="33">
        <f>VLOOKUP(BC107&amp;"_"&amp;$AZ$9,データシート3!A:AB,MATCH("ea_"&amp;"中小水（河川）"&amp;"_年間発電",データシート3!$A$1:$AB$1,0),0)/10^3+VLOOKUP(BC107&amp;"_"&amp;$AZ$9,データシート3!A:AB,MATCH("ea_"&amp;"中小水（農業用水路）"&amp;"_年間発電",データシート3!$A$1:$AB$1,0),0)/10^3</f>
        <v>44479.923000000003</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732596.15299999993</v>
      </c>
      <c r="BJ107" s="33">
        <f>(VLOOKUP($BC107&amp;"_"&amp;$AZ$8,データシート3!$A:$AN,MATCH("da_合計",データシート3!$A$1:$AN$1,0),0))/10^3</f>
        <v>153603.23180659657</v>
      </c>
      <c r="BK107" s="33">
        <f t="shared" si="27"/>
        <v>578992.92119340342</v>
      </c>
      <c r="BL107" s="33">
        <f t="shared" si="28"/>
        <v>0</v>
      </c>
      <c r="BM107" s="33">
        <f t="shared" si="29"/>
        <v>578992.92119340342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43433</v>
      </c>
      <c r="AY108" s="18" t="str">
        <f>IF(IFERROR(比較地域マスタ!$AE43,"")=0,"",IFERROR(比較地域マスタ!$AE43,""))</f>
        <v>南阿蘇村</v>
      </c>
      <c r="AZ108" s="16"/>
      <c r="BA108" s="22">
        <v>37</v>
      </c>
      <c r="BB108" s="22">
        <v>1</v>
      </c>
      <c r="BC108" s="18" t="str">
        <f t="shared" si="24"/>
        <v>43433</v>
      </c>
      <c r="BD108" s="18" t="str">
        <f t="shared" si="25"/>
        <v>南阿蘇村</v>
      </c>
      <c r="BE108" s="33">
        <f>VLOOKUP(BC108&amp;"_"&amp;$AZ$9,データシート3!A:AB,MATCH("ea_"&amp;"太陽光（建物系）"&amp;"_年間発電",データシート3!$A$1:$AB$1,0),0)/10^3+VLOOKUP(BC108&amp;"_"&amp;$AZ$9,データシート3!A:AB,MATCH("ea_"&amp;"太陽光（土地系）"&amp;"_年間発電",データシート3!$A$1:$AB$1,0),0)/10^3</f>
        <v>789370.38299999991</v>
      </c>
      <c r="BF108" s="33">
        <f>VLOOKUP(BC108&amp;"_"&amp;$AZ$9,データシート3!A:AB,MATCH("ea_"&amp;"風力（陸上）"&amp;"_年間発電",データシート3!$A$1:$AB$1,0),0)/10^3</f>
        <v>336173.71600000001</v>
      </c>
      <c r="BG108" s="33">
        <f>VLOOKUP(BC108&amp;"_"&amp;$AZ$9,データシート3!A:AB,MATCH("ea_"&amp;"中小水（河川）"&amp;"_年間発電",データシート3!$A$1:$AB$1,0),0)/10^3+VLOOKUP(BC108&amp;"_"&amp;$AZ$9,データシート3!A:AB,MATCH("ea_"&amp;"中小水（農業用水路）"&amp;"_年間発電",データシート3!$A$1:$AB$1,0),0)/10^3</f>
        <v>1920.25</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105943.352</v>
      </c>
      <c r="BI108" s="33">
        <f t="shared" si="26"/>
        <v>1233407.7009999999</v>
      </c>
      <c r="BJ108" s="33">
        <f>(VLOOKUP($BC108&amp;"_"&amp;$AZ$8,データシート3!$A:$AN,MATCH("da_合計",データシート3!$A$1:$AN$1,0),0))/10^3</f>
        <v>47106.608996277311</v>
      </c>
      <c r="BK108" s="33">
        <f t="shared" si="27"/>
        <v>1186301.0920037227</v>
      </c>
      <c r="BL108" s="33">
        <f t="shared" si="28"/>
        <v>0</v>
      </c>
      <c r="BM108" s="33">
        <f t="shared" si="29"/>
        <v>1186301.0920037227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43423</v>
      </c>
      <c r="AY109" s="18" t="str">
        <f>IF(IFERROR(比較地域マスタ!$AE44,"")=0,"",IFERROR(比較地域マスタ!$AE44,""))</f>
        <v>南小国町</v>
      </c>
      <c r="AZ109" s="16"/>
      <c r="BA109" s="22">
        <v>38</v>
      </c>
      <c r="BB109" s="22">
        <v>1</v>
      </c>
      <c r="BC109" s="18" t="str">
        <f t="shared" si="24"/>
        <v>43423</v>
      </c>
      <c r="BD109" s="18" t="str">
        <f t="shared" si="25"/>
        <v>南小国町</v>
      </c>
      <c r="BE109" s="33">
        <f>VLOOKUP(BC109&amp;"_"&amp;$AZ$9,データシート3!A:AB,MATCH("ea_"&amp;"太陽光（建物系）"&amp;"_年間発電",データシート3!$A$1:$AB$1,0),0)/10^3+VLOOKUP(BC109&amp;"_"&amp;$AZ$9,データシート3!A:AB,MATCH("ea_"&amp;"太陽光（土地系）"&amp;"_年間発電",データシート3!$A$1:$AB$1,0),0)/10^3</f>
        <v>276137.505</v>
      </c>
      <c r="BF109" s="33">
        <f>VLOOKUP(BC109&amp;"_"&amp;$AZ$9,データシート3!A:AB,MATCH("ea_"&amp;"風力（陸上）"&amp;"_年間発電",データシート3!$A$1:$AB$1,0),0)/10^3</f>
        <v>201256.19699999999</v>
      </c>
      <c r="BG109" s="33">
        <f>VLOOKUP(BC109&amp;"_"&amp;$AZ$9,データシート3!A:AB,MATCH("ea_"&amp;"中小水（河川）"&amp;"_年間発電",データシート3!$A$1:$AB$1,0),0)/10^3+VLOOKUP(BC109&amp;"_"&amp;$AZ$9,データシート3!A:AB,MATCH("ea_"&amp;"中小水（農業用水路）"&amp;"_年間発電",データシート3!$A$1:$AB$1,0),0)/10^3</f>
        <v>35144.673999999999</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140714.21400000004</v>
      </c>
      <c r="BI109" s="33">
        <f t="shared" si="26"/>
        <v>653252.59000000008</v>
      </c>
      <c r="BJ109" s="33">
        <f>(VLOOKUP($BC109&amp;"_"&amp;$AZ$8,データシート3!$A:$AN,MATCH("da_合計",データシート3!$A$1:$AN$1,0),0))/10^3</f>
        <v>19994.972534035431</v>
      </c>
      <c r="BK109" s="33">
        <f t="shared" si="27"/>
        <v>633257.61746596463</v>
      </c>
      <c r="BL109" s="33">
        <f t="shared" si="28"/>
        <v>0</v>
      </c>
      <c r="BM109" s="33">
        <f t="shared" si="29"/>
        <v>633257.61746596463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43441</v>
      </c>
      <c r="AY110" s="18" t="str">
        <f>IF(IFERROR(比較地域マスタ!$AE45,"")=0,"",IFERROR(比較地域マスタ!$AE45,""))</f>
        <v>御船町</v>
      </c>
      <c r="AZ110" s="16"/>
      <c r="BA110" s="22">
        <v>39</v>
      </c>
      <c r="BB110" s="22">
        <v>1</v>
      </c>
      <c r="BC110" s="18" t="str">
        <f t="shared" si="24"/>
        <v>43441</v>
      </c>
      <c r="BD110" s="18" t="str">
        <f t="shared" si="25"/>
        <v>御船町</v>
      </c>
      <c r="BE110" s="33">
        <f>VLOOKUP(BC110&amp;"_"&amp;$AZ$9,データシート3!A:AB,MATCH("ea_"&amp;"太陽光（建物系）"&amp;"_年間発電",データシート3!$A$1:$AB$1,0),0)/10^3+VLOOKUP(BC110&amp;"_"&amp;$AZ$9,データシート3!A:AB,MATCH("ea_"&amp;"太陽光（土地系）"&amp;"_年間発電",データシート3!$A$1:$AB$1,0),0)/10^3</f>
        <v>399542.74000000005</v>
      </c>
      <c r="BF110" s="33">
        <f>VLOOKUP(BC110&amp;"_"&amp;$AZ$9,データシート3!A:AB,MATCH("ea_"&amp;"風力（陸上）"&amp;"_年間発電",データシート3!$A$1:$AB$1,0),0)/10^3</f>
        <v>37795.69400000001</v>
      </c>
      <c r="BG110" s="33">
        <f>VLOOKUP(BC110&amp;"_"&amp;$AZ$9,データシート3!A:AB,MATCH("ea_"&amp;"中小水（河川）"&amp;"_年間発電",データシート3!$A$1:$AB$1,0),0)/10^3+VLOOKUP(BC110&amp;"_"&amp;$AZ$9,データシート3!A:AB,MATCH("ea_"&amp;"中小水（農業用水路）"&amp;"_年間発電",データシート3!$A$1:$AB$1,0),0)/10^3</f>
        <v>12130.448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449468.88200000004</v>
      </c>
      <c r="BJ110" s="33">
        <f>(VLOOKUP($BC110&amp;"_"&amp;$AZ$8,データシート3!$A:$AN,MATCH("da_合計",データシート3!$A$1:$AN$1,0),0))/10^3</f>
        <v>80538.416282685968</v>
      </c>
      <c r="BK110" s="33">
        <f t="shared" si="27"/>
        <v>368930.46571731404</v>
      </c>
      <c r="BL110" s="33">
        <f t="shared" si="28"/>
        <v>0</v>
      </c>
      <c r="BM110" s="33">
        <f t="shared" si="29"/>
        <v>368930.46571731404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43202</v>
      </c>
      <c r="AY111" s="18" t="str">
        <f>IF(IFERROR(比較地域マスタ!$AE46,"")=0,"",IFERROR(比較地域マスタ!$AE46,""))</f>
        <v>八代市</v>
      </c>
      <c r="AZ111" s="16"/>
      <c r="BA111" s="22">
        <v>40</v>
      </c>
      <c r="BB111" s="22">
        <v>1</v>
      </c>
      <c r="BC111" s="18" t="str">
        <f t="shared" si="24"/>
        <v>43202</v>
      </c>
      <c r="BD111" s="18" t="str">
        <f t="shared" si="25"/>
        <v>八代市</v>
      </c>
      <c r="BE111" s="33">
        <f>VLOOKUP(BC111&amp;"_"&amp;$AZ$9,データシート3!A:AB,MATCH("ea_"&amp;"太陽光（建物系）"&amp;"_年間発電",データシート3!$A$1:$AB$1,0),0)/10^3+VLOOKUP(BC111&amp;"_"&amp;$AZ$9,データシート3!A:AB,MATCH("ea_"&amp;"太陽光（土地系）"&amp;"_年間発電",データシート3!$A$1:$AB$1,0),0)/10^3</f>
        <v>1643838.3540000003</v>
      </c>
      <c r="BF111" s="33">
        <f>VLOOKUP(BC111&amp;"_"&amp;$AZ$9,データシート3!A:AB,MATCH("ea_"&amp;"風力（陸上）"&amp;"_年間発電",データシート3!$A$1:$AB$1,0),0)/10^3</f>
        <v>447347.033</v>
      </c>
      <c r="BG111" s="33">
        <f>VLOOKUP(BC111&amp;"_"&amp;$AZ$9,データシート3!A:AB,MATCH("ea_"&amp;"中小水（河川）"&amp;"_年間発電",データシート3!$A$1:$AB$1,0),0)/10^3+VLOOKUP(BC111&amp;"_"&amp;$AZ$9,データシート3!A:AB,MATCH("ea_"&amp;"中小水（農業用水路）"&amp;"_年間発電",データシート3!$A$1:$AB$1,0),0)/10^3</f>
        <v>210473.788</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2301659.1750000003</v>
      </c>
      <c r="BJ111" s="33">
        <f>(VLOOKUP($BC111&amp;"_"&amp;$AZ$8,データシート3!$A:$AN,MATCH("da_合計",データシート3!$A$1:$AN$1,0),0))/10^3</f>
        <v>788099.87717408291</v>
      </c>
      <c r="BK111" s="33">
        <f t="shared" si="27"/>
        <v>1513559.2978259174</v>
      </c>
      <c r="BL111" s="33">
        <f t="shared" si="28"/>
        <v>0</v>
      </c>
      <c r="BM111" s="33">
        <f t="shared" si="29"/>
        <v>1513559.2978259174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43512</v>
      </c>
      <c r="AY112" s="18" t="str">
        <f>IF(IFERROR(比較地域マスタ!$AE47,"")=0,"",IFERROR(比較地域マスタ!$AE47,""))</f>
        <v>山江村</v>
      </c>
      <c r="AZ112" s="16"/>
      <c r="BA112" s="22">
        <v>41</v>
      </c>
      <c r="BB112" s="22">
        <v>1</v>
      </c>
      <c r="BC112" s="18" t="str">
        <f t="shared" si="24"/>
        <v>43512</v>
      </c>
      <c r="BD112" s="18" t="str">
        <f t="shared" si="25"/>
        <v>山江村</v>
      </c>
      <c r="BE112" s="33">
        <f>VLOOKUP(BC112&amp;"_"&amp;$AZ$9,データシート3!A:AB,MATCH("ea_"&amp;"太陽光（建物系）"&amp;"_年間発電",データシート3!$A$1:$AB$1,0),0)/10^3+VLOOKUP(BC112&amp;"_"&amp;$AZ$9,データシート3!A:AB,MATCH("ea_"&amp;"太陽光（土地系）"&amp;"_年間発電",データシート3!$A$1:$AB$1,0),0)/10^3</f>
        <v>130844.23800000001</v>
      </c>
      <c r="BF112" s="33">
        <f>VLOOKUP(BC112&amp;"_"&amp;$AZ$9,データシート3!A:AB,MATCH("ea_"&amp;"風力（陸上）"&amp;"_年間発電",データシート3!$A$1:$AB$1,0),0)/10^3</f>
        <v>273564.44799999997</v>
      </c>
      <c r="BG112" s="33">
        <f>VLOOKUP(BC112&amp;"_"&amp;$AZ$9,データシート3!A:AB,MATCH("ea_"&amp;"中小水（河川）"&amp;"_年間発電",データシート3!$A$1:$AB$1,0),0)/10^3+VLOOKUP(BC112&amp;"_"&amp;$AZ$9,データシート3!A:AB,MATCH("ea_"&amp;"中小水（農業用水路）"&amp;"_年間発電",データシート3!$A$1:$AB$1,0),0)/10^3</f>
        <v>50567.817999999999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454976.50399999996</v>
      </c>
      <c r="BJ112" s="33">
        <f>(VLOOKUP($BC112&amp;"_"&amp;$AZ$8,データシート3!$A:$AN,MATCH("da_合計",データシート3!$A$1:$AN$1,0),0))/10^3</f>
        <v>9973.475007340654</v>
      </c>
      <c r="BK112" s="33">
        <f t="shared" si="27"/>
        <v>445003.0289926593</v>
      </c>
      <c r="BL112" s="33">
        <f t="shared" si="28"/>
        <v>0</v>
      </c>
      <c r="BM112" s="33">
        <f t="shared" si="29"/>
        <v>445003.0289926593</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43208</v>
      </c>
      <c r="AY113" s="18" t="str">
        <f>IF(IFERROR(比較地域マスタ!$AE48,"")=0,"",IFERROR(比較地域マスタ!$AE48,""))</f>
        <v>山鹿市</v>
      </c>
      <c r="AZ113" s="16"/>
      <c r="BA113" s="22">
        <v>42</v>
      </c>
      <c r="BB113" s="22">
        <v>1</v>
      </c>
      <c r="BC113" s="18" t="str">
        <f t="shared" si="24"/>
        <v>43208</v>
      </c>
      <c r="BD113" s="18" t="str">
        <f t="shared" si="25"/>
        <v>山鹿市</v>
      </c>
      <c r="BE113" s="33">
        <f>VLOOKUP(BC113&amp;"_"&amp;$AZ$9,データシート3!A:AB,MATCH("ea_"&amp;"太陽光（建物系）"&amp;"_年間発電",データシート3!$A$1:$AB$1,0),0)/10^3+VLOOKUP(BC113&amp;"_"&amp;$AZ$9,データシート3!A:AB,MATCH("ea_"&amp;"太陽光（土地系）"&amp;"_年間発電",データシート3!$A$1:$AB$1,0),0)/10^3</f>
        <v>2445891.645</v>
      </c>
      <c r="BF113" s="33">
        <f>VLOOKUP(BC113&amp;"_"&amp;$AZ$9,データシート3!A:AB,MATCH("ea_"&amp;"風力（陸上）"&amp;"_年間発電",データシート3!$A$1:$AB$1,0),0)/10^3</f>
        <v>239229.734</v>
      </c>
      <c r="BG113" s="33">
        <f>VLOOKUP(BC113&amp;"_"&amp;$AZ$9,データシート3!A:AB,MATCH("ea_"&amp;"中小水（河川）"&amp;"_年間発電",データシート3!$A$1:$AB$1,0),0)/10^3+VLOOKUP(BC113&amp;"_"&amp;$AZ$9,データシート3!A:AB,MATCH("ea_"&amp;"中小水（農業用水路）"&amp;"_年間発電",データシート3!$A$1:$AB$1,0),0)/10^3</f>
        <v>39123.85500000001</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2724245.2340000002</v>
      </c>
      <c r="BJ113" s="33">
        <f>(VLOOKUP($BC113&amp;"_"&amp;$AZ$8,データシート3!$A:$AN,MATCH("da_合計",データシート3!$A$1:$AN$1,0),0))/10^3</f>
        <v>263065.48031516263</v>
      </c>
      <c r="BK113" s="33">
        <f t="shared" si="27"/>
        <v>2461179.7536848374</v>
      </c>
      <c r="BL113" s="33">
        <f t="shared" si="28"/>
        <v>0</v>
      </c>
      <c r="BM113" s="33">
        <f t="shared" si="29"/>
        <v>2461179.7536848374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43447</v>
      </c>
      <c r="AY114" s="18" t="str">
        <f>IF(IFERROR(比較地域マスタ!$AE49,"")=0,"",IFERROR(比較地域マスタ!$AE49,""))</f>
        <v>山都町</v>
      </c>
      <c r="AZ114" s="16"/>
      <c r="BA114" s="22">
        <v>43</v>
      </c>
      <c r="BB114" s="22">
        <v>1</v>
      </c>
      <c r="BC114" s="18" t="str">
        <f t="shared" si="24"/>
        <v>43447</v>
      </c>
      <c r="BD114" s="18" t="str">
        <f t="shared" si="25"/>
        <v>山都町</v>
      </c>
      <c r="BE114" s="33">
        <f>VLOOKUP(BC114&amp;"_"&amp;$AZ$9,データシート3!A:AB,MATCH("ea_"&amp;"太陽光（建物系）"&amp;"_年間発電",データシート3!$A$1:$AB$1,0),0)/10^3+VLOOKUP(BC114&amp;"_"&amp;$AZ$9,データシート3!A:AB,MATCH("ea_"&amp;"太陽光（土地系）"&amp;"_年間発電",データシート3!$A$1:$AB$1,0),0)/10^3</f>
        <v>1558945.4429999997</v>
      </c>
      <c r="BF114" s="33">
        <f>VLOOKUP(BC114&amp;"_"&amp;$AZ$9,データシート3!A:AB,MATCH("ea_"&amp;"風力（陸上）"&amp;"_年間発電",データシート3!$A$1:$AB$1,0),0)/10^3</f>
        <v>1529226.037</v>
      </c>
      <c r="BG114" s="33">
        <f>VLOOKUP(BC114&amp;"_"&amp;$AZ$9,データシート3!A:AB,MATCH("ea_"&amp;"中小水（河川）"&amp;"_年間発電",データシート3!$A$1:$AB$1,0),0)/10^3+VLOOKUP(BC114&amp;"_"&amp;$AZ$9,データシート3!A:AB,MATCH("ea_"&amp;"中小水（農業用水路）"&amp;"_年間発電",データシート3!$A$1:$AB$1,0),0)/10^3</f>
        <v>58210.911</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593.33199999999999</v>
      </c>
      <c r="BI114" s="33">
        <f t="shared" si="26"/>
        <v>3146975.7229999993</v>
      </c>
      <c r="BJ114" s="33">
        <f>(VLOOKUP($BC114&amp;"_"&amp;$AZ$8,データシート3!$A:$AN,MATCH("da_合計",データシート3!$A$1:$AN$1,0),0))/10^3</f>
        <v>62303.887225915292</v>
      </c>
      <c r="BK114" s="33">
        <f t="shared" si="27"/>
        <v>3084671.8357740841</v>
      </c>
      <c r="BL114" s="33">
        <f t="shared" si="28"/>
        <v>0</v>
      </c>
      <c r="BM114" s="33">
        <f t="shared" si="29"/>
        <v>3084671.8357740841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43506</v>
      </c>
      <c r="AY115" s="18" t="str">
        <f>IF(IFERROR(比較地域マスタ!$AE50,"")=0,"",IFERROR(比較地域マスタ!$AE50,""))</f>
        <v>湯前町</v>
      </c>
      <c r="AZ115" s="16"/>
      <c r="BA115" s="22">
        <v>44</v>
      </c>
      <c r="BB115" s="22">
        <v>1</v>
      </c>
      <c r="BC115" s="18" t="str">
        <f t="shared" si="24"/>
        <v>43506</v>
      </c>
      <c r="BD115" s="18" t="str">
        <f t="shared" si="25"/>
        <v>湯前町</v>
      </c>
      <c r="BE115" s="33">
        <f>VLOOKUP(BC115&amp;"_"&amp;$AZ$9,データシート3!A:AB,MATCH("ea_"&amp;"太陽光（建物系）"&amp;"_年間発電",データシート3!$A$1:$AB$1,0),0)/10^3+VLOOKUP(BC115&amp;"_"&amp;$AZ$9,データシート3!A:AB,MATCH("ea_"&amp;"太陽光（土地系）"&amp;"_年間発電",データシート3!$A$1:$AB$1,0),0)/10^3</f>
        <v>217767.519</v>
      </c>
      <c r="BF115" s="33">
        <f>VLOOKUP(BC115&amp;"_"&amp;$AZ$9,データシート3!A:AB,MATCH("ea_"&amp;"風力（陸上）"&amp;"_年間発電",データシート3!$A$1:$AB$1,0),0)/10^3</f>
        <v>53339.24500000001</v>
      </c>
      <c r="BG115" s="33">
        <f>VLOOKUP(BC115&amp;"_"&amp;$AZ$9,データシート3!A:AB,MATCH("ea_"&amp;"中小水（河川）"&amp;"_年間発電",データシート3!$A$1:$AB$1,0),0)/10^3+VLOOKUP(BC115&amp;"_"&amp;$AZ$9,データシート3!A:AB,MATCH("ea_"&amp;"中小水（農業用水路）"&amp;"_年間発電",データシート3!$A$1:$AB$1,0),0)/10^3</f>
        <v>9007.3340000000007</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280114.098</v>
      </c>
      <c r="BJ115" s="33">
        <f>(VLOOKUP($BC115&amp;"_"&amp;$AZ$8,データシート3!$A:$AN,MATCH("da_合計",データシート3!$A$1:$AN$1,0),0))/10^3</f>
        <v>15366.90540666603</v>
      </c>
      <c r="BK115" s="33">
        <f t="shared" si="27"/>
        <v>264747.19259333395</v>
      </c>
      <c r="BL115" s="33">
        <f t="shared" si="28"/>
        <v>0</v>
      </c>
      <c r="BM115" s="33">
        <f t="shared" si="29"/>
        <v>264747.19259333395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43531</v>
      </c>
      <c r="AY116" s="18" t="str">
        <f>IF(IFERROR(比較地域マスタ!$AE51,"")=0,"",IFERROR(比較地域マスタ!$AE51,""))</f>
        <v>苓北町</v>
      </c>
      <c r="AZ116" s="16"/>
      <c r="BA116" s="22">
        <v>45</v>
      </c>
      <c r="BB116" s="22">
        <v>1</v>
      </c>
      <c r="BC116" s="18" t="str">
        <f t="shared" si="24"/>
        <v>43531</v>
      </c>
      <c r="BD116" s="18" t="str">
        <f t="shared" si="25"/>
        <v>苓北町</v>
      </c>
      <c r="BE116" s="33">
        <f>VLOOKUP(BC116&amp;"_"&amp;$AZ$9,データシート3!A:AB,MATCH("ea_"&amp;"太陽光（建物系）"&amp;"_年間発電",データシート3!$A$1:$AB$1,0),0)/10^3+VLOOKUP(BC116&amp;"_"&amp;$AZ$9,データシート3!A:AB,MATCH("ea_"&amp;"太陽光（土地系）"&amp;"_年間発電",データシート3!$A$1:$AB$1,0),0)/10^3</f>
        <v>208183.86099999998</v>
      </c>
      <c r="BF116" s="33">
        <f>VLOOKUP(BC116&amp;"_"&amp;$AZ$9,データシート3!A:AB,MATCH("ea_"&amp;"風力（陸上）"&amp;"_年間発電",データシート3!$A$1:$AB$1,0),0)/10^3</f>
        <v>21979.279999999999</v>
      </c>
      <c r="BG116" s="33">
        <f>VLOOKUP(BC116&amp;"_"&amp;$AZ$9,データシート3!A:AB,MATCH("ea_"&amp;"中小水（河川）"&amp;"_年間発電",データシート3!$A$1:$AB$1,0),0)/10^3+VLOOKUP(BC116&amp;"_"&amp;$AZ$9,データシート3!A:AB,MATCH("ea_"&amp;"中小水（農業用水路）"&amp;"_年間発電",データシート3!$A$1:$AB$1,0),0)/10^3</f>
        <v>1477.66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231640.80099999998</v>
      </c>
      <c r="BJ116" s="33">
        <f>(VLOOKUP($BC116&amp;"_"&amp;$AZ$8,データシート3!$A:$AN,MATCH("da_合計",データシート3!$A$1:$AN$1,0),0))/10^3</f>
        <v>30645.922187930188</v>
      </c>
      <c r="BK116" s="33">
        <f t="shared" si="27"/>
        <v>200994.8788120698</v>
      </c>
      <c r="BL116" s="33">
        <f t="shared" si="28"/>
        <v>0</v>
      </c>
      <c r="BM116" s="33">
        <f t="shared" si="29"/>
        <v>200994.8788120698</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相良村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43510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2025-03-04T10:08:48Z</dcterms:created>
  <dcterms:modified xsi:type="dcterms:W3CDTF">2025-03-04T10:08:49Z</dcterms:modified>
  <cp:category/>
  <cp:contentStatus/>
</cp:coreProperties>
</file>