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E3A680DD-C4F1-4DD2-A9D7-EDFF2C34E602}"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<sst xmlns="http://schemas.openxmlformats.org/spreadsheetml/2006/main" count="16762" uniqueCount="2495">
  <si>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</si>
  <si>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</si>
  <si>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</si>
  <si>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</si>
  <si>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</si>
  <si>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</si>
  <si>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</si>
  <si>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</si>
  <si>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</si>
  <si>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</si>
  <si>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</si>
  <si>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</si>
  <si>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</si>
  <si>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</si>
  <si>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</si>
  <si>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</si>
  <si>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</si>
  <si>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</si>
  <si>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</si>
  <si>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</si>
  <si>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</si>
  <si>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</si>
  <si>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</si>
  <si>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</si>
  <si>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</si>
  <si>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</si>
  <si>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</si>
  <si>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</si>
  <si>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</si>
  <si>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</si>
  <si>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</si>
  <si>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</si>
  <si>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</si>
  <si>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</si>
  <si>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</si>
  <si>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</si>
  <si>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</si>
  <si>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</si>
  <si>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</si>
  <si>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</si>
  <si>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</si>
  <si>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</si>
  <si>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</si>
  <si>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</si>
  <si>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</si>
  <si>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</si>
  <si>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</si>
  <si>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</si>
  <si>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</si>
  <si>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</si>
  <si>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</si>
  <si>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</si>
  <si>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</si>
  <si>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</si>
  <si>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</si>
  <si>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</si>
  <si>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</si>
  <si>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</si>
  <si>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</si>
  <si>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</si>
  <si>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</si>
  <si>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</si>
  <si>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</si>
  <si>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</si>
  <si>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</si>
  <si>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</si>
  <si>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</si>
  <si>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</si>
  <si>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</si>
  <si>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</si>
  <si>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</si>
  <si>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</si>
  <si>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</si>
  <si>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</si>
  <si>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</si>
  <si>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</si>
  <si>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</si>
  <si>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</si>
  <si>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</si>
  <si>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</si>
  <si>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</si>
  <si>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</si>
  <si>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</si>
  <si>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</si>
  <si>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</si>
  <si>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</si>
  <si>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</si>
  <si>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</si>
  <si>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</si>
  <si>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</si>
  <si>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</si>
  <si>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</si>
  <si>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</si>
  <si>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</si>
  <si>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</si>
  <si>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</si>
  <si>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</si>
  <si>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</si>
  <si>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</si>
  <si>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</si>
  <si>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</si>
  <si>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</si>
  <si>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</si>
  <si>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</si>
  <si>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</si>
  <si>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</si>
  <si>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</si>
  <si>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</si>
  <si>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</si>
  <si>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</si>
  <si>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</si>
  <si>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</si>
  <si>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</si>
  <si>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</si>
  <si>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</si>
  <si>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</si>
  <si>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</si>
  <si>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</si>
  <si>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</si>
  <si>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</si>
  <si>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</si>
  <si>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</si>
  <si>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</si>
  <si>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</si>
  <si>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</si>
  <si>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</si>
  <si>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</si>
  <si>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</si>
  <si>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</si>
  <si>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</si>
  <si>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</si>
  <si>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</si>
  <si>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</si>
  <si>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</si>
  <si>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</si>
  <si>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</si>
  <si>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</si>
  <si>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</si>
  <si>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</si>
  <si>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</si>
  <si>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</si>
  <si>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</si>
  <si>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</si>
  <si>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</si>
  <si>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</si>
  <si>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</si>
  <si>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</si>
  <si>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</si>
  <si>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</si>
  <si>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</si>
  <si>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</si>
  <si>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</si>
  <si>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</si>
  <si>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</si>
  <si>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</si>
  <si>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</si>
  <si>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</si>
  <si>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</si>
  <si>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</si>
  <si>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</si>
  <si>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</si>
  <si>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</si>
  <si>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</si>
  <si>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</si>
  <si>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</si>
  <si>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</si>
  <si>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</si>
  <si>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</si>
  <si>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</si>
  <si>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</si>
  <si>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</si>
  <si>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</si>
  <si>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</si>
  <si>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</si>
  <si>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</si>
  <si>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</si>
  <si>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</si>
  <si>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</si>
  <si>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</si>
  <si>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</si>
  <si>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</si>
  <si>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</si>
  <si>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</si>
  <si>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</si>
  <si>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</si>
  <si>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</si>
  <si>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</si>
  <si>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</si>
  <si>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</si>
  <si>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</si>
  <si>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</si>
  <si>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</si>
  <si>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</si>
  <si>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</si>
  <si>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</si>
  <si>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</si>
  <si>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</si>
  <si>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</si>
  <si>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</si>
  <si>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</si>
  <si>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</si>
  <si>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</si>
  <si>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</si>
  <si>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</si>
  <si>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</si>
  <si>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</si>
  <si>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</si>
  <si>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</si>
  <si>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</si>
  <si>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</si>
  <si>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</si>
  <si>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</si>
  <si>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</si>
  <si>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</si>
  <si>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</si>
  <si>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</si>
  <si>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</si>
  <si>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</si>
  <si>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</si>
  <si>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</si>
  <si>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</si>
  <si>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</si>
  <si>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</si>
  <si>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</si>
  <si>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</si>
  <si>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</si>
  <si>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</si>
  <si>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</si>
  <si>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</si>
  <si>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</si>
  <si>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</si>
  <si>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</si>
  <si>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</si>
  <si>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</si>
  <si>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</si>
  <si>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</si>
  <si>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</si>
  <si>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</si>
  <si>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</si>
  <si>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</si>
  <si>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</si>
  <si>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</si>
  <si>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</si>
  <si>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</si>
  <si>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</si>
  <si>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</si>
  <si>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</si>
  <si>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</si>
  <si>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</si>
  <si>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</si>
  <si>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</si>
  <si>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</si>
  <si>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</si>
  <si>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</si>
  <si>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</si>
  <si>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</si>
  <si>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</si>
  <si>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</si>
  <si>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</si>
  <si>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</si>
  <si>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</si>
  <si>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</si>
  <si>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</si>
  <si>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</si>
  <si>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</si>
  <si>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</si>
  <si>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</si>
  <si>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</si>
  <si>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</si>
  <si>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</si>
  <si>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</si>
  <si>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</si>
  <si>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</si>
  <si>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</si>
  <si>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</si>
  <si>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</si>
  <si>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</si>
  <si>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</si>
  <si>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</si>
  <si>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</si>
  <si>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</si>
  <si>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</si>
  <si>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</si>
  <si>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</si>
  <si>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</si>
  <si>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</si>
  <si>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</si>
  <si>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</si>
  <si>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</si>
  <si>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</si>
  <si>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</si>
  <si>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</si>
  <si>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</si>
  <si>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</si>
  <si>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</si>
  <si>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</si>
  <si>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</si>
  <si>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</si>
  <si>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</si>
  <si>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</si>
  <si>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</si>
  <si>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</si>
  <si>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</si>
  <si>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</si>
  <si>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</si>
  <si>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</si>
  <si>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</si>
  <si>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</si>
  <si>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</si>
  <si>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</si>
  <si>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</si>
  <si>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</si>
  <si>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</si>
  <si>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</si>
  <si>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</si>
  <si>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</si>
  <si>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</si>
  <si>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</si>
  <si>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</si>
  <si>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</si>
  <si>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</si>
  <si>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</si>
  <si>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</si>
  <si>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</si>
  <si>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</si>
  <si>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</si>
  <si>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</si>
  <si>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</si>
  <si>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</si>
  <si>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</si>
  <si>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</si>
  <si>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</si>
  <si>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</si>
  <si>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</si>
  <si>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</si>
  <si>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</si>
  <si>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</si>
  <si>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</si>
  <si>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</si>
  <si>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</si>
  <si>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</si>
  <si>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</si>
  <si>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</si>
  <si>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</si>
  <si>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</si>
  <si>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</si>
  <si>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</si>
  <si>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</si>
  <si>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</si>
  <si>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</si>
  <si>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</si>
  <si>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</si>
  <si>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</si>
  <si>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</si>
  <si>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</si>
  <si>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</si>
  <si>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</si>
  <si>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</si>
  <si>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</si>
  <si>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</si>
  <si>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</si>
  <si>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</si>
  <si>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</si>
  <si>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</si>
  <si>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</si>
  <si>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</si>
  <si>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</si>
  <si>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</si>
  <si>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</si>
  <si>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</si>
  <si>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</si>
  <si>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</si>
  <si>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</si>
  <si>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</si>
  <si>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</si>
  <si>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</si>
  <si>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</si>
  <si>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</si>
  <si>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</si>
  <si>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</si>
  <si>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</si>
  <si>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</si>
  <si>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</si>
  <si>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</si>
  <si>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</si>
  <si>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</si>
  <si>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</si>
  <si>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</si>
  <si>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</si>
  <si>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</si>
  <si>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</si>
  <si>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</si>
  <si>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</si>
  <si>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</si>
  <si>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</si>
  <si>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</si>
  <si>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</si>
  <si>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</si>
  <si>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</si>
  <si>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</si>
  <si>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</si>
  <si>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</si>
  <si>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</si>
  <si>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</si>
  <si>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</si>
  <si>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</si>
  <si>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</si>
  <si>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</si>
  <si>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</si>
  <si>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</si>
  <si>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</si>
  <si>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</si>
  <si>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</si>
  <si>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</si>
  <si>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</si>
  <si>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</si>
  <si>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</si>
  <si>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</si>
  <si>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</si>
  <si>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</si>
  <si>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</si>
  <si>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</si>
  <si>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</si>
  <si>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</si>
  <si>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</si>
  <si>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</si>
  <si>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</si>
  <si>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</si>
  <si>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</si>
  <si>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</si>
  <si>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</si>
  <si>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</si>
  <si>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</si>
  <si>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</si>
  <si>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</si>
  <si>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</si>
  <si>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</si>
  <si>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</si>
  <si>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</si>
  <si>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</si>
  <si>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</si>
  <si>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</si>
  <si>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</si>
  <si>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</si>
  <si>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</si>
  <si>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</si>
  <si>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</si>
  <si>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</si>
  <si>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</si>
  <si>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</si>
  <si>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</si>
  <si>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</si>
  <si>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</si>
  <si>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</si>
  <si>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</si>
  <si>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</si>
  <si>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</si>
  <si>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</si>
  <si>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</si>
  <si>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</si>
  <si>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</si>
  <si>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</si>
  <si>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</si>
  <si>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</si>
  <si>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</si>
  <si>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</si>
  <si>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</si>
  <si>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</si>
  <si>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</si>
  <si>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</si>
  <si>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</si>
  <si>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</si>
  <si>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</si>
  <si>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</si>
  <si>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</si>
  <si>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</si>
  <si>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</si>
  <si>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</si>
  <si>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</si>
  <si>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</si>
  <si>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</si>
  <si>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</si>
  <si>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</si>
  <si>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</si>
  <si>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</si>
  <si>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</si>
  <si>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</si>
  <si>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</si>
  <si>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</si>
  <si>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</si>
  <si>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</si>
  <si>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</si>
  <si>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</si>
  <si>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</si>
  <si>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</si>
  <si>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</si>
  <si>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</si>
  <si>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</si>
  <si>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</si>
  <si>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</si>
  <si>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</si>
  <si>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</si>
  <si>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</si>
  <si>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</si>
  <si>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</si>
  <si>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</si>
  <si>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</si>
  <si>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</si>
  <si>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</si>
  <si>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</si>
  <si>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</si>
  <si>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</si>
  <si>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</si>
  <si>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</si>
  <si>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</si>
  <si>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</si>
  <si>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</si>
  <si>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</si>
  <si>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</si>
  <si>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</si>
  <si>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</si>
  <si>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</si>
  <si>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</si>
  <si>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</si>
  <si>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</si>
  <si>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</si>
  <si>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</si>
  <si>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</si>
  <si>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</si>
  <si>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</si>
  <si>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</si>
  <si>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</si>
  <si>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</si>
  <si>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</si>
  <si>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</si>
  <si>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</si>
  <si>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</si>
  <si>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</si>
  <si>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</si>
  <si>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</si>
  <si>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</si>
  <si>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</si>
  <si>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</si>
  <si>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</si>
  <si>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</si>
  <si>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</si>
  <si>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</si>
  <si>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</si>
  <si>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</si>
  <si>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</si>
  <si>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</si>
  <si>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</si>
  <si>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</si>
  <si>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</si>
  <si>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</si>
  <si>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</si>
  <si>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</si>
  <si>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</si>
  <si>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</si>
  <si>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</si>
  <si>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</si>
  <si>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</si>
  <si>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</si>
  <si>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</si>
  <si>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</si>
  <si>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</si>
  <si>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</si>
  <si>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</si>
  <si>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</si>
  <si>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</si>
  <si>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</si>
  <si>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</si>
  <si>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</si>
  <si>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</si>
  <si>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</si>
  <si>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</si>
  <si>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</si>
  <si>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</si>
  <si>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</si>
  <si>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</si>
  <si>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</si>
  <si>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</si>
  <si>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</si>
  <si>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</si>
  <si>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</si>
  <si>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</si>
  <si>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</si>
  <si>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</si>
  <si>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</si>
  <si>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</si>
  <si>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</si>
  <si>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</si>
  <si>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</si>
  <si>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</si>
  <si>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</si>
  <si>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</si>
  <si>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</si>
  <si>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</si>
  <si>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</si>
  <si>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</si>
  <si>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</si>
  <si>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</si>
  <si>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</si>
  <si>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</si>
  <si>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</si>
  <si>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</si>
  <si>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</si>
  <si>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</si>
  <si>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</si>
  <si>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</si>
  <si>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</si>
  <si>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</si>
  <si>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</si>
  <si>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</si>
  <si>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</si>
  <si>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</si>
  <si>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</si>
  <si>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</si>
  <si>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</si>
  <si>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</si>
  <si>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</si>
  <si>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</si>
  <si>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</si>
  <si>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</si>
  <si>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</si>
  <si>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</si>
  <si>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</si>
  <si>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</si>
  <si>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</si>
  <si>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</si>
  <si>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</si>
  <si>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</si>
  <si>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</si>
  <si>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</si>
  <si>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</si>
  <si>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</si>
  <si>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</si>
  <si>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</si>
  <si>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</si>
  <si>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</si>
  <si>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</si>
  <si>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</si>
  <si>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</si>
  <si>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</si>
  <si>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</si>
  <si>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</si>
  <si>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</si>
  <si>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</si>
  <si>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</si>
  <si>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</si>
  <si>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</si>
  <si>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</si>
  <si>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</si>
  <si>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</si>
  <si>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</si>
  <si>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</si>
  <si>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</si>
  <si>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</si>
  <si>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</si>
  <si>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</si>
  <si>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</si>
  <si>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</si>
  <si>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</si>
  <si>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</si>
  <si>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</si>
  <si>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</si>
  <si>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</si>
  <si>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</si>
  <si>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</si>
  <si>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</si>
  <si>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</si>
  <si>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</si>
  <si>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</si>
  <si>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</si>
  <si>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</si>
  <si>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</si>
  <si>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</si>
  <si>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</si>
  <si>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</si>
  <si>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</si>
  <si>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</si>
  <si>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</si>
  <si>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</si>
  <si>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</si>
  <si>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</si>
  <si>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</si>
  <si>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</si>
  <si>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</si>
  <si>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</si>
  <si>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</si>
  <si>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</si>
  <si>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</si>
  <si>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</si>
  <si>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</si>
  <si>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</si>
  <si>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</si>
  <si>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</si>
  <si>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</si>
  <si>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</si>
  <si>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</si>
  <si>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</si>
  <si>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</si>
  <si>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</si>
  <si>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</si>
  <si>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</si>
  <si>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</si>
  <si>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</si>
  <si>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</si>
  <si>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</si>
  <si>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</si>
  <si>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</si>
  <si>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</si>
  <si>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</si>
  <si>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</si>
  <si>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</si>
  <si>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</si>
  <si>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</si>
  <si>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</si>
  <si>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</si>
  <si>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</si>
  <si>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</si>
  <si>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</si>
  <si>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</si>
  <si>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</si>
  <si>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</si>
  <si>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</si>
  <si>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</si>
  <si>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</si>
  <si>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</si>
  <si>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</si>
  <si>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</si>
  <si>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</si>
  <si>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</si>
  <si>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</si>
  <si>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</si>
  <si>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</si>
  <si>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</si>
  <si>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</si>
  <si>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</si>
  <si>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</si>
  <si>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</si>
  <si>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</si>
  <si>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</si>
  <si>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</si>
  <si>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</si>
  <si>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</si>
  <si>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</si>
  <si>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</si>
  <si>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</si>
  <si>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</si>
  <si>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</si>
  <si>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</si>
  <si>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</si>
  <si>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</si>
  <si>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</si>
  <si>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</si>
  <si>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</si>
  <si>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</si>
  <si>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</si>
  <si>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</si>
  <si>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</si>
  <si>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</si>
  <si>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</si>
  <si>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</si>
  <si>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</si>
  <si>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</si>
  <si>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</si>
  <si>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</si>
  <si>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</si>
  <si>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</si>
  <si>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</si>
  <si>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</si>
  <si>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</si>
  <si>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</si>
  <si>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</si>
  <si>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</si>
  <si>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</si>
  <si>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</si>
  <si>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</si>
  <si>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</si>
  <si>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</si>
  <si>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</si>
  <si>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</si>
  <si>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</si>
  <si>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</si>
  <si>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</si>
  <si>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</si>
  <si>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</si>
  <si>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</si>
  <si>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</si>
  <si>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</si>
  <si>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</si>
  <si>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</si>
  <si>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</si>
  <si>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</si>
  <si>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</si>
  <si>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</si>
  <si>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</si>
  <si>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</si>
  <si>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</si>
  <si>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</si>
  <si>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</si>
  <si>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</si>
  <si>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</si>
  <si>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</si>
  <si>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</si>
  <si>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</si>
  <si>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</si>
  <si>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</si>
  <si>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</si>
  <si>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</si>
  <si>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</si>
  <si>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</si>
  <si>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</si>
  <si>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</si>
  <si>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</si>
  <si>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</si>
  <si>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</si>
  <si>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</si>
  <si>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</si>
  <si>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</si>
  <si>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</si>
  <si>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</si>
  <si>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</si>
  <si>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</si>
  <si>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</si>
  <si>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</si>
  <si>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</si>
  <si>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</si>
  <si>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</si>
  <si>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</si>
  <si>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</si>
  <si>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</si>
  <si>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</si>
  <si>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</si>
  <si>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</si>
  <si>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</si>
  <si>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</si>
  <si>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</si>
  <si>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</si>
  <si>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</si>
  <si>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</si>
  <si>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</si>
  <si>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</si>
  <si>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</si>
  <si>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</si>
  <si>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</si>
  <si>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</si>
  <si>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</si>
  <si>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</si>
  <si>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</si>
  <si>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</si>
  <si>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</si>
  <si>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</si>
  <si>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</si>
  <si>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</si>
  <si>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</si>
  <si>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</si>
  <si>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</si>
  <si>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</si>
  <si>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</si>
  <si>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</si>
  <si>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</si>
  <si>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</si>
  <si>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</si>
  <si>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</si>
  <si>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</si>
  <si>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</si>
  <si>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</si>
  <si>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</si>
  <si>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</si>
  <si>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</si>
  <si>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</si>
  <si>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</si>
  <si>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</si>
  <si>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</si>
  <si>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</si>
  <si>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</si>
  <si>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</si>
  <si>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</si>
  <si>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</si>
  <si>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</si>
  <si>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</si>
  <si>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</si>
  <si>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</si>
  <si>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</si>
  <si>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</si>
  <si>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</si>
  <si>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</si>
  <si>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</si>
  <si>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</si>
  <si>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</si>
  <si>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</si>
  <si>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</si>
  <si>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</si>
  <si>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</si>
  <si>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</si>
  <si>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</si>
  <si>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</si>
  <si>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</si>
  <si>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</si>
  <si>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</si>
  <si>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</si>
  <si>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</si>
  <si>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</si>
  <si>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</si>
  <si>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</si>
  <si>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</si>
  <si>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</si>
  <si>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</si>
  <si>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</si>
  <si>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</si>
  <si>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</si>
  <si>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</si>
  <si>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</si>
  <si>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</si>
  <si>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</si>
  <si>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</si>
  <si>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</si>
  <si>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</si>
  <si>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</si>
  <si>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</si>
  <si>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</si>
  <si>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</si>
  <si>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</si>
  <si>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</si>
  <si>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</si>
  <si>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</si>
  <si>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</si>
  <si>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</si>
  <si>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</si>
  <si>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</si>
  <si>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</si>
  <si>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</si>
  <si>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</si>
  <si>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</si>
  <si>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</si>
  <si>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</si>
  <si>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</si>
  <si>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</si>
  <si>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</si>
  <si>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</si>
  <si>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</si>
  <si>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</si>
  <si>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</si>
  <si>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</si>
  <si>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</si>
  <si>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</si>
  <si>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</si>
  <si>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</si>
  <si>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</si>
  <si>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</si>
  <si>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</si>
  <si>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</si>
  <si>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</si>
  <si>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</si>
  <si>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</si>
  <si>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</si>
  <si>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</si>
  <si>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</si>
  <si>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</si>
  <si>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</si>
  <si>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</si>
  <si>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</si>
  <si>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</si>
  <si>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</si>
  <si>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</si>
  <si>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</si>
  <si>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</si>
  <si>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</si>
  <si>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</si>
  <si>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</si>
  <si>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</si>
  <si>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</si>
  <si>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</si>
  <si>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</si>
  <si>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</si>
  <si>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</si>
  <si>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</si>
  <si>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</si>
  <si>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</si>
  <si>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</si>
  <si>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</si>
  <si>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</si>
  <si>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</si>
  <si>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</si>
  <si>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</si>
  <si>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</si>
  <si>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</si>
  <si>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</si>
  <si>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</si>
  <si>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</si>
  <si>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</si>
  <si>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</si>
  <si>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</si>
  <si>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</si>
  <si>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</si>
  <si>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</si>
  <si>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</si>
  <si>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</si>
  <si>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</si>
  <si>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</si>
  <si>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</si>
  <si>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</si>
  <si>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</si>
  <si>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</si>
  <si>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</si>
  <si>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</si>
  <si>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</si>
  <si>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</si>
  <si>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</si>
  <si>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</si>
  <si>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</si>
  <si>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</si>
  <si>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</si>
  <si>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</si>
  <si>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</si>
  <si>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</si>
  <si>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</si>
  <si>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</si>
  <si>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</si>
  <si>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</si>
  <si>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</si>
  <si>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</si>
  <si>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</si>
  <si>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</si>
  <si>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</si>
  <si>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</si>
  <si>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</si>
  <si>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</si>
  <si>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</si>
  <si>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</si>
  <si>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</si>
  <si>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</si>
  <si>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</si>
  <si>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</si>
  <si>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</si>
  <si>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</si>
  <si>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</si>
  <si>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</si>
  <si>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</si>
  <si>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</si>
  <si>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</si>
  <si>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</si>
  <si>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</si>
  <si>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</si>
  <si>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</si>
  <si>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</si>
  <si>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</si>
  <si>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</si>
  <si>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</si>
  <si>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</si>
  <si>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</si>
  <si>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</si>
  <si>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</si>
  <si>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</si>
  <si>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</si>
  <si>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</si>
  <si>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</si>
  <si>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</si>
  <si>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</si>
  <si>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</si>
  <si>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</si>
  <si>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</si>
  <si>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</si>
  <si>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</si>
  <si>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</si>
  <si>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</si>
  <si>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</si>
  <si>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</si>
  <si>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</si>
  <si>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</si>
  <si>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</si>
  <si>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</si>
  <si>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</si>
  <si>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</si>
  <si>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</si>
  <si>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</si>
  <si>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</si>
  <si>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</si>
  <si>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</si>
  <si>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</si>
  <si>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</si>
  <si>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</si>
  <si>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</si>
  <si>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</si>
  <si>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</si>
  <si>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</si>
  <si>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</si>
  <si>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</si>
  <si>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</si>
  <si>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</si>
  <si>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</si>
  <si>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</si>
  <si>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</si>
  <si>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</si>
  <si>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</si>
  <si>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</si>
  <si>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</si>
  <si>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</si>
  <si>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</si>
  <si>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</si>
  <si>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</si>
  <si>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</si>
  <si>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</si>
  <si>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</si>
  <si>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</si>
  <si>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</si>
  <si>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</si>
  <si>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</si>
  <si>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</si>
  <si>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</si>
  <si>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</si>
  <si>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</si>
  <si>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</si>
  <si>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</si>
  <si>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</si>
  <si>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</si>
  <si>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</si>
  <si>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</si>
  <si>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</si>
  <si>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</si>
  <si>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</si>
  <si>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</si>
  <si>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</si>
  <si>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</si>
  <si>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</si>
  <si>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</si>
  <si>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</si>
  <si>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</si>
  <si>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</si>
  <si>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</si>
  <si>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</si>
  <si>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</si>
  <si>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</si>
  <si>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</si>
  <si>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</si>
  <si>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</si>
  <si>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</si>
  <si>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</si>
  <si>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</si>
  <si>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</si>
  <si>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</si>
  <si>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</si>
  <si>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</si>
  <si>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</si>
  <si>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</si>
  <si>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</si>
  <si>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</si>
  <si>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</si>
  <si>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</si>
  <si>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</si>
  <si>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</si>
  <si>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</si>
  <si>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</si>
  <si>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</si>
  <si>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</si>
  <si>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</si>
  <si>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</si>
  <si>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</si>
  <si>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</si>
  <si>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</si>
  <si>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</si>
  <si>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</si>
  <si>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</si>
  <si>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</si>
  <si>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</si>
  <si>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</si>
  <si>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</si>
  <si>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</si>
  <si>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</si>
  <si>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</si>
  <si>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</si>
  <si>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</si>
  <si>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</si>
  <si>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</si>
  <si>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</si>
  <si>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</si>
  <si>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</si>
  <si>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</si>
  <si>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</si>
  <si>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</si>
  <si>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</si>
  <si>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</si>
  <si>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</si>
  <si>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</si>
  <si>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</si>
  <si>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</si>
  <si>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</si>
  <si>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</si>
  <si>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</si>
  <si>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</si>
  <si>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</si>
  <si>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</si>
  <si>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</si>
  <si>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</si>
  <si>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</si>
  <si>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</si>
  <si>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</si>
  <si>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</si>
  <si>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</si>
  <si>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</si>
  <si>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</si>
  <si>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</si>
  <si>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</si>
  <si>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</si>
  <si>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</si>
  <si>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</si>
  <si>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</si>
  <si>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</si>
  <si>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</si>
  <si>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</si>
  <si>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</si>
  <si>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</si>
  <si>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</si>
  <si>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</si>
  <si>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</si>
  <si>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</si>
  <si>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</si>
  <si>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</si>
  <si>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</si>
  <si>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</si>
  <si>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</si>
  <si>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</si>
  <si>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</si>
  <si>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</si>
  <si>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</si>
  <si>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</si>
  <si>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</si>
  <si>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</si>
  <si>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</si>
  <si>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</si>
  <si>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</si>
  <si>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</si>
  <si>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</si>
  <si>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</si>
  <si>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</si>
  <si>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</si>
  <si>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</si>
  <si>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</si>
  <si>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</si>
  <si>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</si>
  <si>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</si>
  <si>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</si>
  <si>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</si>
  <si>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</si>
  <si>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</si>
  <si>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</si>
  <si>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</si>
  <si>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</si>
  <si>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</si>
  <si>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</si>
  <si>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</si>
  <si>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</si>
  <si>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</si>
  <si>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</si>
  <si>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</si>
  <si>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</si>
  <si>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</si>
  <si>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</si>
  <si>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</si>
  <si>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</si>
  <si>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</si>
  <si>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</si>
  <si>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</si>
  <si>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</si>
  <si>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</si>
  <si>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</si>
  <si>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</si>
  <si>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</si>
  <si>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</si>
  <si>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</si>
  <si>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</si>
  <si>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</si>
  <si>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</si>
  <si>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</si>
  <si>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</si>
  <si>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</si>
  <si>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</si>
  <si>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</si>
  <si>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</si>
  <si>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</si>
  <si>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</si>
  <si>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</si>
  <si>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</si>
  <si>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</si>
  <si>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</si>
  <si>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</si>
  <si>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</si>
  <si>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</si>
  <si>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</si>
  <si>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</si>
  <si>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</si>
  <si>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</si>
  <si>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</si>
  <si>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</si>
  <si>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</si>
  <si>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</si>
  <si>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</si>
  <si>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</si>
  <si>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</si>
  <si>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</si>
  <si>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</si>
  <si>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</si>
  <si>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</si>
  <si>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</si>
  <si>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</si>
  <si>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</si>
  <si>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</si>
  <si>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</si>
  <si>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</si>
  <si>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</si>
  <si>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</si>
  <si>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</si>
  <si>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</si>
  <si>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</si>
  <si>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</si>
  <si>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</si>
  <si>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</si>
  <si>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</si>
  <si>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</si>
  <si>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</si>
  <si>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</si>
  <si>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</si>
  <si>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</si>
  <si>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</si>
  <si>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</si>
  <si>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</si>
  <si>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</si>
  <si>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</si>
  <si>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</si>
  <si>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</si>
  <si>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</si>
  <si>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</si>
  <si>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</si>
  <si>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</si>
  <si>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</si>
  <si>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</si>
  <si>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</si>
  <si>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</si>
  <si>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</si>
  <si>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</si>
  <si>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</si>
  <si>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</si>
  <si>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</si>
  <si>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</si>
  <si>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</si>
  <si>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</si>
  <si>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</si>
  <si>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</si>
  <si>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</si>
  <si>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</si>
  <si>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</si>
  <si>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</si>
  <si>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</si>
  <si>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</si>
  <si>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</si>
  <si>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</si>
  <si>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</si>
  <si>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</si>
  <si>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</si>
  <si>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</si>
  <si>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</si>
  <si>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</si>
  <si>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</si>
  <si>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</si>
  <si>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</si>
  <si>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</si>
  <si>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</si>
  <si>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</si>
  <si>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</si>
  <si>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</si>
  <si>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</si>
  <si>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</si>
  <si>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</si>
  <si>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</si>
  <si>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</si>
  <si>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</si>
  <si>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</si>
  <si>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</si>
  <si>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</si>
  <si>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</si>
  <si>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</si>
  <si>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</si>
  <si>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</si>
  <si>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</si>
  <si>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</si>
  <si>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</si>
  <si>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</si>
  <si>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</si>
  <si>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</si>
  <si>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</si>
  <si>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</si>
  <si>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</si>
  <si>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</si>
  <si>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</si>
  <si>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</si>
  <si>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</si>
  <si>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</si>
  <si>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</si>
  <si>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</si>
  <si>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</si>
  <si>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</si>
  <si>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</si>
  <si>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</si>
  <si>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</si>
  <si>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</si>
  <si>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</si>
  <si>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</si>
  <si>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</si>
  <si>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</si>
  <si>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</si>
  <si>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</si>
  <si>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</si>
  <si>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</si>
  <si>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</si>
  <si>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</si>
  <si>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</si>
  <si>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</si>
  <si>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</si>
  <si>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</si>
  <si>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</si>
  <si>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</si>
  <si>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</si>
  <si>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</si>
  <si>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</si>
  <si>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</si>
  <si>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</si>
  <si>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</si>
  <si>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</si>
  <si>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</si>
  <si>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</si>
  <si>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</si>
  <si>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</si>
  <si>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</si>
  <si>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</si>
  <si>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</si>
  <si>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</si>
  <si>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</si>
  <si>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</si>
  <si>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</si>
  <si>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</si>
  <si>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</si>
  <si>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</si>
  <si>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</si>
  <si>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</si>
  <si>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</si>
  <si>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</si>
  <si>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</si>
  <si>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</si>
  <si>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</si>
  <si>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</si>
  <si>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</si>
  <si>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</si>
  <si>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</si>
  <si>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</si>
  <si>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</si>
  <si>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</si>
  <si>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</si>
  <si>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</si>
  <si>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</si>
  <si>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</si>
  <si>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</si>
  <si>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</si>
  <si>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</si>
  <si>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</si>
  <si>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</si>
  <si>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</si>
  <si>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</si>
  <si>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</si>
  <si>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</si>
  <si>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</si>
  <si>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</si>
  <si>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</si>
  <si>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</si>
  <si>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</si>
  <si>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</si>
  <si>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</si>
  <si>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</si>
  <si>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</si>
  <si>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</si>
  <si>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</si>
  <si>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</si>
  <si>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</si>
  <si>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</si>
  <si>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</si>
  <si>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</si>
  <si>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</si>
  <si>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</si>
  <si>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</si>
  <si>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</si>
  <si>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</si>
  <si>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</si>
  <si>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</si>
  <si>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</si>
  <si>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</si>
  <si>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</si>
  <si>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</si>
  <si>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</si>
  <si>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</si>
  <si>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</si>
  <si>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</si>
  <si>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</si>
  <si>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</si>
  <si>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</si>
  <si>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</si>
  <si>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</si>
  <si>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</si>
  <si>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</si>
  <si>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</si>
  <si>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</si>
  <si>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</si>
  <si>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</si>
  <si>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</si>
  <si>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</si>
  <si>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</si>
  <si>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</si>
  <si>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</si>
  <si>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</si>
  <si>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</si>
  <si>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</si>
  <si>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</si>
  <si>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</si>
  <si>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</si>
  <si>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</si>
  <si>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</si>
  <si>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</si>
  <si>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</si>
  <si>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</si>
  <si>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</si>
  <si>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</si>
  <si>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</si>
  <si>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</si>
  <si>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</si>
  <si>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</si>
  <si>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</si>
  <si>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</si>
  <si>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</si>
  <si>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</si>
  <si>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</si>
  <si>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</si>
  <si>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</si>
  <si>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</si>
  <si>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</si>
  <si>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</si>
  <si>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</si>
  <si>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</si>
  <si>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</si>
  <si>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</si>
  <si>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</si>
  <si>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</si>
  <si>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</si>
  <si>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</si>
  <si>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</si>
  <si>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</si>
  <si>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43100</t>
  </si>
  <si>
    <t>熊本市</t>
  </si>
  <si>
    <t>43100_令和4年度</t>
  </si>
  <si>
    <t>43100_令和6年度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</si>
  <si>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</si>
  <si>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</si>
  <si>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</si>
  <si>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</si>
  <si>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</si>
  <si>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</si>
  <si>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</si>
  <si>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</si>
  <si>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</si>
  <si>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</si>
  <si>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</si>
  <si>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</si>
  <si>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</si>
  <si>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</si>
  <si>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</si>
  <si>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</si>
  <si>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</si>
  <si>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</si>
  <si>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</si>
  <si>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</si>
  <si>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</si>
  <si>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</si>
  <si>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</si>
  <si>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</si>
  <si>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</si>
  <si>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</si>
  <si>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</si>
  <si>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</si>
  <si>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</si>
  <si>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</si>
  <si>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</si>
  <si>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</si>
  <si>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</si>
  <si>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</si>
  <si>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</si>
  <si>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</si>
  <si>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</si>
  <si>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</si>
  <si>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</si>
  <si>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</si>
  <si>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</si>
  <si>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</si>
  <si>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</si>
  <si>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</si>
  <si>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</si>
  <si>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</si>
  <si>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</si>
  <si>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</si>
  <si>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</si>
  <si>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</si>
  <si>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</si>
  <si>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</si>
  <si>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</si>
  <si>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</si>
  <si>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</si>
  <si>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</si>
  <si>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</si>
  <si>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</si>
  <si>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</si>
  <si>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</si>
  <si>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</si>
  <si>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</si>
  <si>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</si>
  <si>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</si>
  <si>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</si>
  <si>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</si>
  <si>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</si>
  <si>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</si>
  <si>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</si>
  <si>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</si>
  <si>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</si>
  <si>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</si>
  <si>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</si>
  <si>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43215</t>
  </si>
  <si>
    <t>天草市</t>
  </si>
  <si>
    <t>43215_令和4年度</t>
  </si>
  <si>
    <t>43215_令和6年度</t>
  </si>
  <si>
    <t>01223_令和6年度</t>
  </si>
  <si>
    <t>01223</t>
  </si>
  <si>
    <t>根室市</t>
  </si>
  <si>
    <t>01223_令和4年度</t>
  </si>
  <si>
    <t>小国町</t>
  </si>
  <si>
    <t>43424</t>
  </si>
  <si>
    <t>43424_令和4年度</t>
  </si>
  <si>
    <t>43424_令和6年度</t>
  </si>
  <si>
    <t>43531</t>
  </si>
  <si>
    <t>苓北町</t>
  </si>
  <si>
    <t>43531_令和4年度</t>
  </si>
  <si>
    <t>43531_令和6年度</t>
  </si>
  <si>
    <t>43202</t>
  </si>
  <si>
    <t>八代市</t>
  </si>
  <si>
    <t>43202_令和4年度</t>
  </si>
  <si>
    <t>43202_令和6年度</t>
  </si>
  <si>
    <t>43505</t>
  </si>
  <si>
    <t>多良木町</t>
  </si>
  <si>
    <t>43505_令和4年度</t>
  </si>
  <si>
    <t>43505_令和6年度</t>
  </si>
  <si>
    <t>43441</t>
  </si>
  <si>
    <t>御船町</t>
  </si>
  <si>
    <t>43441_令和4年度</t>
  </si>
  <si>
    <t>43441_令和6年度</t>
  </si>
  <si>
    <t>03213_平成2年度</t>
  </si>
  <si>
    <t>03213</t>
  </si>
  <si>
    <t>二戸市</t>
  </si>
  <si>
    <t>03213_平成17年度</t>
  </si>
  <si>
    <t>03213_平成18年度</t>
  </si>
  <si>
    <t>03213_平成19年度</t>
  </si>
  <si>
    <t>03213_平成20年度</t>
  </si>
  <si>
    <t>03213_平成21年度</t>
  </si>
  <si>
    <t>03213_平成22年度</t>
  </si>
  <si>
    <t>03213_平成23年度</t>
  </si>
  <si>
    <t>03213_平成24年度</t>
  </si>
  <si>
    <t>03213_平成25年度</t>
  </si>
  <si>
    <t>03213_平成26年度</t>
  </si>
  <si>
    <t>03213_平成27年度</t>
  </si>
  <si>
    <t>03213_平成28年度</t>
  </si>
  <si>
    <t>03213_平成29年度</t>
  </si>
  <si>
    <t>03213_平成30年度</t>
  </si>
  <si>
    <t>03213_令和元年度</t>
  </si>
  <si>
    <t>03213_令和2年度</t>
  </si>
  <si>
    <t>03213_令和3年度</t>
  </si>
  <si>
    <t>03213_令和4年度</t>
  </si>
  <si>
    <t>03213_令和5年度</t>
  </si>
  <si>
    <t>03213_令和6年度</t>
  </si>
  <si>
    <t>08546_平成2年度</t>
  </si>
  <si>
    <t>08546</t>
  </si>
  <si>
    <t>境町</t>
  </si>
  <si>
    <t>08546_平成17年度</t>
  </si>
  <si>
    <t>08546_平成18年度</t>
  </si>
  <si>
    <t>08546_平成19年度</t>
  </si>
  <si>
    <t>08546_平成20年度</t>
  </si>
  <si>
    <t>08546_平成21年度</t>
  </si>
  <si>
    <t>08546_平成22年度</t>
  </si>
  <si>
    <t>08546_平成23年度</t>
  </si>
  <si>
    <t>08546_平成24年度</t>
  </si>
  <si>
    <t>08546_平成25年度</t>
  </si>
  <si>
    <t>08546_平成26年度</t>
  </si>
  <si>
    <t>08546_平成27年度</t>
  </si>
  <si>
    <t>08546_平成28年度</t>
  </si>
  <si>
    <t>08546_平成29年度</t>
  </si>
  <si>
    <t>08546_平成30年度</t>
  </si>
  <si>
    <t>08546_令和元年度</t>
  </si>
  <si>
    <t>08546_令和2年度</t>
  </si>
  <si>
    <t>08546_令和3年度</t>
  </si>
  <si>
    <t>08546_令和4年度</t>
  </si>
  <si>
    <t>08546_令和5年度</t>
  </si>
  <si>
    <t>08546_令和6年度</t>
  </si>
  <si>
    <t>15209_平成2年度</t>
  </si>
  <si>
    <t>15209</t>
  </si>
  <si>
    <t>加茂市</t>
  </si>
  <si>
    <t>15209_平成17年度</t>
  </si>
  <si>
    <t>15209_平成18年度</t>
  </si>
  <si>
    <t>15209_平成19年度</t>
  </si>
  <si>
    <t>15209_平成20年度</t>
  </si>
  <si>
    <t>15209_平成21年度</t>
  </si>
  <si>
    <t>15209_平成22年度</t>
  </si>
  <si>
    <t>15209_平成23年度</t>
  </si>
  <si>
    <t>15209_平成24年度</t>
  </si>
  <si>
    <t>15209_平成25年度</t>
  </si>
  <si>
    <t>15209_平成26年度</t>
  </si>
  <si>
    <t>15209_平成27年度</t>
  </si>
  <si>
    <t>15209_平成28年度</t>
  </si>
  <si>
    <t>15209_平成29年度</t>
  </si>
  <si>
    <t>15209_平成30年度</t>
  </si>
  <si>
    <t>15209_令和元年度</t>
  </si>
  <si>
    <t>15209_令和2年度</t>
  </si>
  <si>
    <t>15209_令和3年度</t>
  </si>
  <si>
    <t>15209_令和4年度</t>
  </si>
  <si>
    <t>15209_令和5年度</t>
  </si>
  <si>
    <t>15209_令和6年度</t>
  </si>
  <si>
    <t>16323_平成2年度</t>
  </si>
  <si>
    <t>16323</t>
  </si>
  <si>
    <t>立山町</t>
  </si>
  <si>
    <t>16323_平成17年度</t>
  </si>
  <si>
    <t>16323_平成18年度</t>
  </si>
  <si>
    <t>16323_平成19年度</t>
  </si>
  <si>
    <t>16323_平成20年度</t>
  </si>
  <si>
    <t>16323_平成21年度</t>
  </si>
  <si>
    <t>16323_平成22年度</t>
  </si>
  <si>
    <t>16323_平成23年度</t>
  </si>
  <si>
    <t>16323_平成24年度</t>
  </si>
  <si>
    <t>16323_平成25年度</t>
  </si>
  <si>
    <t>16323_平成26年度</t>
  </si>
  <si>
    <t>16323_平成27年度</t>
  </si>
  <si>
    <t>16323_平成28年度</t>
  </si>
  <si>
    <t>16323_平成29年度</t>
  </si>
  <si>
    <t>16323_平成30年度</t>
  </si>
  <si>
    <t>16323_令和元年度</t>
  </si>
  <si>
    <t>16323_令和2年度</t>
  </si>
  <si>
    <t>16323_令和3年度</t>
  </si>
  <si>
    <t>16323_令和4年度</t>
  </si>
  <si>
    <t>16323_令和5年度</t>
  </si>
  <si>
    <t>16323_令和6年度</t>
  </si>
  <si>
    <t>03208_平成2年度</t>
  </si>
  <si>
    <t>03208</t>
  </si>
  <si>
    <t>遠野市</t>
  </si>
  <si>
    <t>03208_平成17年度</t>
  </si>
  <si>
    <t>03208_平成18年度</t>
  </si>
  <si>
    <t>03208_平成19年度</t>
  </si>
  <si>
    <t>03208_平成20年度</t>
  </si>
  <si>
    <t>03208_平成21年度</t>
  </si>
  <si>
    <t>03208_平成22年度</t>
  </si>
  <si>
    <t>03208_平成23年度</t>
  </si>
  <si>
    <t>03208_平成24年度</t>
  </si>
  <si>
    <t>03208_平成25年度</t>
  </si>
  <si>
    <t>03208_平成26年度</t>
  </si>
  <si>
    <t>03208_平成27年度</t>
  </si>
  <si>
    <t>03208_平成28年度</t>
  </si>
  <si>
    <t>03208_平成29年度</t>
  </si>
  <si>
    <t>03208_平成30年度</t>
  </si>
  <si>
    <t>03208_令和元年度</t>
  </si>
  <si>
    <t>03208_令和2年度</t>
  </si>
  <si>
    <t>03208_令和3年度</t>
  </si>
  <si>
    <t>03208_令和4年度</t>
  </si>
  <si>
    <t>03208_令和5年度</t>
  </si>
  <si>
    <t>03208_令和6年度</t>
  </si>
  <si>
    <t>43214_平成2年度</t>
  </si>
  <si>
    <t>43214</t>
  </si>
  <si>
    <t>阿蘇市</t>
  </si>
  <si>
    <t>43214_平成17年度</t>
  </si>
  <si>
    <t>43214_平成18年度</t>
  </si>
  <si>
    <t>43214_平成19年度</t>
  </si>
  <si>
    <t>43214_平成20年度</t>
  </si>
  <si>
    <t>43214_平成21年度</t>
  </si>
  <si>
    <t>43214_平成22年度</t>
  </si>
  <si>
    <t>43214_平成23年度</t>
  </si>
  <si>
    <t>43214_平成24年度</t>
  </si>
  <si>
    <t>43214_平成25年度</t>
  </si>
  <si>
    <t>43214_平成26年度</t>
  </si>
  <si>
    <t>43214_平成27年度</t>
  </si>
  <si>
    <t>43214_平成28年度</t>
  </si>
  <si>
    <t>43214_平成29年度</t>
  </si>
  <si>
    <t>43214_平成30年度</t>
  </si>
  <si>
    <t>43214_令和元年度</t>
  </si>
  <si>
    <t>43214_令和2年度</t>
  </si>
  <si>
    <t>43214_令和3年度</t>
  </si>
  <si>
    <t>43214_令和4年度</t>
  </si>
  <si>
    <t>43214_令和5年度</t>
  </si>
  <si>
    <t>43214_令和6年度</t>
  </si>
  <si>
    <t>20383_平成2年度</t>
  </si>
  <si>
    <t>20383</t>
  </si>
  <si>
    <t>箕輪町</t>
  </si>
  <si>
    <t>20383_平成17年度</t>
  </si>
  <si>
    <t>20383_平成18年度</t>
  </si>
  <si>
    <t>20383_平成19年度</t>
  </si>
  <si>
    <t>20383_平成20年度</t>
  </si>
  <si>
    <t>20383_平成21年度</t>
  </si>
  <si>
    <t>20383_平成22年度</t>
  </si>
  <si>
    <t>20383_平成23年度</t>
  </si>
  <si>
    <t>20383_平成24年度</t>
  </si>
  <si>
    <t>20383_平成25年度</t>
  </si>
  <si>
    <t>20383_平成26年度</t>
  </si>
  <si>
    <t>20383_平成27年度</t>
  </si>
  <si>
    <t>20383_平成28年度</t>
  </si>
  <si>
    <t>20383_平成29年度</t>
  </si>
  <si>
    <t>20383_平成30年度</t>
  </si>
  <si>
    <t>20383_令和元年度</t>
  </si>
  <si>
    <t>20383_令和2年度</t>
  </si>
  <si>
    <t>20383_令和3年度</t>
  </si>
  <si>
    <t>20383_令和4年度</t>
  </si>
  <si>
    <t>20383_令和5年度</t>
  </si>
  <si>
    <t>20383_令和6年度</t>
  </si>
  <si>
    <t>42210_平成2年度</t>
  </si>
  <si>
    <t>42210</t>
  </si>
  <si>
    <t>壱岐市</t>
  </si>
  <si>
    <t>42210_平成17年度</t>
  </si>
  <si>
    <t>42210_平成18年度</t>
  </si>
  <si>
    <t>42210_平成19年度</t>
  </si>
  <si>
    <t>42210_平成20年度</t>
  </si>
  <si>
    <t>42210_平成21年度</t>
  </si>
  <si>
    <t>42210_平成22年度</t>
  </si>
  <si>
    <t>42210_平成23年度</t>
  </si>
  <si>
    <t>42210_平成24年度</t>
  </si>
  <si>
    <t>42210_平成25年度</t>
  </si>
  <si>
    <t>42210_平成26年度</t>
  </si>
  <si>
    <t>42210_平成27年度</t>
  </si>
  <si>
    <t>42210_平成28年度</t>
  </si>
  <si>
    <t>42210_平成29年度</t>
  </si>
  <si>
    <t>42210_平成30年度</t>
  </si>
  <si>
    <t>42210_令和元年度</t>
  </si>
  <si>
    <t>42210_令和2年度</t>
  </si>
  <si>
    <t>42210_令和3年度</t>
  </si>
  <si>
    <t>42210_令和4年度</t>
  </si>
  <si>
    <t>42210_令和5年度</t>
  </si>
  <si>
    <t>42210_令和6年度</t>
  </si>
  <si>
    <t>43212_平成2年度</t>
  </si>
  <si>
    <t>43212</t>
  </si>
  <si>
    <t>上天草市</t>
  </si>
  <si>
    <t>43212_平成17年度</t>
  </si>
  <si>
    <t>43212_平成18年度</t>
  </si>
  <si>
    <t>43212_平成19年度</t>
  </si>
  <si>
    <t>43212_平成20年度</t>
  </si>
  <si>
    <t>43212_平成21年度</t>
  </si>
  <si>
    <t>43212_平成22年度</t>
  </si>
  <si>
    <t>43212_平成23年度</t>
  </si>
  <si>
    <t>43212_平成24年度</t>
  </si>
  <si>
    <t>43212_平成25年度</t>
  </si>
  <si>
    <t>43212_平成26年度</t>
  </si>
  <si>
    <t>43212_平成27年度</t>
  </si>
  <si>
    <t>43212_平成28年度</t>
  </si>
  <si>
    <t>43212_平成29年度</t>
  </si>
  <si>
    <t>43212_平成30年度</t>
  </si>
  <si>
    <t>43212_令和元年度</t>
  </si>
  <si>
    <t>43212_令和2年度</t>
  </si>
  <si>
    <t>43212_令和3年度</t>
  </si>
  <si>
    <t>43212_令和4年度</t>
  </si>
  <si>
    <t>43212_令和5年度</t>
  </si>
  <si>
    <t>43212_令和6年度</t>
  </si>
  <si>
    <t>23361_平成2年度</t>
  </si>
  <si>
    <t>23361</t>
  </si>
  <si>
    <t>大口町</t>
  </si>
  <si>
    <t>23361_平成17年度</t>
  </si>
  <si>
    <t>23361_平成18年度</t>
  </si>
  <si>
    <t>23361_平成19年度</t>
  </si>
  <si>
    <t>23361_平成20年度</t>
  </si>
  <si>
    <t>23361_平成21年度</t>
  </si>
  <si>
    <t>23361_平成22年度</t>
  </si>
  <si>
    <t>23361_平成23年度</t>
  </si>
  <si>
    <t>23361_平成24年度</t>
  </si>
  <si>
    <t>23361_平成25年度</t>
  </si>
  <si>
    <t>23361_平成26年度</t>
  </si>
  <si>
    <t>23361_平成27年度</t>
  </si>
  <si>
    <t>23361_平成28年度</t>
  </si>
  <si>
    <t>23361_平成29年度</t>
  </si>
  <si>
    <t>23361_平成30年度</t>
  </si>
  <si>
    <t>23361_令和元年度</t>
  </si>
  <si>
    <t>23361_令和2年度</t>
  </si>
  <si>
    <t>23361_令和3年度</t>
  </si>
  <si>
    <t>23361_令和4年度</t>
  </si>
  <si>
    <t>23361_令和5年度</t>
  </si>
  <si>
    <t>23361_令和6年度</t>
  </si>
  <si>
    <t>09215_平成2年度</t>
  </si>
  <si>
    <t>09215</t>
  </si>
  <si>
    <t>那須烏山市</t>
  </si>
  <si>
    <t>09215_平成17年度</t>
  </si>
  <si>
    <t>09215_平成18年度</t>
  </si>
  <si>
    <t>09215_平成19年度</t>
  </si>
  <si>
    <t>09215_平成20年度</t>
  </si>
  <si>
    <t>09215_平成21年度</t>
  </si>
  <si>
    <t>09215_平成22年度</t>
  </si>
  <si>
    <t>09215_平成23年度</t>
  </si>
  <si>
    <t>09215_平成24年度</t>
  </si>
  <si>
    <t>09215_平成25年度</t>
  </si>
  <si>
    <t>09215_平成26年度</t>
  </si>
  <si>
    <t>09215_平成27年度</t>
  </si>
  <si>
    <t>09215_平成28年度</t>
  </si>
  <si>
    <t>09215_平成29年度</t>
  </si>
  <si>
    <t>09215_平成30年度</t>
  </si>
  <si>
    <t>09215_令和元年度</t>
  </si>
  <si>
    <t>09215_令和2年度</t>
  </si>
  <si>
    <t>09215_令和3年度</t>
  </si>
  <si>
    <t>09215_令和4年度</t>
  </si>
  <si>
    <t>09215_令和5年度</t>
  </si>
  <si>
    <t>09215_令和6年度</t>
  </si>
  <si>
    <t>05206_平成2年度</t>
  </si>
  <si>
    <t>05206</t>
  </si>
  <si>
    <t>男鹿市</t>
  </si>
  <si>
    <t>05206_平成17年度</t>
  </si>
  <si>
    <t>05206_平成18年度</t>
  </si>
  <si>
    <t>05206_平成19年度</t>
  </si>
  <si>
    <t>05206_平成20年度</t>
  </si>
  <si>
    <t>05206_平成21年度</t>
  </si>
  <si>
    <t>05206_平成22年度</t>
  </si>
  <si>
    <t>05206_平成23年度</t>
  </si>
  <si>
    <t>05206_平成24年度</t>
  </si>
  <si>
    <t>05206_平成25年度</t>
  </si>
  <si>
    <t>05206_平成26年度</t>
  </si>
  <si>
    <t>05206_平成27年度</t>
  </si>
  <si>
    <t>05206_平成28年度</t>
  </si>
  <si>
    <t>05206_平成29年度</t>
  </si>
  <si>
    <t>05206_平成30年度</t>
  </si>
  <si>
    <t>05206_令和元年度</t>
  </si>
  <si>
    <t>05206_令和2年度</t>
  </si>
  <si>
    <t>05206_令和3年度</t>
  </si>
  <si>
    <t>05206_令和4年度</t>
  </si>
  <si>
    <t>05206_令和5年度</t>
  </si>
  <si>
    <t>05206_令和6年度</t>
  </si>
  <si>
    <t>09407_平成2年度</t>
  </si>
  <si>
    <t>09407</t>
  </si>
  <si>
    <t>那須町</t>
  </si>
  <si>
    <t>09407_平成17年度</t>
  </si>
  <si>
    <t>09407_平成18年度</t>
  </si>
  <si>
    <t>09407_平成19年度</t>
  </si>
  <si>
    <t>09407_平成20年度</t>
  </si>
  <si>
    <t>09407_平成21年度</t>
  </si>
  <si>
    <t>09407_平成22年度</t>
  </si>
  <si>
    <t>09407_平成23年度</t>
  </si>
  <si>
    <t>09407_平成24年度</t>
  </si>
  <si>
    <t>09407_平成25年度</t>
  </si>
  <si>
    <t>09407_平成26年度</t>
  </si>
  <si>
    <t>09407_平成27年度</t>
  </si>
  <si>
    <t>09407_平成28年度</t>
  </si>
  <si>
    <t>09407_平成29年度</t>
  </si>
  <si>
    <t>09407_平成30年度</t>
  </si>
  <si>
    <t>09407_令和元年度</t>
  </si>
  <si>
    <t>09407_令和2年度</t>
  </si>
  <si>
    <t>09407_令和3年度</t>
  </si>
  <si>
    <t>09407_令和4年度</t>
  </si>
  <si>
    <t>09407_令和5年度</t>
  </si>
  <si>
    <t>09407_令和6年度</t>
  </si>
  <si>
    <t>29425_平成2年度</t>
  </si>
  <si>
    <t>29425</t>
  </si>
  <si>
    <t>王寺町</t>
  </si>
  <si>
    <t>29425_平成17年度</t>
  </si>
  <si>
    <t>29425_平成18年度</t>
  </si>
  <si>
    <t>29425_平成19年度</t>
  </si>
  <si>
    <t>29425_平成20年度</t>
  </si>
  <si>
    <t>29425_平成21年度</t>
  </si>
  <si>
    <t>29425_平成22年度</t>
  </si>
  <si>
    <t>29425_平成23年度</t>
  </si>
  <si>
    <t>29425_平成24年度</t>
  </si>
  <si>
    <t>29425_平成25年度</t>
  </si>
  <si>
    <t>29425_平成26年度</t>
  </si>
  <si>
    <t>29425_平成27年度</t>
  </si>
  <si>
    <t>29425_平成28年度</t>
  </si>
  <si>
    <t>29425_平成29年度</t>
  </si>
  <si>
    <t>29425_平成30年度</t>
  </si>
  <si>
    <t>29425_令和元年度</t>
  </si>
  <si>
    <t>29425_令和2年度</t>
  </si>
  <si>
    <t>29425_令和3年度</t>
  </si>
  <si>
    <t>29425_令和4年度</t>
  </si>
  <si>
    <t>29425_令和5年度</t>
  </si>
  <si>
    <t>29425_令和6年度</t>
  </si>
  <si>
    <t>40214_平成2年度</t>
  </si>
  <si>
    <t>40214</t>
  </si>
  <si>
    <t>豊前市</t>
  </si>
  <si>
    <t>40214_平成17年度</t>
  </si>
  <si>
    <t>40214_平成18年度</t>
  </si>
  <si>
    <t>40214_平成19年度</t>
  </si>
  <si>
    <t>40214_平成20年度</t>
  </si>
  <si>
    <t>40214_平成21年度</t>
  </si>
  <si>
    <t>40214_平成22年度</t>
  </si>
  <si>
    <t>40214_平成23年度</t>
  </si>
  <si>
    <t>40214_平成24年度</t>
  </si>
  <si>
    <t>40214_平成25年度</t>
  </si>
  <si>
    <t>40214_平成26年度</t>
  </si>
  <si>
    <t>40214_平成27年度</t>
  </si>
  <si>
    <t>40214_平成28年度</t>
  </si>
  <si>
    <t>40214_平成29年度</t>
  </si>
  <si>
    <t>40214_平成30年度</t>
  </si>
  <si>
    <t>40214_令和元年度</t>
  </si>
  <si>
    <t>40214_令和2年度</t>
  </si>
  <si>
    <t>40214_令和3年度</t>
  </si>
  <si>
    <t>40214_令和4年度</t>
  </si>
  <si>
    <t>40214_令和5年度</t>
  </si>
  <si>
    <t>40214_令和6年度</t>
  </si>
  <si>
    <t>36402_平成2年度</t>
  </si>
  <si>
    <t>36402</t>
  </si>
  <si>
    <t>北島町</t>
  </si>
  <si>
    <t>36402_平成17年度</t>
  </si>
  <si>
    <t>36402_平成18年度</t>
  </si>
  <si>
    <t>36402_平成19年度</t>
  </si>
  <si>
    <t>36402_平成20年度</t>
  </si>
  <si>
    <t>36402_平成21年度</t>
  </si>
  <si>
    <t>36402_平成22年度</t>
  </si>
  <si>
    <t>36402_平成23年度</t>
  </si>
  <si>
    <t>36402_平成24年度</t>
  </si>
  <si>
    <t>36402_平成25年度</t>
  </si>
  <si>
    <t>36402_平成26年度</t>
  </si>
  <si>
    <t>36402_平成27年度</t>
  </si>
  <si>
    <t>36402_平成28年度</t>
  </si>
  <si>
    <t>36402_平成29年度</t>
  </si>
  <si>
    <t>36402_平成30年度</t>
  </si>
  <si>
    <t>36402_令和元年度</t>
  </si>
  <si>
    <t>36402_令和2年度</t>
  </si>
  <si>
    <t>36402_令和3年度</t>
  </si>
  <si>
    <t>36402_令和4年度</t>
  </si>
  <si>
    <t>36402_令和5年度</t>
  </si>
  <si>
    <t>36402_令和6年度</t>
  </si>
  <si>
    <t>29208_平成2年度</t>
  </si>
  <si>
    <t>29208</t>
  </si>
  <si>
    <t>御所市</t>
  </si>
  <si>
    <t>29208_平成17年度</t>
  </si>
  <si>
    <t>29208_平成18年度</t>
  </si>
  <si>
    <t>29208_平成19年度</t>
  </si>
  <si>
    <t>29208_平成20年度</t>
  </si>
  <si>
    <t>29208_平成21年度</t>
  </si>
  <si>
    <t>29208_平成22年度</t>
  </si>
  <si>
    <t>29208_平成23年度</t>
  </si>
  <si>
    <t>29208_平成24年度</t>
  </si>
  <si>
    <t>29208_平成25年度</t>
  </si>
  <si>
    <t>29208_平成26年度</t>
  </si>
  <si>
    <t>29208_平成27年度</t>
  </si>
  <si>
    <t>29208_平成28年度</t>
  </si>
  <si>
    <t>29208_平成29年度</t>
  </si>
  <si>
    <t>29208_平成30年度</t>
  </si>
  <si>
    <t>29208_令和元年度</t>
  </si>
  <si>
    <t>29208_令和2年度</t>
  </si>
  <si>
    <t>29208_令和3年度</t>
  </si>
  <si>
    <t>29208_令和4年度</t>
  </si>
  <si>
    <t>29208_令和5年度</t>
  </si>
  <si>
    <t>29208_令和6年度</t>
  </si>
  <si>
    <t>34307_平成2年度</t>
  </si>
  <si>
    <t>34307</t>
  </si>
  <si>
    <t>熊野町</t>
  </si>
  <si>
    <t>34307_平成17年度</t>
  </si>
  <si>
    <t>34307_平成18年度</t>
  </si>
  <si>
    <t>34307_平成19年度</t>
  </si>
  <si>
    <t>34307_平成20年度</t>
  </si>
  <si>
    <t>34307_平成21年度</t>
  </si>
  <si>
    <t>34307_平成22年度</t>
  </si>
  <si>
    <t>34307_平成23年度</t>
  </si>
  <si>
    <t>34307_平成24年度</t>
  </si>
  <si>
    <t>34307_平成25年度</t>
  </si>
  <si>
    <t>34307_平成26年度</t>
  </si>
  <si>
    <t>34307_平成27年度</t>
  </si>
  <si>
    <t>34307_平成28年度</t>
  </si>
  <si>
    <t>34307_平成29年度</t>
  </si>
  <si>
    <t>34307_平成30年度</t>
  </si>
  <si>
    <t>34307_令和元年度</t>
  </si>
  <si>
    <t>34307_令和2年度</t>
  </si>
  <si>
    <t>34307_令和3年度</t>
  </si>
  <si>
    <t>34307_令和4年度</t>
  </si>
  <si>
    <t>34307_令和5年度</t>
  </si>
  <si>
    <t>34307_令和6年度</t>
  </si>
  <si>
    <t>03214_平成2年度</t>
  </si>
  <si>
    <t>03214</t>
  </si>
  <si>
    <t>八幡平市</t>
  </si>
  <si>
    <t>03214_平成17年度</t>
  </si>
  <si>
    <t>03214_平成18年度</t>
  </si>
  <si>
    <t>03214_平成19年度</t>
  </si>
  <si>
    <t>03214_平成20年度</t>
  </si>
  <si>
    <t>03214_平成21年度</t>
  </si>
  <si>
    <t>03214_平成22年度</t>
  </si>
  <si>
    <t>03214_平成23年度</t>
  </si>
  <si>
    <t>03214_平成24年度</t>
  </si>
  <si>
    <t>03214_平成25年度</t>
  </si>
  <si>
    <t>03214_平成26年度</t>
  </si>
  <si>
    <t>03214_平成27年度</t>
  </si>
  <si>
    <t>03214_平成28年度</t>
  </si>
  <si>
    <t>03214_平成29年度</t>
  </si>
  <si>
    <t>03214_平成30年度</t>
  </si>
  <si>
    <t>03214_令和元年度</t>
  </si>
  <si>
    <t>03214_令和2年度</t>
  </si>
  <si>
    <t>03214_令和3年度</t>
  </si>
  <si>
    <t>03214_令和4年度</t>
  </si>
  <si>
    <t>03214_令和5年度</t>
  </si>
  <si>
    <t>03214_令和6年度</t>
  </si>
  <si>
    <t>04321_平成2年度</t>
  </si>
  <si>
    <t>04321</t>
  </si>
  <si>
    <t>大河原町</t>
  </si>
  <si>
    <t>04321_平成17年度</t>
  </si>
  <si>
    <t>04321_平成18年度</t>
  </si>
  <si>
    <t>04321_平成19年度</t>
  </si>
  <si>
    <t>04321_平成20年度</t>
  </si>
  <si>
    <t>04321_平成21年度</t>
  </si>
  <si>
    <t>04321_平成22年度</t>
  </si>
  <si>
    <t>04321_平成23年度</t>
  </si>
  <si>
    <t>04321_平成24年度</t>
  </si>
  <si>
    <t>04321_平成25年度</t>
  </si>
  <si>
    <t>04321_平成26年度</t>
  </si>
  <si>
    <t>04321_平成27年度</t>
  </si>
  <si>
    <t>04321_平成28年度</t>
  </si>
  <si>
    <t>04321_平成29年度</t>
  </si>
  <si>
    <t>04321_平成30年度</t>
  </si>
  <si>
    <t>04321_令和元年度</t>
  </si>
  <si>
    <t>04321_令和2年度</t>
  </si>
  <si>
    <t>04321_令和3年度</t>
  </si>
  <si>
    <t>04321_令和4年度</t>
  </si>
  <si>
    <t>04321_令和5年度</t>
  </si>
  <si>
    <t>04321_令和6年度</t>
  </si>
  <si>
    <t>14384_平成2年度</t>
  </si>
  <si>
    <t>14384</t>
  </si>
  <si>
    <t>湯河原町</t>
  </si>
  <si>
    <t>14384_平成17年度</t>
  </si>
  <si>
    <t>14384_平成18年度</t>
  </si>
  <si>
    <t>14384_平成19年度</t>
  </si>
  <si>
    <t>14384_平成20年度</t>
  </si>
  <si>
    <t>14384_平成21年度</t>
  </si>
  <si>
    <t>14384_平成22年度</t>
  </si>
  <si>
    <t>14384_平成23年度</t>
  </si>
  <si>
    <t>14384_平成24年度</t>
  </si>
  <si>
    <t>14384_平成25年度</t>
  </si>
  <si>
    <t>14384_平成26年度</t>
  </si>
  <si>
    <t>14384_平成27年度</t>
  </si>
  <si>
    <t>14384_平成28年度</t>
  </si>
  <si>
    <t>14384_平成29年度</t>
  </si>
  <si>
    <t>14384_平成30年度</t>
  </si>
  <si>
    <t>14384_令和元年度</t>
  </si>
  <si>
    <t>14384_令和2年度</t>
  </si>
  <si>
    <t>14384_令和3年度</t>
  </si>
  <si>
    <t>14384_令和4年度</t>
  </si>
  <si>
    <t>14384_令和5年度</t>
  </si>
  <si>
    <t>14384_令和6年度</t>
  </si>
  <si>
    <t>05215_平成2年度</t>
  </si>
  <si>
    <t>05215</t>
  </si>
  <si>
    <t>仙北市</t>
  </si>
  <si>
    <t>05215_平成17年度</t>
  </si>
  <si>
    <t>05215_平成18年度</t>
  </si>
  <si>
    <t>05215_平成19年度</t>
  </si>
  <si>
    <t>05215_平成20年度</t>
  </si>
  <si>
    <t>05215_平成21年度</t>
  </si>
  <si>
    <t>05215_平成22年度</t>
  </si>
  <si>
    <t>05215_平成23年度</t>
  </si>
  <si>
    <t>05215_平成24年度</t>
  </si>
  <si>
    <t>05215_平成25年度</t>
  </si>
  <si>
    <t>05215_平成26年度</t>
  </si>
  <si>
    <t>05215_平成27年度</t>
  </si>
  <si>
    <t>05215_平成28年度</t>
  </si>
  <si>
    <t>05215_平成29年度</t>
  </si>
  <si>
    <t>05215_平成30年度</t>
  </si>
  <si>
    <t>05215_令和元年度</t>
  </si>
  <si>
    <t>05215_令和2年度</t>
  </si>
  <si>
    <t>05215_令和3年度</t>
  </si>
  <si>
    <t>05215_令和4年度</t>
  </si>
  <si>
    <t>05215_令和5年度</t>
  </si>
  <si>
    <t>05215_令和6年度</t>
  </si>
  <si>
    <t>46224_平成2年度</t>
  </si>
  <si>
    <t>46224</t>
  </si>
  <si>
    <t>伊佐市</t>
  </si>
  <si>
    <t>46224_平成17年度</t>
  </si>
  <si>
    <t>46224_平成18年度</t>
  </si>
  <si>
    <t>46224_平成19年度</t>
  </si>
  <si>
    <t>46224_平成20年度</t>
  </si>
  <si>
    <t>46224_平成21年度</t>
  </si>
  <si>
    <t>46224_平成22年度</t>
  </si>
  <si>
    <t>46224_平成23年度</t>
  </si>
  <si>
    <t>46224_平成24年度</t>
  </si>
  <si>
    <t>46224_平成25年度</t>
  </si>
  <si>
    <t>46224_平成26年度</t>
  </si>
  <si>
    <t>46224_平成27年度</t>
  </si>
  <si>
    <t>46224_平成28年度</t>
  </si>
  <si>
    <t>46224_平成29年度</t>
  </si>
  <si>
    <t>46224_平成30年度</t>
  </si>
  <si>
    <t>46224_令和元年度</t>
  </si>
  <si>
    <t>46224_令和2年度</t>
  </si>
  <si>
    <t>46224_令和3年度</t>
  </si>
  <si>
    <t>46224_令和4年度</t>
  </si>
  <si>
    <t>46224_令和5年度</t>
  </si>
  <si>
    <t>46224_令和6年度</t>
  </si>
  <si>
    <t>04505_平成2年度</t>
  </si>
  <si>
    <t>04505</t>
  </si>
  <si>
    <t>美里町</t>
  </si>
  <si>
    <t>04505_平成17年度</t>
  </si>
  <si>
    <t>04505_平成18年度</t>
  </si>
  <si>
    <t>04505_平成19年度</t>
  </si>
  <si>
    <t>04505_平成20年度</t>
  </si>
  <si>
    <t>04505_平成21年度</t>
  </si>
  <si>
    <t>04505_平成22年度</t>
  </si>
  <si>
    <t>04505_平成23年度</t>
  </si>
  <si>
    <t>04505_平成24年度</t>
  </si>
  <si>
    <t>04505_平成25年度</t>
  </si>
  <si>
    <t>04505_平成26年度</t>
  </si>
  <si>
    <t>04505_平成27年度</t>
  </si>
  <si>
    <t>04505_平成28年度</t>
  </si>
  <si>
    <t>04505_平成29年度</t>
  </si>
  <si>
    <t>04505_平成30年度</t>
  </si>
  <si>
    <t>04505_令和元年度</t>
  </si>
  <si>
    <t>04505_令和2年度</t>
  </si>
  <si>
    <t>04505_令和3年度</t>
  </si>
  <si>
    <t>04505_令和4年度</t>
  </si>
  <si>
    <t>04505_令和5年度</t>
  </si>
  <si>
    <t>04505_令和6年度</t>
  </si>
  <si>
    <t>37387_平成2年度</t>
  </si>
  <si>
    <t>37387</t>
  </si>
  <si>
    <t>綾川町</t>
  </si>
  <si>
    <t>37387_平成17年度</t>
  </si>
  <si>
    <t>37387_平成18年度</t>
  </si>
  <si>
    <t>37387_平成19年度</t>
  </si>
  <si>
    <t>37387_平成20年度</t>
  </si>
  <si>
    <t>37387_平成21年度</t>
  </si>
  <si>
    <t>37387_平成22年度</t>
  </si>
  <si>
    <t>37387_平成23年度</t>
  </si>
  <si>
    <t>37387_平成24年度</t>
  </si>
  <si>
    <t>37387_平成25年度</t>
  </si>
  <si>
    <t>37387_平成26年度</t>
  </si>
  <si>
    <t>37387_平成27年度</t>
  </si>
  <si>
    <t>37387_平成28年度</t>
  </si>
  <si>
    <t>37387_平成29年度</t>
  </si>
  <si>
    <t>37387_平成30年度</t>
  </si>
  <si>
    <t>37387_令和元年度</t>
  </si>
  <si>
    <t>37387_令和2年度</t>
  </si>
  <si>
    <t>37387_令和3年度</t>
  </si>
  <si>
    <t>37387_令和4年度</t>
  </si>
  <si>
    <t>37387_令和5年度</t>
  </si>
  <si>
    <t>37387_令和6年度</t>
  </si>
  <si>
    <t>17204_平成2年度</t>
  </si>
  <si>
    <t>17204</t>
  </si>
  <si>
    <t>輪島市</t>
  </si>
  <si>
    <t>17204_平成17年度</t>
  </si>
  <si>
    <t>17204_平成18年度</t>
  </si>
  <si>
    <t>17204_平成19年度</t>
  </si>
  <si>
    <t>17204_平成20年度</t>
  </si>
  <si>
    <t>17204_平成21年度</t>
  </si>
  <si>
    <t>17204_平成22年度</t>
  </si>
  <si>
    <t>17204_平成23年度</t>
  </si>
  <si>
    <t>17204_平成24年度</t>
  </si>
  <si>
    <t>17204_平成25年度</t>
  </si>
  <si>
    <t>17204_平成26年度</t>
  </si>
  <si>
    <t>17204_平成27年度</t>
  </si>
  <si>
    <t>17204_平成28年度</t>
  </si>
  <si>
    <t>17204_平成29年度</t>
  </si>
  <si>
    <t>17204_平成30年度</t>
  </si>
  <si>
    <t>17204_令和元年度</t>
  </si>
  <si>
    <t>17204_令和2年度</t>
  </si>
  <si>
    <t>17204_令和3年度</t>
  </si>
  <si>
    <t>17204_令和4年度</t>
  </si>
  <si>
    <t>17204_令和5年度</t>
  </si>
  <si>
    <t>17204_令和6年度</t>
  </si>
  <si>
    <t>34203_平成2年度</t>
  </si>
  <si>
    <t>34203</t>
  </si>
  <si>
    <t>竹原市</t>
  </si>
  <si>
    <t>34203_平成17年度</t>
  </si>
  <si>
    <t>34203_平成18年度</t>
  </si>
  <si>
    <t>34203_平成19年度</t>
  </si>
  <si>
    <t>34203_平成20年度</t>
  </si>
  <si>
    <t>34203_平成21年度</t>
  </si>
  <si>
    <t>34203_平成22年度</t>
  </si>
  <si>
    <t>34203_平成23年度</t>
  </si>
  <si>
    <t>34203_平成24年度</t>
  </si>
  <si>
    <t>34203_平成25年度</t>
  </si>
  <si>
    <t>34203_平成26年度</t>
  </si>
  <si>
    <t>34203_平成27年度</t>
  </si>
  <si>
    <t>34203_平成28年度</t>
  </si>
  <si>
    <t>34203_平成29年度</t>
  </si>
  <si>
    <t>34203_平成30年度</t>
  </si>
  <si>
    <t>34203_令和元年度</t>
  </si>
  <si>
    <t>34203_令和2年度</t>
  </si>
  <si>
    <t>34203_令和3年度</t>
  </si>
  <si>
    <t>34203_令和4年度</t>
  </si>
  <si>
    <t>34203_令和5年度</t>
  </si>
  <si>
    <t>34203_令和6年度</t>
  </si>
  <si>
    <t>01223_平成2年度</t>
  </si>
  <si>
    <t>01223_平成17年度</t>
  </si>
  <si>
    <t>01223_平成18年度</t>
  </si>
  <si>
    <t>01223_平成19年度</t>
  </si>
  <si>
    <t>01223_平成20年度</t>
  </si>
  <si>
    <t>01223_平成21年度</t>
  </si>
  <si>
    <t>01223_平成22年度</t>
  </si>
  <si>
    <t>01223_平成23年度</t>
  </si>
  <si>
    <t>01223_平成24年度</t>
  </si>
  <si>
    <t>01223_平成25年度</t>
  </si>
  <si>
    <t>01223_平成26年度</t>
  </si>
  <si>
    <t>01223_平成27年度</t>
  </si>
  <si>
    <t>01223_平成28年度</t>
  </si>
  <si>
    <t>01223_平成29年度</t>
  </si>
  <si>
    <t>01223_平成30年度</t>
  </si>
  <si>
    <t>01223_令和元年度</t>
  </si>
  <si>
    <t>01223_令和2年度</t>
  </si>
  <si>
    <t>01223_令和3年度</t>
  </si>
  <si>
    <t>01223_令和5年度</t>
  </si>
  <si>
    <t>24442_平成2年度</t>
  </si>
  <si>
    <t>24442</t>
  </si>
  <si>
    <t>明和町</t>
  </si>
  <si>
    <t>24442_平成17年度</t>
  </si>
  <si>
    <t>24442_平成18年度</t>
  </si>
  <si>
    <t>24442_平成19年度</t>
  </si>
  <si>
    <t>24442_平成20年度</t>
  </si>
  <si>
    <t>24442_平成21年度</t>
  </si>
  <si>
    <t>24442_平成22年度</t>
  </si>
  <si>
    <t>24442_平成23年度</t>
  </si>
  <si>
    <t>24442_平成24年度</t>
  </si>
  <si>
    <t>24442_平成25年度</t>
  </si>
  <si>
    <t>24442_平成26年度</t>
  </si>
  <si>
    <t>24442_平成27年度</t>
  </si>
  <si>
    <t>24442_平成28年度</t>
  </si>
  <si>
    <t>24442_平成29年度</t>
  </si>
  <si>
    <t>24442_平成30年度</t>
  </si>
  <si>
    <t>24442_令和元年度</t>
  </si>
  <si>
    <t>24442_令和2年度</t>
  </si>
  <si>
    <t>24442_令和3年度</t>
  </si>
  <si>
    <t>24442_令和4年度</t>
  </si>
  <si>
    <t>24442_令和5年度</t>
  </si>
  <si>
    <t>24442_令和6年度</t>
  </si>
  <si>
    <t>43211</t>
  </si>
  <si>
    <t>宇土市</t>
  </si>
  <si>
    <t>43211_令和4年度</t>
  </si>
  <si>
    <t>43211_令和6年度</t>
  </si>
  <si>
    <t>43403</t>
  </si>
  <si>
    <t>大津町</t>
  </si>
  <si>
    <t>43403_令和4年度</t>
  </si>
  <si>
    <t>43403_令和6年度</t>
  </si>
  <si>
    <t>43368</t>
  </si>
  <si>
    <t>長洲町</t>
  </si>
  <si>
    <t>43368_令和4年度</t>
  </si>
  <si>
    <t>43368_令和6年度</t>
  </si>
  <si>
    <t>43482</t>
  </si>
  <si>
    <t>芦北町</t>
  </si>
  <si>
    <t>43482_令和4年度</t>
  </si>
  <si>
    <t>43482_令和6年度</t>
  </si>
  <si>
    <t>43210</t>
  </si>
  <si>
    <t>菊池市</t>
  </si>
  <si>
    <t>43210_令和4年度</t>
  </si>
  <si>
    <t>43210_令和6年度</t>
  </si>
  <si>
    <t>43213</t>
  </si>
  <si>
    <t>宇城市</t>
  </si>
  <si>
    <t>43213_令和4年度</t>
  </si>
  <si>
    <t>43213_令和6年度</t>
  </si>
  <si>
    <t>43404</t>
  </si>
  <si>
    <t>菊陽町</t>
  </si>
  <si>
    <t>43404_令和4年度</t>
  </si>
  <si>
    <t>43404_令和6年度</t>
  </si>
  <si>
    <t>43513</t>
  </si>
  <si>
    <t>球磨村</t>
  </si>
  <si>
    <t>43513_令和4年度</t>
  </si>
  <si>
    <t>43513_令和6年度</t>
  </si>
  <si>
    <t>43506</t>
  </si>
  <si>
    <t>湯前町</t>
  </si>
  <si>
    <t>43506_令和4年度</t>
  </si>
  <si>
    <t>43506_令和6年度</t>
  </si>
  <si>
    <t>43512</t>
  </si>
  <si>
    <t>山江村</t>
  </si>
  <si>
    <t>43512_令和4年度</t>
  </si>
  <si>
    <t>43512_令和6年度</t>
  </si>
  <si>
    <t>43423</t>
  </si>
  <si>
    <t>南小国町</t>
  </si>
  <si>
    <t>43423_令和4年度</t>
  </si>
  <si>
    <t>43423_令和6年度</t>
  </si>
  <si>
    <t>43447</t>
  </si>
  <si>
    <t>山都町</t>
  </si>
  <si>
    <t>43447_令和4年度</t>
  </si>
  <si>
    <t>43447_令和6年度</t>
  </si>
  <si>
    <t>43514</t>
  </si>
  <si>
    <t>あさぎり町</t>
  </si>
  <si>
    <t>43514_令和4年度</t>
  </si>
  <si>
    <t>43514_令和6年度</t>
  </si>
  <si>
    <t>43484</t>
  </si>
  <si>
    <t>津奈木町</t>
  </si>
  <si>
    <t>43484_令和4年度</t>
  </si>
  <si>
    <t>43484_令和6年度</t>
  </si>
  <si>
    <t>43510</t>
  </si>
  <si>
    <t>相良村</t>
  </si>
  <si>
    <t>43510_令和4年度</t>
  </si>
  <si>
    <t>43510_令和6年度</t>
  </si>
  <si>
    <t>43507</t>
  </si>
  <si>
    <t>水上村</t>
  </si>
  <si>
    <t>43507_令和4年度</t>
  </si>
  <si>
    <t>43507_令和6年度</t>
  </si>
  <si>
    <t>43432</t>
  </si>
  <si>
    <t>西原村</t>
  </si>
  <si>
    <t>43432_令和4年度</t>
  </si>
  <si>
    <t>43432_令和6年度</t>
  </si>
  <si>
    <t>43511</t>
  </si>
  <si>
    <t>五木村</t>
  </si>
  <si>
    <t>43511_令和4年度</t>
  </si>
  <si>
    <t>43511_令和6年度</t>
  </si>
  <si>
    <t>43428</t>
  </si>
  <si>
    <t>高森町</t>
  </si>
  <si>
    <t>43428_令和4年度</t>
  </si>
  <si>
    <t>43428_令和6年度</t>
  </si>
  <si>
    <t>43364</t>
  </si>
  <si>
    <t>玉東町</t>
  </si>
  <si>
    <t>43364_令和4年度</t>
  </si>
  <si>
    <t>43364_令和6年度</t>
  </si>
  <si>
    <t>43425</t>
  </si>
  <si>
    <t>産山村</t>
  </si>
  <si>
    <t>43425_令和4年度</t>
  </si>
  <si>
    <t>43425_令和6年度</t>
  </si>
  <si>
    <t>43501</t>
  </si>
  <si>
    <t>錦町</t>
  </si>
  <si>
    <t>43501_令和4年度</t>
  </si>
  <si>
    <t>43501_令和6年度</t>
  </si>
  <si>
    <t>43442</t>
  </si>
  <si>
    <t>嘉島町</t>
  </si>
  <si>
    <t>43442_令和4年度</t>
  </si>
  <si>
    <t>43442_令和6年度</t>
  </si>
  <si>
    <t>43444</t>
  </si>
  <si>
    <t>甲佐町</t>
  </si>
  <si>
    <t>43444_令和4年度</t>
  </si>
  <si>
    <t>43444_令和6年度</t>
  </si>
  <si>
    <t>43433</t>
  </si>
  <si>
    <t>南阿蘇村</t>
  </si>
  <si>
    <t>43433_令和4年度</t>
  </si>
  <si>
    <t>43433_令和6年度</t>
  </si>
  <si>
    <t>43468</t>
  </si>
  <si>
    <t>氷川町</t>
  </si>
  <si>
    <t>43468_令和4年度</t>
  </si>
  <si>
    <t>43468_令和6年度</t>
  </si>
  <si>
    <t>43369</t>
  </si>
  <si>
    <t>和水町</t>
  </si>
  <si>
    <t>43369_令和4年度</t>
  </si>
  <si>
    <t>43369_令和6年度</t>
  </si>
  <si>
    <t>43348</t>
  </si>
  <si>
    <t>43348_令和4年度</t>
  </si>
  <si>
    <t>43348_令和6年度</t>
  </si>
  <si>
    <t>43367</t>
  </si>
  <si>
    <t>南関町</t>
  </si>
  <si>
    <t>43367_令和4年度</t>
  </si>
  <si>
    <t>43367_令和6年度</t>
  </si>
  <si>
    <t>43205</t>
  </si>
  <si>
    <t>水俣市</t>
  </si>
  <si>
    <t>43205_令和4年度</t>
  </si>
  <si>
    <t>43205_令和6年度</t>
  </si>
  <si>
    <t>43203</t>
  </si>
  <si>
    <t>人吉市</t>
  </si>
  <si>
    <t>43203_令和4年度</t>
  </si>
  <si>
    <t>43203_令和6年度</t>
  </si>
  <si>
    <t>43216</t>
  </si>
  <si>
    <t>合志市</t>
  </si>
  <si>
    <t>43216_令和4年度</t>
  </si>
  <si>
    <t>43216_令和6年度</t>
  </si>
  <si>
    <t>43206</t>
  </si>
  <si>
    <t>玉名市</t>
  </si>
  <si>
    <t>43206_令和4年度</t>
  </si>
  <si>
    <t>43206_令和6年度</t>
  </si>
  <si>
    <t>43204</t>
  </si>
  <si>
    <t>荒尾市</t>
  </si>
  <si>
    <t>43204_令和4年度</t>
  </si>
  <si>
    <t>43204_令和6年度</t>
  </si>
  <si>
    <t>43208</t>
  </si>
  <si>
    <t>山鹿市</t>
  </si>
  <si>
    <t>43208_令和4年度</t>
  </si>
  <si>
    <t>43208_令和6年度</t>
  </si>
  <si>
    <t>43443</t>
  </si>
  <si>
    <t>益城町</t>
  </si>
  <si>
    <t>43443_令和4年度</t>
  </si>
  <si>
    <t>43443_令和6年度</t>
  </si>
  <si>
    <t>43_平成2年度</t>
  </si>
  <si>
    <t>43</t>
  </si>
  <si>
    <t>熊本県</t>
  </si>
  <si>
    <t>43_平成17年度</t>
  </si>
  <si>
    <t>43_平成18年度</t>
  </si>
  <si>
    <t>43_平成19年度</t>
  </si>
  <si>
    <t>43_平成20年度</t>
  </si>
  <si>
    <t>43_平成21年度</t>
  </si>
  <si>
    <t>43_平成22年度</t>
  </si>
  <si>
    <t>43_平成23年度</t>
  </si>
  <si>
    <t>43_平成24年度</t>
  </si>
  <si>
    <t>43_平成25年度</t>
  </si>
  <si>
    <t>43_平成26年度</t>
  </si>
  <si>
    <t>43_平成27年度</t>
  </si>
  <si>
    <t>43_平成28年度</t>
  </si>
  <si>
    <t>43_平成29年度</t>
  </si>
  <si>
    <t>43_平成30年度</t>
  </si>
  <si>
    <t>43_令和元年度</t>
  </si>
  <si>
    <t>43_令和2年度</t>
  </si>
  <si>
    <t>43_令和3年度</t>
  </si>
  <si>
    <t>43_令和4年度</t>
  </si>
  <si>
    <t>43_令和5年度</t>
  </si>
  <si>
    <t>43_令和6年度</t>
  </si>
  <si>
    <t>43214_令和7年度</t>
  </si>
  <si>
    <t>43214_令和8年度</t>
  </si>
  <si>
    <t>43214_令和9年度</t>
  </si>
  <si>
    <t>43214_令和10年度</t>
  </si>
  <si>
    <t>43214_令和11年度</t>
  </si>
  <si>
    <t>43214_令和12年度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</si>
</sst>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72.393865471738053</c:v>
                </c:pt>
                <c:pt idx="1">
                  <c:v>72.68190294472727</c:v>
                </c:pt>
                <c:pt idx="2">
                  <c:v>71.133661637600909</c:v>
                </c:pt>
                <c:pt idx="3">
                  <c:v>71.981392477465164</c:v>
                </c:pt>
                <c:pt idx="4">
                  <c:v>71.04228489587355</c:v>
                </c:pt>
                <c:pt idx="5">
                  <c:v>69.133939050566411</c:v>
                </c:pt>
                <c:pt idx="6">
                  <c:v>68.462352608599787</c:v>
                </c:pt>
                <c:pt idx="7">
                  <c:v>68.215237238282796</c:v>
                </c:pt>
                <c:pt idx="8">
                  <c:v>67.607811546766158</c:v>
                </c:pt>
                <c:pt idx="9">
                  <c:v>66.438954631158921</c:v>
                </c:pt>
                <c:pt idx="10">
                  <c:v>65.524589005187764</c:v>
                </c:pt>
                <c:pt idx="11">
                  <c:v>59.358380345395915</c:v>
                </c:pt>
                <c:pt idx="12">
                  <c:v>59.425032557610237</c:v>
                </c:pt>
                <c:pt idx="13">
                  <c:v>60.563196848268639</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28.815753034724889</c:v>
                </c:pt>
                <c:pt idx="1">
                  <c:v>34.969599205342291</c:v>
                </c:pt>
                <c:pt idx="2">
                  <c:v>43.049726482544443</c:v>
                </c:pt>
                <c:pt idx="3">
                  <c:v>46.538564136147727</c:v>
                </c:pt>
                <c:pt idx="4">
                  <c:v>51.232171634817668</c:v>
                </c:pt>
                <c:pt idx="5">
                  <c:v>40.546204427078891</c:v>
                </c:pt>
                <c:pt idx="6">
                  <c:v>36.726952105832488</c:v>
                </c:pt>
                <c:pt idx="7">
                  <c:v>36.274409568488473</c:v>
                </c:pt>
                <c:pt idx="8">
                  <c:v>34.278374710281447</c:v>
                </c:pt>
                <c:pt idx="9">
                  <c:v>25.9064737065857</c:v>
                </c:pt>
                <c:pt idx="10">
                  <c:v>24.594755736481787</c:v>
                </c:pt>
                <c:pt idx="11">
                  <c:v>25.790403971902723</c:v>
                </c:pt>
                <c:pt idx="12">
                  <c:v>21.186708387011311</c:v>
                </c:pt>
                <c:pt idx="13">
                  <c:v>28.799358402550791</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37.517308988329859</c:v>
                </c:pt>
                <c:pt idx="1">
                  <c:v>39.63074451396448</c:v>
                </c:pt>
                <c:pt idx="2">
                  <c:v>45.511848932959339</c:v>
                </c:pt>
                <c:pt idx="3">
                  <c:v>51.308786375914828</c:v>
                </c:pt>
                <c:pt idx="4">
                  <c:v>50.327941078290067</c:v>
                </c:pt>
                <c:pt idx="5">
                  <c:v>47.586648597495667</c:v>
                </c:pt>
                <c:pt idx="6">
                  <c:v>42.529669419035073</c:v>
                </c:pt>
                <c:pt idx="7">
                  <c:v>34.104785149633834</c:v>
                </c:pt>
                <c:pt idx="8">
                  <c:v>31.038022576964206</c:v>
                </c:pt>
                <c:pt idx="9">
                  <c:v>28.139097510189305</c:v>
                </c:pt>
                <c:pt idx="10">
                  <c:v>31.442647260874089</c:v>
                </c:pt>
                <c:pt idx="11">
                  <c:v>28.545347938830197</c:v>
                </c:pt>
                <c:pt idx="12">
                  <c:v>26.383756143875367</c:v>
                </c:pt>
                <c:pt idx="13">
                  <c:v>28.59268926295287</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68.997525900287172</c:v>
                </c:pt>
                <c:pt idx="1">
                  <c:v>99.88756812595993</c:v>
                </c:pt>
                <c:pt idx="2">
                  <c:v>112.40801075240648</c:v>
                </c:pt>
                <c:pt idx="3">
                  <c:v>121.21473295051159</c:v>
                </c:pt>
                <c:pt idx="4">
                  <c:v>122.25128995028088</c:v>
                </c:pt>
                <c:pt idx="5">
                  <c:v>109.83833061153535</c:v>
                </c:pt>
                <c:pt idx="6">
                  <c:v>86.461147595553982</c:v>
                </c:pt>
                <c:pt idx="7">
                  <c:v>114.49907351936386</c:v>
                </c:pt>
                <c:pt idx="8">
                  <c:v>107.79643122413894</c:v>
                </c:pt>
                <c:pt idx="9">
                  <c:v>87.744758816999351</c:v>
                </c:pt>
                <c:pt idx="10">
                  <c:v>90.527494814447593</c:v>
                </c:pt>
                <c:pt idx="11">
                  <c:v>83.450662016747941</c:v>
                </c:pt>
                <c:pt idx="12">
                  <c:v>89.918498807077341</c:v>
                </c:pt>
                <c:pt idx="13">
                  <c:v>91.604890658107436</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17304</c:v>
                </c:pt>
                <c:pt idx="1">
                  <c:v>17339</c:v>
                </c:pt>
                <c:pt idx="2">
                  <c:v>17544</c:v>
                </c:pt>
                <c:pt idx="3">
                  <c:v>17747</c:v>
                </c:pt>
                <c:pt idx="4">
                  <c:v>17862</c:v>
                </c:pt>
                <c:pt idx="5">
                  <c:v>18014</c:v>
                </c:pt>
                <c:pt idx="6">
                  <c:v>17980</c:v>
                </c:pt>
                <c:pt idx="7">
                  <c:v>18055</c:v>
                </c:pt>
                <c:pt idx="8">
                  <c:v>17994</c:v>
                </c:pt>
                <c:pt idx="9">
                  <c:v>17942</c:v>
                </c:pt>
                <c:pt idx="10">
                  <c:v>17809</c:v>
                </c:pt>
                <c:pt idx="11">
                  <c:v>17639</c:v>
                </c:pt>
                <c:pt idx="12">
                  <c:v>17443</c:v>
                </c:pt>
                <c:pt idx="13">
                  <c:v>17364</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7341</c:v>
                </c:pt>
                <c:pt idx="1">
                  <c:v>7221</c:v>
                </c:pt>
                <c:pt idx="2">
                  <c:v>7139</c:v>
                </c:pt>
                <c:pt idx="3">
                  <c:v>7213</c:v>
                </c:pt>
                <c:pt idx="4">
                  <c:v>7241</c:v>
                </c:pt>
                <c:pt idx="5">
                  <c:v>7122</c:v>
                </c:pt>
                <c:pt idx="6">
                  <c:v>7066</c:v>
                </c:pt>
                <c:pt idx="7">
                  <c:v>7326</c:v>
                </c:pt>
                <c:pt idx="8">
                  <c:v>7391</c:v>
                </c:pt>
                <c:pt idx="9">
                  <c:v>7389</c:v>
                </c:pt>
                <c:pt idx="10">
                  <c:v>7367</c:v>
                </c:pt>
                <c:pt idx="11">
                  <c:v>7321</c:v>
                </c:pt>
                <c:pt idx="12">
                  <c:v>7370</c:v>
                </c:pt>
                <c:pt idx="13">
                  <c:v>7487</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11024</c:v>
                </c:pt>
                <c:pt idx="1">
                  <c:v>11050</c:v>
                </c:pt>
                <c:pt idx="2">
                  <c:v>11068</c:v>
                </c:pt>
                <c:pt idx="3">
                  <c:v>11178</c:v>
                </c:pt>
                <c:pt idx="4">
                  <c:v>11232</c:v>
                </c:pt>
                <c:pt idx="5">
                  <c:v>11294</c:v>
                </c:pt>
                <c:pt idx="6">
                  <c:v>11364</c:v>
                </c:pt>
                <c:pt idx="7">
                  <c:v>11376</c:v>
                </c:pt>
                <c:pt idx="8">
                  <c:v>11413</c:v>
                </c:pt>
                <c:pt idx="9">
                  <c:v>11495</c:v>
                </c:pt>
                <c:pt idx="10">
                  <c:v>11502</c:v>
                </c:pt>
                <c:pt idx="11">
                  <c:v>11485</c:v>
                </c:pt>
                <c:pt idx="12">
                  <c:v>11580</c:v>
                </c:pt>
                <c:pt idx="13">
                  <c:v>11553</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406</c:v>
                </c:pt>
                <c:pt idx="1">
                  <c:v>406</c:v>
                </c:pt>
                <c:pt idx="2">
                  <c:v>406</c:v>
                </c:pt>
                <c:pt idx="3">
                  <c:v>406</c:v>
                </c:pt>
                <c:pt idx="4">
                  <c:v>406</c:v>
                </c:pt>
                <c:pt idx="5">
                  <c:v>394</c:v>
                </c:pt>
                <c:pt idx="6">
                  <c:v>394</c:v>
                </c:pt>
                <c:pt idx="7">
                  <c:v>394</c:v>
                </c:pt>
                <c:pt idx="8">
                  <c:v>394</c:v>
                </c:pt>
                <c:pt idx="9">
                  <c:v>394</c:v>
                </c:pt>
                <c:pt idx="10">
                  <c:v>394</c:v>
                </c:pt>
                <c:pt idx="11">
                  <c:v>485</c:v>
                </c:pt>
                <c:pt idx="12">
                  <c:v>485</c:v>
                </c:pt>
                <c:pt idx="13">
                  <c:v>485</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931</c:v>
                </c:pt>
                <c:pt idx="1">
                  <c:v>931</c:v>
                </c:pt>
                <c:pt idx="2">
                  <c:v>931</c:v>
                </c:pt>
                <c:pt idx="3">
                  <c:v>931</c:v>
                </c:pt>
                <c:pt idx="4">
                  <c:v>931</c:v>
                </c:pt>
                <c:pt idx="5">
                  <c:v>1016</c:v>
                </c:pt>
                <c:pt idx="6">
                  <c:v>1016</c:v>
                </c:pt>
                <c:pt idx="7">
                  <c:v>1016</c:v>
                </c:pt>
                <c:pt idx="8">
                  <c:v>1016</c:v>
                </c:pt>
                <c:pt idx="9">
                  <c:v>1016</c:v>
                </c:pt>
                <c:pt idx="10">
                  <c:v>1016</c:v>
                </c:pt>
                <c:pt idx="11">
                  <c:v>939</c:v>
                </c:pt>
                <c:pt idx="12">
                  <c:v>939</c:v>
                </c:pt>
                <c:pt idx="13">
                  <c:v>939</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465.09690000000001</c:v>
                </c:pt>
                <c:pt idx="1">
                  <c:v>767.62360000000001</c:v>
                </c:pt>
                <c:pt idx="2">
                  <c:v>779.99670000000003</c:v>
                </c:pt>
                <c:pt idx="3">
                  <c:v>766.23379999999997</c:v>
                </c:pt>
                <c:pt idx="4">
                  <c:v>737.29639999999995</c:v>
                </c:pt>
                <c:pt idx="5">
                  <c:v>693.53639999999996</c:v>
                </c:pt>
                <c:pt idx="6">
                  <c:v>645.72889999999995</c:v>
                </c:pt>
                <c:pt idx="7">
                  <c:v>978.76930000000004</c:v>
                </c:pt>
                <c:pt idx="8">
                  <c:v>1001.5617</c:v>
                </c:pt>
                <c:pt idx="9">
                  <c:v>887.19169999999997</c:v>
                </c:pt>
                <c:pt idx="10">
                  <c:v>902.57150000000001</c:v>
                </c:pt>
                <c:pt idx="11">
                  <c:v>801.8501</c:v>
                </c:pt>
                <c:pt idx="12">
                  <c:v>1148.2338999999999</c:v>
                </c:pt>
                <c:pt idx="13">
                  <c:v>1167.069</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17.623000000000001</c:v>
                </c:pt>
                <c:pt idx="1">
                  <c:v>24.128</c:v>
                </c:pt>
                <c:pt idx="2">
                  <c:v>26.312000000000001</c:v>
                </c:pt>
                <c:pt idx="3">
                  <c:v>30.92</c:v>
                </c:pt>
                <c:pt idx="4">
                  <c:v>26.366</c:v>
                </c:pt>
                <c:pt idx="5">
                  <c:v>25.971</c:v>
                </c:pt>
                <c:pt idx="6">
                  <c:v>23.094999999999999</c:v>
                </c:pt>
                <c:pt idx="7">
                  <c:v>21.623999999999999</c:v>
                </c:pt>
                <c:pt idx="8">
                  <c:v>16.937999999999999</c:v>
                </c:pt>
                <c:pt idx="9">
                  <c:v>17.082999999999998</c:v>
                </c:pt>
                <c:pt idx="10">
                  <c:v>18.207999999999998</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4.3970000000000002</c:v>
                </c:pt>
                <c:pt idx="1">
                  <c:v>4.9640000000000004</c:v>
                </c:pt>
                <c:pt idx="2">
                  <c:v>5.1040000000000001</c:v>
                </c:pt>
                <c:pt idx="3">
                  <c:v>5.0270000000000001</c:v>
                </c:pt>
                <c:pt idx="4">
                  <c:v>4.9059999999999997</c:v>
                </c:pt>
                <c:pt idx="5">
                  <c:v>3.4239999999999999</c:v>
                </c:pt>
                <c:pt idx="6">
                  <c:v>4.3520000000000003</c:v>
                </c:pt>
                <c:pt idx="7">
                  <c:v>3.819</c:v>
                </c:pt>
                <c:pt idx="8">
                  <c:v>3.9049999999999998</c:v>
                </c:pt>
                <c:pt idx="9">
                  <c:v>4.0919999999999996</c:v>
                </c:pt>
                <c:pt idx="10">
                  <c:v>3.6419999999999999</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13.226000000000001</c:v>
                </c:pt>
                <c:pt idx="1">
                  <c:v>19.164000000000001</c:v>
                </c:pt>
                <c:pt idx="2">
                  <c:v>21.207999999999998</c:v>
                </c:pt>
                <c:pt idx="3">
                  <c:v>25.893000000000001</c:v>
                </c:pt>
                <c:pt idx="4">
                  <c:v>21.46</c:v>
                </c:pt>
                <c:pt idx="5">
                  <c:v>22.547000000000001</c:v>
                </c:pt>
                <c:pt idx="6">
                  <c:v>18.742999999999999</c:v>
                </c:pt>
                <c:pt idx="7">
                  <c:v>17.805</c:v>
                </c:pt>
                <c:pt idx="8">
                  <c:v>13.032999999999999</c:v>
                </c:pt>
                <c:pt idx="9">
                  <c:v>12.991</c:v>
                </c:pt>
                <c:pt idx="10">
                  <c:v>14.566000000000001</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45.511848932959339</c:v>
                </c:pt>
                <c:pt idx="1">
                  <c:v>51.308786375914828</c:v>
                </c:pt>
                <c:pt idx="2">
                  <c:v>50.327941078290067</c:v>
                </c:pt>
                <c:pt idx="3">
                  <c:v>47.586648597495667</c:v>
                </c:pt>
                <c:pt idx="4">
                  <c:v>42.529669419035073</c:v>
                </c:pt>
                <c:pt idx="5">
                  <c:v>34.104785149633834</c:v>
                </c:pt>
                <c:pt idx="6">
                  <c:v>31.038022576964206</c:v>
                </c:pt>
                <c:pt idx="7">
                  <c:v>28.139097510189305</c:v>
                </c:pt>
                <c:pt idx="8">
                  <c:v>31.442647260874089</c:v>
                </c:pt>
                <c:pt idx="9">
                  <c:v>28.545347938830197</c:v>
                </c:pt>
                <c:pt idx="10">
                  <c:v>26.383756143875367</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112.40801075240648</c:v>
                </c:pt>
                <c:pt idx="1">
                  <c:v>121.21473295051159</c:v>
                </c:pt>
                <c:pt idx="2">
                  <c:v>122.25128995028088</c:v>
                </c:pt>
                <c:pt idx="3">
                  <c:v>109.83833061153535</c:v>
                </c:pt>
                <c:pt idx="4">
                  <c:v>86.461147595553982</c:v>
                </c:pt>
                <c:pt idx="5">
                  <c:v>114.49907351936386</c:v>
                </c:pt>
                <c:pt idx="6">
                  <c:v>107.79643122413894</c:v>
                </c:pt>
                <c:pt idx="7">
                  <c:v>87.744758816999351</c:v>
                </c:pt>
                <c:pt idx="8">
                  <c:v>90.527494814447593</c:v>
                </c:pt>
                <c:pt idx="9">
                  <c:v>83.450662016747941</c:v>
                </c:pt>
                <c:pt idx="10">
                  <c:v>89.918498807077341</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0.1176606534665222</c:v>
                </c:pt>
                <c:pt idx="1">
                  <c:v>0.15809959345308378</c:v>
                </c:pt>
                <c:pt idx="2">
                  <c:v>0.1734787420944614</c:v>
                </c:pt>
                <c:pt idx="3">
                  <c:v>0.23573737743316253</c:v>
                </c:pt>
                <c:pt idx="4">
                  <c:v>0.24820396902878397</c:v>
                </c:pt>
                <c:pt idx="5">
                  <c:v>0.19691862394141466</c:v>
                </c:pt>
                <c:pt idx="6">
                  <c:v>0.17387403077406205</c:v>
                </c:pt>
                <c:pt idx="7">
                  <c:v>0.20291810291637069</c:v>
                </c:pt>
                <c:pt idx="8">
                  <c:v>0.14396731099997279</c:v>
                </c:pt>
                <c:pt idx="9">
                  <c:v>0.15567282135392527</c:v>
                </c:pt>
                <c:pt idx="10">
                  <c:v>0.16199113856706795</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9.6612203263307231E-2</c:v>
                </c:pt>
                <c:pt idx="1">
                  <c:v>9.6747562174461843E-2</c:v>
                </c:pt>
                <c:pt idx="2">
                  <c:v>0.10141483817230325</c:v>
                </c:pt>
                <c:pt idx="3">
                  <c:v>0.10563887451961798</c:v>
                </c:pt>
                <c:pt idx="4">
                  <c:v>0.11535476449775114</c:v>
                </c:pt>
                <c:pt idx="5">
                  <c:v>0.10039646885260503</c:v>
                </c:pt>
                <c:pt idx="6">
                  <c:v>0.14021511806070941</c:v>
                </c:pt>
                <c:pt idx="7">
                  <c:v>0.13571863840399009</c:v>
                </c:pt>
                <c:pt idx="8">
                  <c:v>0.1241943773881666</c:v>
                </c:pt>
                <c:pt idx="9">
                  <c:v>0.14335085383330212</c:v>
                </c:pt>
                <c:pt idx="10">
                  <c:v>0.13803948081310027</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14.566000000000001</c:v>
                </c:pt>
                <c:pt idx="2">
                  <c:v>0</c:v>
                </c:pt>
                <c:pt idx="3">
                  <c:v>0</c:v>
                </c:pt>
                <c:pt idx="4">
                  <c:v>3.6419999999999999</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14.566000000000001</c:v>
                </c:pt>
                <c:pt idx="4" formatCode="#,##0">
                  <c:v>3.6419999999999999</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19：ゴム製品製造業(N=3)</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31：輸送用機械器具製造業(N=1)</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R：ｻｰﾋﾞｽ業(他に分類されない)(N=1)</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9.5730000000000004</c:v>
                </c:pt>
                <c:pt idx="13">
                  <c:v>0</c:v>
                </c:pt>
                <c:pt idx="14">
                  <c:v>0</c:v>
                </c:pt>
                <c:pt idx="15">
                  <c:v>0</c:v>
                </c:pt>
                <c:pt idx="16">
                  <c:v>0</c:v>
                </c:pt>
                <c:pt idx="17">
                  <c:v>0</c:v>
                </c:pt>
                <c:pt idx="18">
                  <c:v>0</c:v>
                </c:pt>
                <c:pt idx="19">
                  <c:v>0</c:v>
                </c:pt>
                <c:pt idx="20">
                  <c:v>0</c:v>
                </c:pt>
                <c:pt idx="21">
                  <c:v>0</c:v>
                </c:pt>
                <c:pt idx="22">
                  <c:v>4.9930000000000003</c:v>
                </c:pt>
                <c:pt idx="23">
                  <c:v>0</c:v>
                </c:pt>
                <c:pt idx="24">
                  <c:v>0</c:v>
                </c:pt>
                <c:pt idx="25">
                  <c:v>0</c:v>
                </c:pt>
                <c:pt idx="26">
                  <c:v>0</c:v>
                </c:pt>
                <c:pt idx="27">
                  <c:v>0</c:v>
                </c:pt>
                <c:pt idx="28">
                  <c:v>0</c:v>
                </c:pt>
                <c:pt idx="29">
                  <c:v>0</c:v>
                </c:pt>
                <c:pt idx="30">
                  <c:v>0</c:v>
                </c:pt>
                <c:pt idx="31">
                  <c:v>0</c:v>
                </c:pt>
                <c:pt idx="32">
                  <c:v>0</c:v>
                </c:pt>
                <c:pt idx="33">
                  <c:v>0</c:v>
                </c:pt>
                <c:pt idx="34">
                  <c:v>0</c:v>
                </c:pt>
                <c:pt idx="35">
                  <c:v>0</c:v>
                </c:pt>
                <c:pt idx="36">
                  <c:v>3.6419999999999999</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59.331836183598703</c:v>
                </c:pt>
                <c:pt idx="2">
                  <c:v>2.5376927083322331</c:v>
                </c:pt>
                <c:pt idx="3">
                  <c:v>4.6256724162354157</c:v>
                </c:pt>
                <c:pt idx="4">
                  <c:v>35.221584247735123</c:v>
                </c:pt>
                <c:pt idx="5">
                  <c:v>32.460156469821477</c:v>
                </c:pt>
                <c:pt idx="7">
                  <c:v>74.606874757951147</c:v>
                </c:pt>
                <c:pt idx="8">
                  <c:v>1.7725550537881201</c:v>
                </c:pt>
                <c:pt idx="9">
                  <c:v>0</c:v>
                </c:pt>
                <c:pt idx="10">
                  <c:v>0.66282646424647185</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66.495201308166344</c:v>
                </c:pt>
                <c:pt idx="4" formatCode="#,##0">
                  <c:v>35.221584247735123</c:v>
                </c:pt>
                <c:pt idx="5" formatCode="#,##0">
                  <c:v>32.460156469821477</c:v>
                </c:pt>
                <c:pt idx="6" formatCode="#,##0">
                  <c:v>76.379429811739271</c:v>
                </c:pt>
                <c:pt idx="10" formatCode="#,##0">
                  <c:v>0.66282646424647185</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18.207999999999998</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18.207999999999998</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阿蘇市</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19：ゴム製品製造業(N=3)</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31：輸送用機械器具製造業(N=1)</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3.1910000000000003</c:v>
                </c:pt>
                <c:pt idx="8">
                  <c:v>0</c:v>
                </c:pt>
                <c:pt idx="9">
                  <c:v>0</c:v>
                </c:pt>
                <c:pt idx="10">
                  <c:v>0</c:v>
                </c:pt>
                <c:pt idx="11">
                  <c:v>0</c:v>
                </c:pt>
                <c:pt idx="12">
                  <c:v>0</c:v>
                </c:pt>
                <c:pt idx="13">
                  <c:v>0</c:v>
                </c:pt>
                <c:pt idx="14">
                  <c:v>0</c:v>
                </c:pt>
                <c:pt idx="15">
                  <c:v>0</c:v>
                </c:pt>
                <c:pt idx="16">
                  <c:v>0</c:v>
                </c:pt>
                <c:pt idx="17">
                  <c:v>4.9930000000000003</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19：ゴム製品製造業(N=3)</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31：輸送用機械器具製造業(N=1)</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阿蘇市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R：ｻｰﾋﾞｽ業(他に分類されない)(N=1)</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3.6419999999999999</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R：ｻｰﾋﾞｽ業(他に分類されない)(N=1)</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阿蘇市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阿蘇市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24,977</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5888.4890000000096</c:v>
                </c:pt>
                <c:pt idx="1">
                  <c:v>17582.700000000008</c:v>
                </c:pt>
                <c:pt idx="2">
                  <c:v>1500</c:v>
                </c:pt>
                <c:pt idx="3">
                  <c:v>6.3</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33,616</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7066.8934186800116</c:v>
                </c:pt>
                <c:pt idx="1">
                  <c:v>23257.692252000012</c:v>
                </c:pt>
                <c:pt idx="2">
                  <c:v>3258.72</c:v>
                </c:pt>
                <c:pt idx="3">
                  <c:v>33.112799999999993</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173</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阿蘇市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91.516682411999994</c:v>
                </c:pt>
                <c:pt idx="1">
                  <c:v>59.928515640000001</c:v>
                </c:pt>
                <c:pt idx="2">
                  <c:v>0.11683004400000001</c:v>
                </c:pt>
                <c:pt idx="3">
                  <c:v>4.0804305119999995</c:v>
                </c:pt>
                <c:pt idx="4">
                  <c:v>2.0066562800000001</c:v>
                </c:pt>
                <c:pt idx="5">
                  <c:v>14.986854879999999</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2,797,290</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阿蘇市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2017805</c:v>
                </c:pt>
                <c:pt idx="1">
                  <c:v>761500</c:v>
                </c:pt>
                <c:pt idx="2">
                  <c:v>569</c:v>
                </c:pt>
                <c:pt idx="3">
                  <c:v>17416</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6.3</c:v>
                </c:pt>
                <c:pt idx="1">
                  <c:v>6.3</c:v>
                </c:pt>
                <c:pt idx="2">
                  <c:v>6.3</c:v>
                </c:pt>
                <c:pt idx="3">
                  <c:v>6</c:v>
                </c:pt>
                <c:pt idx="4">
                  <c:v>6.3</c:v>
                </c:pt>
                <c:pt idx="5">
                  <c:v>6.3</c:v>
                </c:pt>
                <c:pt idx="6">
                  <c:v>6.3</c:v>
                </c:pt>
                <c:pt idx="7">
                  <c:v>6.3</c:v>
                </c:pt>
                <c:pt idx="8">
                  <c:v>6.3</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1500</c:v>
                </c:pt>
                <c:pt idx="1">
                  <c:v>1500</c:v>
                </c:pt>
                <c:pt idx="2">
                  <c:v>1500</c:v>
                </c:pt>
                <c:pt idx="3">
                  <c:v>1500</c:v>
                </c:pt>
                <c:pt idx="4">
                  <c:v>1500</c:v>
                </c:pt>
                <c:pt idx="5">
                  <c:v>1500</c:v>
                </c:pt>
                <c:pt idx="6">
                  <c:v>1500</c:v>
                </c:pt>
                <c:pt idx="7">
                  <c:v>1500</c:v>
                </c:pt>
                <c:pt idx="8">
                  <c:v>1500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10220.9</c:v>
                </c:pt>
                <c:pt idx="1">
                  <c:v>11905</c:v>
                </c:pt>
                <c:pt idx="2">
                  <c:v>12296</c:v>
                </c:pt>
                <c:pt idx="3">
                  <c:v>12847</c:v>
                </c:pt>
                <c:pt idx="4">
                  <c:v>14771.3</c:v>
                </c:pt>
                <c:pt idx="5">
                  <c:v>16751.100000000009</c:v>
                </c:pt>
                <c:pt idx="6">
                  <c:v>17364.30000000001</c:v>
                </c:pt>
                <c:pt idx="7">
                  <c:v>17572.500000000007</c:v>
                </c:pt>
                <c:pt idx="8">
                  <c:v>17582.700000000008</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2915.6089999999999</c:v>
                </c:pt>
                <c:pt idx="1">
                  <c:v>3089.8090000000002</c:v>
                </c:pt>
                <c:pt idx="2">
                  <c:v>3614.569</c:v>
                </c:pt>
                <c:pt idx="3">
                  <c:v>4030.5290000000005</c:v>
                </c:pt>
                <c:pt idx="4">
                  <c:v>4505.9890000000041</c:v>
                </c:pt>
                <c:pt idx="5">
                  <c:v>4711.8590000000067</c:v>
                </c:pt>
                <c:pt idx="6">
                  <c:v>5160.5890000000099</c:v>
                </c:pt>
                <c:pt idx="7">
                  <c:v>5503.4890000000105</c:v>
                </c:pt>
                <c:pt idx="8">
                  <c:v>5888.4890000000096</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0.10461950246236616</c:v>
                </c:pt>
                <c:pt idx="1">
                  <c:v>9.9909391050777216E-2</c:v>
                </c:pt>
                <c:pt idx="2">
                  <c:v>0.1014193964376648</c:v>
                </c:pt>
                <c:pt idx="3">
                  <c:v>0.11406932080862189</c:v>
                </c:pt>
                <c:pt idx="4">
                  <c:v>0.12937228928501812</c:v>
                </c:pt>
                <c:pt idx="5">
                  <c:v>0.15227602978881602</c:v>
                </c:pt>
                <c:pt idx="6">
                  <c:v>0.1420750798107874</c:v>
                </c:pt>
                <c:pt idx="7">
                  <c:v>0.15637607267626108</c:v>
                </c:pt>
                <c:pt idx="8">
                  <c:v>0.15861991229749026</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104.54248259638629</c:v>
                </c:pt>
                <c:pt idx="2">
                  <c:v>2.0932158671980932</c:v>
                </c:pt>
                <c:pt idx="3">
                  <c:v>15.61559148669649</c:v>
                </c:pt>
                <c:pt idx="4">
                  <c:v>50.327941078290067</c:v>
                </c:pt>
                <c:pt idx="5">
                  <c:v>51.232171634817668</c:v>
                </c:pt>
                <c:pt idx="7">
                  <c:v>68.863274892477648</c:v>
                </c:pt>
                <c:pt idx="8">
                  <c:v>2.1790100033958999</c:v>
                </c:pt>
                <c:pt idx="9">
                  <c:v>0</c:v>
                </c:pt>
                <c:pt idx="10">
                  <c:v>0</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122.25128995028088</c:v>
                </c:pt>
                <c:pt idx="4" formatCode="#,##0">
                  <c:v>50.327941078290067</c:v>
                </c:pt>
                <c:pt idx="5" formatCode="#,##0">
                  <c:v>51.232171634817668</c:v>
                </c:pt>
                <c:pt idx="6" formatCode="#,##0">
                  <c:v>71.04228489587355</c:v>
                </c:pt>
                <c:pt idx="10" formatCode="#,##0">
                  <c:v>0</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575</c:v>
                </c:pt>
                <c:pt idx="1">
                  <c:v>601</c:v>
                </c:pt>
                <c:pt idx="2">
                  <c:v>679</c:v>
                </c:pt>
                <c:pt idx="3">
                  <c:v>740</c:v>
                </c:pt>
                <c:pt idx="4">
                  <c:v>817</c:v>
                </c:pt>
                <c:pt idx="5">
                  <c:v>846</c:v>
                </c:pt>
                <c:pt idx="6">
                  <c:v>911</c:v>
                </c:pt>
                <c:pt idx="7">
                  <c:v>969</c:v>
                </c:pt>
                <c:pt idx="8">
                  <c:v>1027</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211930.63332195469</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33616.418470680022</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4323401.6280000005</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2542130.0669999998</c:v>
                </c:pt>
                <c:pt idx="1">
                  <c:v>1664680.99</c:v>
                </c:pt>
                <c:pt idx="2">
                  <c:v>3245.279</c:v>
                </c:pt>
                <c:pt idx="3">
                  <c:v>113345.292</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30324.585670680022</c:v>
                </c:pt>
                <c:pt idx="1">
                  <c:v>3258.72</c:v>
                </c:pt>
                <c:pt idx="2">
                  <c:v>33.112799999999993</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排出量比較シート!$DN$21:$DN$50</c:f>
              <c:numCache>
                <c:formatCode>0.0%;;</c:formatCode>
                <c:ptCount val="30"/>
                <c:pt idx="0">
                  <c:v>0.53</c:v>
                </c:pt>
                <c:pt idx="1">
                  <c:v>0.96</c:v>
                </c:pt>
                <c:pt idx="2">
                  <c:v>1</c:v>
                </c:pt>
                <c:pt idx="3">
                  <c:v>1</c:v>
                </c:pt>
                <c:pt idx="4">
                  <c:v>1</c:v>
                </c:pt>
                <c:pt idx="5">
                  <c:v>0.8</c:v>
                </c:pt>
                <c:pt idx="6">
                  <c:v>1</c:v>
                </c:pt>
                <c:pt idx="7">
                  <c:v>0</c:v>
                </c:pt>
                <c:pt idx="8">
                  <c:v>0</c:v>
                </c:pt>
                <c:pt idx="9">
                  <c:v>0.84</c:v>
                </c:pt>
                <c:pt idx="10">
                  <c:v>1</c:v>
                </c:pt>
                <c:pt idx="11">
                  <c:v>0.92</c:v>
                </c:pt>
                <c:pt idx="12">
                  <c:v>0.26</c:v>
                </c:pt>
                <c:pt idx="13">
                  <c:v>1</c:v>
                </c:pt>
                <c:pt idx="14">
                  <c:v>0.92</c:v>
                </c:pt>
                <c:pt idx="15">
                  <c:v>0.72</c:v>
                </c:pt>
                <c:pt idx="16">
                  <c:v>0.35</c:v>
                </c:pt>
                <c:pt idx="17">
                  <c:v>0</c:v>
                </c:pt>
                <c:pt idx="18">
                  <c:v>0.6</c:v>
                </c:pt>
                <c:pt idx="19">
                  <c:v>1</c:v>
                </c:pt>
                <c:pt idx="20">
                  <c:v>0</c:v>
                </c:pt>
                <c:pt idx="21">
                  <c:v>1</c:v>
                </c:pt>
                <c:pt idx="22">
                  <c:v>0.39</c:v>
                </c:pt>
                <c:pt idx="23">
                  <c:v>1</c:v>
                </c:pt>
                <c:pt idx="24">
                  <c:v>0.21</c:v>
                </c:pt>
                <c:pt idx="25">
                  <c:v>1</c:v>
                </c:pt>
                <c:pt idx="26">
                  <c:v>0.2</c:v>
                </c:pt>
                <c:pt idx="27">
                  <c:v>0</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0.33</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0.28000000000000003</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排出量比較シート!$DQ$21:$DQ$50</c:f>
              <c:numCache>
                <c:formatCode>0.0%;;</c:formatCode>
                <c:ptCount val="30"/>
                <c:pt idx="0">
                  <c:v>0.47</c:v>
                </c:pt>
                <c:pt idx="1">
                  <c:v>0.04</c:v>
                </c:pt>
                <c:pt idx="2">
                  <c:v>0</c:v>
                </c:pt>
                <c:pt idx="3">
                  <c:v>0</c:v>
                </c:pt>
                <c:pt idx="4">
                  <c:v>0</c:v>
                </c:pt>
                <c:pt idx="5">
                  <c:v>0.2</c:v>
                </c:pt>
                <c:pt idx="6">
                  <c:v>0</c:v>
                </c:pt>
                <c:pt idx="7">
                  <c:v>0</c:v>
                </c:pt>
                <c:pt idx="8">
                  <c:v>0</c:v>
                </c:pt>
                <c:pt idx="9">
                  <c:v>0.16</c:v>
                </c:pt>
                <c:pt idx="10">
                  <c:v>0</c:v>
                </c:pt>
                <c:pt idx="11">
                  <c:v>0.08</c:v>
                </c:pt>
                <c:pt idx="12">
                  <c:v>0.74</c:v>
                </c:pt>
                <c:pt idx="13">
                  <c:v>0</c:v>
                </c:pt>
                <c:pt idx="14">
                  <c:v>0</c:v>
                </c:pt>
                <c:pt idx="15">
                  <c:v>0.28000000000000003</c:v>
                </c:pt>
                <c:pt idx="16">
                  <c:v>0.65</c:v>
                </c:pt>
                <c:pt idx="17">
                  <c:v>0</c:v>
                </c:pt>
                <c:pt idx="18">
                  <c:v>0.4</c:v>
                </c:pt>
                <c:pt idx="19">
                  <c:v>0</c:v>
                </c:pt>
                <c:pt idx="20">
                  <c:v>1</c:v>
                </c:pt>
                <c:pt idx="21">
                  <c:v>0</c:v>
                </c:pt>
                <c:pt idx="22">
                  <c:v>0</c:v>
                </c:pt>
                <c:pt idx="23">
                  <c:v>0</c:v>
                </c:pt>
                <c:pt idx="24">
                  <c:v>0.79</c:v>
                </c:pt>
                <c:pt idx="25">
                  <c:v>0</c:v>
                </c:pt>
                <c:pt idx="26">
                  <c:v>0</c:v>
                </c:pt>
                <c:pt idx="27">
                  <c:v>0</c:v>
                </c:pt>
                <c:pt idx="28">
                  <c:v>1</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排出量比較シート!$DR$21:$DR$50</c:f>
              <c:numCache>
                <c:formatCode>0.0%;;</c:formatCode>
                <c:ptCount val="30"/>
                <c:pt idx="0">
                  <c:v>0</c:v>
                </c:pt>
                <c:pt idx="1">
                  <c:v>0</c:v>
                </c:pt>
                <c:pt idx="2">
                  <c:v>0</c:v>
                </c:pt>
                <c:pt idx="3">
                  <c:v>0</c:v>
                </c:pt>
                <c:pt idx="4">
                  <c:v>0</c:v>
                </c:pt>
                <c:pt idx="5">
                  <c:v>0</c:v>
                </c:pt>
                <c:pt idx="6">
                  <c:v>0</c:v>
                </c:pt>
                <c:pt idx="7">
                  <c:v>1</c:v>
                </c:pt>
                <c:pt idx="8">
                  <c:v>0</c:v>
                </c:pt>
                <c:pt idx="9">
                  <c:v>0</c:v>
                </c:pt>
                <c:pt idx="10">
                  <c:v>0</c:v>
                </c:pt>
                <c:pt idx="11">
                  <c:v>0</c:v>
                </c:pt>
                <c:pt idx="12">
                  <c:v>0</c:v>
                </c:pt>
                <c:pt idx="13">
                  <c:v>0</c:v>
                </c:pt>
                <c:pt idx="14">
                  <c:v>0.08</c:v>
                </c:pt>
                <c:pt idx="15">
                  <c:v>0</c:v>
                </c:pt>
                <c:pt idx="16">
                  <c:v>0</c:v>
                </c:pt>
                <c:pt idx="17">
                  <c:v>0</c:v>
                </c:pt>
                <c:pt idx="18">
                  <c:v>0</c:v>
                </c:pt>
                <c:pt idx="19">
                  <c:v>0</c:v>
                </c:pt>
                <c:pt idx="20">
                  <c:v>0</c:v>
                </c:pt>
                <c:pt idx="21">
                  <c:v>0</c:v>
                </c:pt>
                <c:pt idx="22">
                  <c:v>0</c:v>
                </c:pt>
                <c:pt idx="23">
                  <c:v>0</c:v>
                </c:pt>
                <c:pt idx="24">
                  <c:v>0</c:v>
                </c:pt>
                <c:pt idx="25">
                  <c:v>0</c:v>
                </c:pt>
                <c:pt idx="26">
                  <c:v>0.8</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排出量比較シート!$DF$21:$DF$50</c:f>
              <c:numCache>
                <c:formatCode>#,##0;;</c:formatCode>
                <c:ptCount val="30"/>
                <c:pt idx="0">
                  <c:v>2</c:v>
                </c:pt>
                <c:pt idx="1">
                  <c:v>6</c:v>
                </c:pt>
                <c:pt idx="2">
                  <c:v>4</c:v>
                </c:pt>
                <c:pt idx="3">
                  <c:v>2</c:v>
                </c:pt>
                <c:pt idx="4">
                  <c:v>2</c:v>
                </c:pt>
                <c:pt idx="5">
                  <c:v>4</c:v>
                </c:pt>
                <c:pt idx="6">
                  <c:v>7</c:v>
                </c:pt>
                <c:pt idx="7">
                  <c:v>0</c:v>
                </c:pt>
                <c:pt idx="8">
                  <c:v>0</c:v>
                </c:pt>
                <c:pt idx="9">
                  <c:v>13</c:v>
                </c:pt>
                <c:pt idx="10">
                  <c:v>3</c:v>
                </c:pt>
                <c:pt idx="11">
                  <c:v>1</c:v>
                </c:pt>
                <c:pt idx="12">
                  <c:v>1</c:v>
                </c:pt>
                <c:pt idx="13">
                  <c:v>1</c:v>
                </c:pt>
                <c:pt idx="14">
                  <c:v>6</c:v>
                </c:pt>
                <c:pt idx="15">
                  <c:v>1</c:v>
                </c:pt>
                <c:pt idx="16">
                  <c:v>1</c:v>
                </c:pt>
                <c:pt idx="17">
                  <c:v>0</c:v>
                </c:pt>
                <c:pt idx="18">
                  <c:v>3</c:v>
                </c:pt>
                <c:pt idx="19">
                  <c:v>1</c:v>
                </c:pt>
                <c:pt idx="20">
                  <c:v>0</c:v>
                </c:pt>
                <c:pt idx="21">
                  <c:v>1</c:v>
                </c:pt>
                <c:pt idx="22">
                  <c:v>2</c:v>
                </c:pt>
                <c:pt idx="23">
                  <c:v>1</c:v>
                </c:pt>
                <c:pt idx="24">
                  <c:v>3</c:v>
                </c:pt>
                <c:pt idx="25">
                  <c:v>1</c:v>
                </c:pt>
                <c:pt idx="26">
                  <c:v>5</c:v>
                </c:pt>
                <c:pt idx="27">
                  <c:v>0</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排出量比較シート!$DI$21:$DI$50</c:f>
              <c:numCache>
                <c:formatCode>#,##0;;</c:formatCode>
                <c:ptCount val="30"/>
                <c:pt idx="0">
                  <c:v>2</c:v>
                </c:pt>
                <c:pt idx="1">
                  <c:v>1</c:v>
                </c:pt>
                <c:pt idx="2">
                  <c:v>0</c:v>
                </c:pt>
                <c:pt idx="3">
                  <c:v>0</c:v>
                </c:pt>
                <c:pt idx="4">
                  <c:v>0</c:v>
                </c:pt>
                <c:pt idx="5">
                  <c:v>1</c:v>
                </c:pt>
                <c:pt idx="6">
                  <c:v>0</c:v>
                </c:pt>
                <c:pt idx="7">
                  <c:v>0</c:v>
                </c:pt>
                <c:pt idx="8">
                  <c:v>0</c:v>
                </c:pt>
                <c:pt idx="9">
                  <c:v>1</c:v>
                </c:pt>
                <c:pt idx="10">
                  <c:v>0</c:v>
                </c:pt>
                <c:pt idx="11">
                  <c:v>1</c:v>
                </c:pt>
                <c:pt idx="12">
                  <c:v>2</c:v>
                </c:pt>
                <c:pt idx="13">
                  <c:v>0</c:v>
                </c:pt>
                <c:pt idx="14">
                  <c:v>0</c:v>
                </c:pt>
                <c:pt idx="15">
                  <c:v>1</c:v>
                </c:pt>
                <c:pt idx="16">
                  <c:v>2</c:v>
                </c:pt>
                <c:pt idx="17">
                  <c:v>0</c:v>
                </c:pt>
                <c:pt idx="18">
                  <c:v>1</c:v>
                </c:pt>
                <c:pt idx="19">
                  <c:v>0</c:v>
                </c:pt>
                <c:pt idx="20">
                  <c:v>1</c:v>
                </c:pt>
                <c:pt idx="21">
                  <c:v>0</c:v>
                </c:pt>
                <c:pt idx="22">
                  <c:v>0</c:v>
                </c:pt>
                <c:pt idx="23">
                  <c:v>0</c:v>
                </c:pt>
                <c:pt idx="24">
                  <c:v>3</c:v>
                </c:pt>
                <c:pt idx="25">
                  <c:v>0</c:v>
                </c:pt>
                <c:pt idx="26">
                  <c:v>0</c:v>
                </c:pt>
                <c:pt idx="27">
                  <c:v>0</c:v>
                </c:pt>
                <c:pt idx="28">
                  <c:v>1</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排出量比較シート!$DJ$21:$DJ$50</c:f>
              <c:numCache>
                <c:formatCode>#,##0;;</c:formatCode>
                <c:ptCount val="30"/>
                <c:pt idx="0">
                  <c:v>0</c:v>
                </c:pt>
                <c:pt idx="1">
                  <c:v>0</c:v>
                </c:pt>
                <c:pt idx="2">
                  <c:v>0</c:v>
                </c:pt>
                <c:pt idx="3">
                  <c:v>0</c:v>
                </c:pt>
                <c:pt idx="4">
                  <c:v>0</c:v>
                </c:pt>
                <c:pt idx="5">
                  <c:v>0</c:v>
                </c:pt>
                <c:pt idx="6">
                  <c:v>0</c:v>
                </c:pt>
                <c:pt idx="7">
                  <c:v>2</c:v>
                </c:pt>
                <c:pt idx="8">
                  <c:v>0</c:v>
                </c:pt>
                <c:pt idx="9">
                  <c:v>0</c:v>
                </c:pt>
                <c:pt idx="10">
                  <c:v>0</c:v>
                </c:pt>
                <c:pt idx="11">
                  <c:v>0</c:v>
                </c:pt>
                <c:pt idx="12">
                  <c:v>0</c:v>
                </c:pt>
                <c:pt idx="13">
                  <c:v>0</c:v>
                </c:pt>
                <c:pt idx="14">
                  <c:v>1</c:v>
                </c:pt>
                <c:pt idx="15">
                  <c:v>0</c:v>
                </c:pt>
                <c:pt idx="16">
                  <c:v>0</c:v>
                </c:pt>
                <c:pt idx="17">
                  <c:v>0</c:v>
                </c:pt>
                <c:pt idx="18">
                  <c:v>0</c:v>
                </c:pt>
                <c:pt idx="19">
                  <c:v>0</c:v>
                </c:pt>
                <c:pt idx="20">
                  <c:v>0</c:v>
                </c:pt>
                <c:pt idx="21">
                  <c:v>0</c:v>
                </c:pt>
                <c:pt idx="22">
                  <c:v>0</c:v>
                </c:pt>
                <c:pt idx="23">
                  <c:v>0</c:v>
                </c:pt>
                <c:pt idx="24">
                  <c:v>0</c:v>
                </c:pt>
                <c:pt idx="25">
                  <c:v>0</c:v>
                </c:pt>
                <c:pt idx="26">
                  <c:v>1</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排出量比較シート!$DL$21:$DL$50</c:f>
              <c:numCache>
                <c:formatCode>#,##0;;</c:formatCode>
                <c:ptCount val="30"/>
                <c:pt idx="0">
                  <c:v>4</c:v>
                </c:pt>
                <c:pt idx="1">
                  <c:v>7</c:v>
                </c:pt>
                <c:pt idx="2">
                  <c:v>4</c:v>
                </c:pt>
                <c:pt idx="3">
                  <c:v>2</c:v>
                </c:pt>
                <c:pt idx="4">
                  <c:v>2</c:v>
                </c:pt>
                <c:pt idx="5">
                  <c:v>5</c:v>
                </c:pt>
                <c:pt idx="6">
                  <c:v>7</c:v>
                </c:pt>
                <c:pt idx="7">
                  <c:v>2</c:v>
                </c:pt>
                <c:pt idx="8">
                  <c:v>0</c:v>
                </c:pt>
                <c:pt idx="9">
                  <c:v>14</c:v>
                </c:pt>
                <c:pt idx="10">
                  <c:v>3</c:v>
                </c:pt>
                <c:pt idx="11">
                  <c:v>2</c:v>
                </c:pt>
                <c:pt idx="12">
                  <c:v>3</c:v>
                </c:pt>
                <c:pt idx="13">
                  <c:v>1</c:v>
                </c:pt>
                <c:pt idx="14">
                  <c:v>7</c:v>
                </c:pt>
                <c:pt idx="15">
                  <c:v>2</c:v>
                </c:pt>
                <c:pt idx="16">
                  <c:v>3</c:v>
                </c:pt>
                <c:pt idx="17">
                  <c:v>0</c:v>
                </c:pt>
                <c:pt idx="18">
                  <c:v>4</c:v>
                </c:pt>
                <c:pt idx="19">
                  <c:v>1</c:v>
                </c:pt>
                <c:pt idx="20">
                  <c:v>1</c:v>
                </c:pt>
                <c:pt idx="21">
                  <c:v>1</c:v>
                </c:pt>
                <c:pt idx="22">
                  <c:v>4</c:v>
                </c:pt>
                <c:pt idx="23">
                  <c:v>1</c:v>
                </c:pt>
                <c:pt idx="24">
                  <c:v>6</c:v>
                </c:pt>
                <c:pt idx="25">
                  <c:v>1</c:v>
                </c:pt>
                <c:pt idx="26">
                  <c:v>6</c:v>
                </c:pt>
                <c:pt idx="27">
                  <c:v>0</c:v>
                </c:pt>
                <c:pt idx="28">
                  <c:v>1</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排出量比較シート!$CX$21:$CX$50</c:f>
              <c:numCache>
                <c:formatCode>[=0]#;[&lt;1]0.00;#,##0</c:formatCode>
                <c:ptCount val="30"/>
                <c:pt idx="0">
                  <c:v>10.369</c:v>
                </c:pt>
                <c:pt idx="1">
                  <c:v>128.506</c:v>
                </c:pt>
                <c:pt idx="2">
                  <c:v>16.57</c:v>
                </c:pt>
                <c:pt idx="3">
                  <c:v>45.564</c:v>
                </c:pt>
                <c:pt idx="4">
                  <c:v>7.7110000000000003</c:v>
                </c:pt>
                <c:pt idx="5">
                  <c:v>14.566000000000001</c:v>
                </c:pt>
                <c:pt idx="6">
                  <c:v>40.814999999999998</c:v>
                </c:pt>
                <c:pt idx="7">
                  <c:v>0</c:v>
                </c:pt>
                <c:pt idx="8">
                  <c:v>0</c:v>
                </c:pt>
                <c:pt idx="9">
                  <c:v>119.012</c:v>
                </c:pt>
                <c:pt idx="10">
                  <c:v>11.016</c:v>
                </c:pt>
                <c:pt idx="11">
                  <c:v>10.417999999999999</c:v>
                </c:pt>
                <c:pt idx="12">
                  <c:v>3.5870000000000002</c:v>
                </c:pt>
                <c:pt idx="13">
                  <c:v>4.585</c:v>
                </c:pt>
                <c:pt idx="14">
                  <c:v>68.472999999999999</c:v>
                </c:pt>
                <c:pt idx="15">
                  <c:v>8.8480000000000008</c:v>
                </c:pt>
                <c:pt idx="16">
                  <c:v>3.91</c:v>
                </c:pt>
                <c:pt idx="17">
                  <c:v>0</c:v>
                </c:pt>
                <c:pt idx="18">
                  <c:v>22.305</c:v>
                </c:pt>
                <c:pt idx="19">
                  <c:v>3.5350000000000001</c:v>
                </c:pt>
                <c:pt idx="20">
                  <c:v>0</c:v>
                </c:pt>
                <c:pt idx="21">
                  <c:v>2.919</c:v>
                </c:pt>
                <c:pt idx="22">
                  <c:v>13.611000000000001</c:v>
                </c:pt>
                <c:pt idx="23">
                  <c:v>2.4039999999999999</c:v>
                </c:pt>
                <c:pt idx="24">
                  <c:v>10.516999999999999</c:v>
                </c:pt>
                <c:pt idx="25">
                  <c:v>3.875</c:v>
                </c:pt>
                <c:pt idx="26">
                  <c:v>107.014</c:v>
                </c:pt>
                <c:pt idx="27">
                  <c:v>0</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11.446</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9.9179999999999993</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排出量比較シート!$DA$21:$DA$50</c:f>
              <c:numCache>
                <c:formatCode>[=0]#;[&lt;1]0.00;#,##0</c:formatCode>
                <c:ptCount val="30"/>
                <c:pt idx="0">
                  <c:v>9.3060000000000009</c:v>
                </c:pt>
                <c:pt idx="1">
                  <c:v>4.9470000000000001</c:v>
                </c:pt>
                <c:pt idx="2">
                  <c:v>0</c:v>
                </c:pt>
                <c:pt idx="3">
                  <c:v>0</c:v>
                </c:pt>
                <c:pt idx="4">
                  <c:v>0</c:v>
                </c:pt>
                <c:pt idx="5">
                  <c:v>3.6419999999999999</c:v>
                </c:pt>
                <c:pt idx="6">
                  <c:v>0</c:v>
                </c:pt>
                <c:pt idx="7">
                  <c:v>0</c:v>
                </c:pt>
                <c:pt idx="8">
                  <c:v>0</c:v>
                </c:pt>
                <c:pt idx="9">
                  <c:v>22.576000000000001</c:v>
                </c:pt>
                <c:pt idx="10">
                  <c:v>0</c:v>
                </c:pt>
                <c:pt idx="11">
                  <c:v>0.95699999999999996</c:v>
                </c:pt>
                <c:pt idx="12">
                  <c:v>10.082000000000001</c:v>
                </c:pt>
                <c:pt idx="13">
                  <c:v>0</c:v>
                </c:pt>
                <c:pt idx="14">
                  <c:v>0</c:v>
                </c:pt>
                <c:pt idx="15">
                  <c:v>3.4820000000000002</c:v>
                </c:pt>
                <c:pt idx="16">
                  <c:v>7.3100000000000005</c:v>
                </c:pt>
                <c:pt idx="17">
                  <c:v>0</c:v>
                </c:pt>
                <c:pt idx="18">
                  <c:v>14.654999999999999</c:v>
                </c:pt>
                <c:pt idx="19">
                  <c:v>0</c:v>
                </c:pt>
                <c:pt idx="20">
                  <c:v>4.5919999999999996</c:v>
                </c:pt>
                <c:pt idx="21">
                  <c:v>0</c:v>
                </c:pt>
                <c:pt idx="22">
                  <c:v>0</c:v>
                </c:pt>
                <c:pt idx="23">
                  <c:v>0</c:v>
                </c:pt>
                <c:pt idx="24">
                  <c:v>38.923999999999999</c:v>
                </c:pt>
                <c:pt idx="25">
                  <c:v>0</c:v>
                </c:pt>
                <c:pt idx="26">
                  <c:v>0</c:v>
                </c:pt>
                <c:pt idx="27">
                  <c:v>0</c:v>
                </c:pt>
                <c:pt idx="28">
                  <c:v>3.0219999999999998</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2.9420000000000002</c:v>
                </c:pt>
                <c:pt idx="8">
                  <c:v>0</c:v>
                </c:pt>
                <c:pt idx="9">
                  <c:v>0</c:v>
                </c:pt>
                <c:pt idx="10">
                  <c:v>0</c:v>
                </c:pt>
                <c:pt idx="11">
                  <c:v>0</c:v>
                </c:pt>
                <c:pt idx="12">
                  <c:v>0</c:v>
                </c:pt>
                <c:pt idx="13">
                  <c:v>0</c:v>
                </c:pt>
                <c:pt idx="14">
                  <c:v>5.68</c:v>
                </c:pt>
                <c:pt idx="15">
                  <c:v>0</c:v>
                </c:pt>
                <c:pt idx="16">
                  <c:v>0</c:v>
                </c:pt>
                <c:pt idx="17">
                  <c:v>0</c:v>
                </c:pt>
                <c:pt idx="18">
                  <c:v>0</c:v>
                </c:pt>
                <c:pt idx="19">
                  <c:v>0</c:v>
                </c:pt>
                <c:pt idx="20">
                  <c:v>0</c:v>
                </c:pt>
                <c:pt idx="21">
                  <c:v>0</c:v>
                </c:pt>
                <c:pt idx="22">
                  <c:v>0</c:v>
                </c:pt>
                <c:pt idx="23">
                  <c:v>0</c:v>
                </c:pt>
                <c:pt idx="24">
                  <c:v>0</c:v>
                </c:pt>
                <c:pt idx="25">
                  <c:v>0</c:v>
                </c:pt>
                <c:pt idx="26">
                  <c:v>426.024</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排出量比較シート!$DD$21:$DD$50</c:f>
              <c:numCache>
                <c:formatCode>[=0]#;[&lt;1]0.00;#,##0</c:formatCode>
                <c:ptCount val="30"/>
                <c:pt idx="0">
                  <c:v>19.675000000000001</c:v>
                </c:pt>
                <c:pt idx="1">
                  <c:v>133.453</c:v>
                </c:pt>
                <c:pt idx="2">
                  <c:v>16.57</c:v>
                </c:pt>
                <c:pt idx="3">
                  <c:v>45.564</c:v>
                </c:pt>
                <c:pt idx="4">
                  <c:v>7.7110000000000003</c:v>
                </c:pt>
                <c:pt idx="5">
                  <c:v>18.208000000000002</c:v>
                </c:pt>
                <c:pt idx="6">
                  <c:v>40.814999999999998</c:v>
                </c:pt>
                <c:pt idx="7">
                  <c:v>2.9420000000000002</c:v>
                </c:pt>
                <c:pt idx="8">
                  <c:v>0</c:v>
                </c:pt>
                <c:pt idx="9">
                  <c:v>141.58799999999999</c:v>
                </c:pt>
                <c:pt idx="10">
                  <c:v>11.016</c:v>
                </c:pt>
                <c:pt idx="11">
                  <c:v>11.375</c:v>
                </c:pt>
                <c:pt idx="12">
                  <c:v>13.669</c:v>
                </c:pt>
                <c:pt idx="13">
                  <c:v>4.585</c:v>
                </c:pt>
                <c:pt idx="14">
                  <c:v>74.152999999999992</c:v>
                </c:pt>
                <c:pt idx="15">
                  <c:v>12.330000000000002</c:v>
                </c:pt>
                <c:pt idx="16">
                  <c:v>11.22</c:v>
                </c:pt>
                <c:pt idx="17">
                  <c:v>0</c:v>
                </c:pt>
                <c:pt idx="18">
                  <c:v>36.96</c:v>
                </c:pt>
                <c:pt idx="19">
                  <c:v>3.5350000000000001</c:v>
                </c:pt>
                <c:pt idx="20">
                  <c:v>4.5919999999999996</c:v>
                </c:pt>
                <c:pt idx="21">
                  <c:v>2.919</c:v>
                </c:pt>
                <c:pt idx="22">
                  <c:v>34.975000000000001</c:v>
                </c:pt>
                <c:pt idx="23">
                  <c:v>2.4039999999999999</c:v>
                </c:pt>
                <c:pt idx="24">
                  <c:v>49.441000000000003</c:v>
                </c:pt>
                <c:pt idx="25">
                  <c:v>3.875</c:v>
                </c:pt>
                <c:pt idx="26">
                  <c:v>533.03800000000001</c:v>
                </c:pt>
                <c:pt idx="27">
                  <c:v>0</c:v>
                </c:pt>
                <c:pt idx="28">
                  <c:v>3.0219999999999998</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排出量比較シート!$CU$21:$CU$50</c:f>
              <c:numCache>
                <c:formatCode>\(0%\);;</c:formatCode>
                <c:ptCount val="30"/>
                <c:pt idx="0">
                  <c:v>0.26368489320824251</c:v>
                </c:pt>
                <c:pt idx="1">
                  <c:v>0.15104144722757118</c:v>
                </c:pt>
                <c:pt idx="2">
                  <c:v>0</c:v>
                </c:pt>
                <c:pt idx="3">
                  <c:v>0</c:v>
                </c:pt>
                <c:pt idx="4">
                  <c:v>0</c:v>
                </c:pt>
                <c:pt idx="5">
                  <c:v>0.13803948081310027</c:v>
                </c:pt>
                <c:pt idx="6">
                  <c:v>0</c:v>
                </c:pt>
                <c:pt idx="7">
                  <c:v>0</c:v>
                </c:pt>
                <c:pt idx="8">
                  <c:v>0</c:v>
                </c:pt>
                <c:pt idx="9">
                  <c:v>0.55790107858258453</c:v>
                </c:pt>
                <c:pt idx="10">
                  <c:v>0</c:v>
                </c:pt>
                <c:pt idx="11">
                  <c:v>3.0521086567222192E-2</c:v>
                </c:pt>
                <c:pt idx="12">
                  <c:v>0.26132280865556173</c:v>
                </c:pt>
                <c:pt idx="13">
                  <c:v>0</c:v>
                </c:pt>
                <c:pt idx="14">
                  <c:v>0</c:v>
                </c:pt>
                <c:pt idx="15">
                  <c:v>0.10500740643239077</c:v>
                </c:pt>
                <c:pt idx="16">
                  <c:v>0.3362352371691183</c:v>
                </c:pt>
                <c:pt idx="17">
                  <c:v>0</c:v>
                </c:pt>
                <c:pt idx="18">
                  <c:v>0.52095249862308635</c:v>
                </c:pt>
                <c:pt idx="19">
                  <c:v>0</c:v>
                </c:pt>
                <c:pt idx="20">
                  <c:v>0.14609598390182546</c:v>
                </c:pt>
                <c:pt idx="21">
                  <c:v>0</c:v>
                </c:pt>
                <c:pt idx="22">
                  <c:v>0</c:v>
                </c:pt>
                <c:pt idx="23">
                  <c:v>0</c:v>
                </c:pt>
                <c:pt idx="24">
                  <c:v>1</c:v>
                </c:pt>
                <c:pt idx="25">
                  <c:v>0</c:v>
                </c:pt>
                <c:pt idx="26">
                  <c:v>0</c:v>
                </c:pt>
                <c:pt idx="27">
                  <c:v>0</c:v>
                </c:pt>
                <c:pt idx="28">
                  <c:v>0.11718059320124637</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排出量比較シート!$CM$21:$CM$50</c:f>
              <c:numCache>
                <c:formatCode>\(0%\);;</c:formatCode>
                <c:ptCount val="30"/>
                <c:pt idx="0">
                  <c:v>0.22127532967642508</c:v>
                </c:pt>
                <c:pt idx="1">
                  <c:v>0.71727198152940141</c:v>
                </c:pt>
                <c:pt idx="2">
                  <c:v>0.23729684853609362</c:v>
                </c:pt>
                <c:pt idx="3">
                  <c:v>0.54056216210259989</c:v>
                </c:pt>
                <c:pt idx="4">
                  <c:v>7.0416507524353966E-2</c:v>
                </c:pt>
                <c:pt idx="5">
                  <c:v>0.16199113856706795</c:v>
                </c:pt>
                <c:pt idx="6">
                  <c:v>0.5899101817893968</c:v>
                </c:pt>
                <c:pt idx="7">
                  <c:v>0</c:v>
                </c:pt>
                <c:pt idx="8">
                  <c:v>0</c:v>
                </c:pt>
                <c:pt idx="9">
                  <c:v>0.33628385571102354</c:v>
                </c:pt>
                <c:pt idx="10">
                  <c:v>0.18760789737766356</c:v>
                </c:pt>
                <c:pt idx="11">
                  <c:v>0.33839363096928782</c:v>
                </c:pt>
                <c:pt idx="12">
                  <c:v>8.9485641081571698E-2</c:v>
                </c:pt>
                <c:pt idx="13">
                  <c:v>1</c:v>
                </c:pt>
                <c:pt idx="14">
                  <c:v>0.33393979289257242</c:v>
                </c:pt>
                <c:pt idx="15">
                  <c:v>0.17303248011264713</c:v>
                </c:pt>
                <c:pt idx="16">
                  <c:v>0.24778122024663188</c:v>
                </c:pt>
                <c:pt idx="17">
                  <c:v>0</c:v>
                </c:pt>
                <c:pt idx="18">
                  <c:v>0.37237429526322041</c:v>
                </c:pt>
                <c:pt idx="19">
                  <c:v>0.13228534351524979</c:v>
                </c:pt>
                <c:pt idx="20">
                  <c:v>0</c:v>
                </c:pt>
                <c:pt idx="21">
                  <c:v>6.804563338076379E-2</c:v>
                </c:pt>
                <c:pt idx="22">
                  <c:v>0.63446674403204217</c:v>
                </c:pt>
                <c:pt idx="23">
                  <c:v>3.1844546211942548E-2</c:v>
                </c:pt>
                <c:pt idx="24">
                  <c:v>0.13921734253075463</c:v>
                </c:pt>
                <c:pt idx="25">
                  <c:v>0.13091991812691692</c:v>
                </c:pt>
                <c:pt idx="26">
                  <c:v>0.47570718424961361</c:v>
                </c:pt>
                <c:pt idx="27">
                  <c:v>0</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排出量比較シート!$BV$21:$BV$50</c:f>
              <c:numCache>
                <c:formatCode>0%</c:formatCode>
                <c:ptCount val="30"/>
                <c:pt idx="0">
                  <c:v>0.24690973381921513</c:v>
                </c:pt>
                <c:pt idx="1">
                  <c:v>0.58743490840119361</c:v>
                </c:pt>
                <c:pt idx="2">
                  <c:v>0.41121928194671797</c:v>
                </c:pt>
                <c:pt idx="3">
                  <c:v>0.42414225604120359</c:v>
                </c:pt>
                <c:pt idx="4">
                  <c:v>0.45058606070837887</c:v>
                </c:pt>
                <c:pt idx="5">
                  <c:v>0.45663843445014518</c:v>
                </c:pt>
                <c:pt idx="6">
                  <c:v>0.38238062091489322</c:v>
                </c:pt>
                <c:pt idx="7">
                  <c:v>0.27528071142200622</c:v>
                </c:pt>
                <c:pt idx="8">
                  <c:v>0.15410951792978386</c:v>
                </c:pt>
                <c:pt idx="9">
                  <c:v>0.76982784580870911</c:v>
                </c:pt>
                <c:pt idx="10">
                  <c:v>0.34211994490824454</c:v>
                </c:pt>
                <c:pt idx="11">
                  <c:v>0.17982659560075215</c:v>
                </c:pt>
                <c:pt idx="12">
                  <c:v>0.23404445567096355</c:v>
                </c:pt>
                <c:pt idx="13">
                  <c:v>4.9178154266598717E-2</c:v>
                </c:pt>
                <c:pt idx="14">
                  <c:v>0.69253753272160423</c:v>
                </c:pt>
                <c:pt idx="15">
                  <c:v>0.32360816760668581</c:v>
                </c:pt>
                <c:pt idx="16">
                  <c:v>0.13695460697787964</c:v>
                </c:pt>
                <c:pt idx="17">
                  <c:v>0.44461189406331858</c:v>
                </c:pt>
                <c:pt idx="18">
                  <c:v>0.31338081690023628</c:v>
                </c:pt>
                <c:pt idx="19">
                  <c:v>0.20415482890212783</c:v>
                </c:pt>
                <c:pt idx="20">
                  <c:v>0.16913095062639785</c:v>
                </c:pt>
                <c:pt idx="21">
                  <c:v>0.23533534386744387</c:v>
                </c:pt>
                <c:pt idx="22">
                  <c:v>0.34533527293285365</c:v>
                </c:pt>
                <c:pt idx="23">
                  <c:v>0.44117513205926434</c:v>
                </c:pt>
                <c:pt idx="24">
                  <c:v>0.39505903312591351</c:v>
                </c:pt>
                <c:pt idx="25">
                  <c:v>0.18759322125615358</c:v>
                </c:pt>
                <c:pt idx="26">
                  <c:v>0.59991361162969636</c:v>
                </c:pt>
                <c:pt idx="27">
                  <c:v>0.49096041933737639</c:v>
                </c:pt>
                <c:pt idx="28">
                  <c:v>0.29237092502848039</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排出量比較シート!$BZ$21:$BZ$50</c:f>
              <c:numCache>
                <c:formatCode>0%</c:formatCode>
                <c:ptCount val="30"/>
                <c:pt idx="0">
                  <c:v>0.18595682914127187</c:v>
                </c:pt>
                <c:pt idx="1">
                  <c:v>0.10739052958856322</c:v>
                </c:pt>
                <c:pt idx="2">
                  <c:v>0.14004692359355259</c:v>
                </c:pt>
                <c:pt idx="3">
                  <c:v>9.9142125950171342E-2</c:v>
                </c:pt>
                <c:pt idx="4">
                  <c:v>0.11022317149194574</c:v>
                </c:pt>
                <c:pt idx="5">
                  <c:v>0.13398619038672585</c:v>
                </c:pt>
                <c:pt idx="6">
                  <c:v>0.12038157443362647</c:v>
                </c:pt>
                <c:pt idx="7">
                  <c:v>0.13410447063444475</c:v>
                </c:pt>
                <c:pt idx="8">
                  <c:v>0.193481310095757</c:v>
                </c:pt>
                <c:pt idx="9">
                  <c:v>8.8023508739014336E-2</c:v>
                </c:pt>
                <c:pt idx="10">
                  <c:v>0.15042892137166786</c:v>
                </c:pt>
                <c:pt idx="11">
                  <c:v>0.18314863950505395</c:v>
                </c:pt>
                <c:pt idx="12">
                  <c:v>0.22526292051515573</c:v>
                </c:pt>
                <c:pt idx="13">
                  <c:v>0.28574403703825563</c:v>
                </c:pt>
                <c:pt idx="14">
                  <c:v>7.2667231999662421E-2</c:v>
                </c:pt>
                <c:pt idx="15">
                  <c:v>0.20985089596602144</c:v>
                </c:pt>
                <c:pt idx="16">
                  <c:v>0.18868719471608791</c:v>
                </c:pt>
                <c:pt idx="17">
                  <c:v>0.12004446826627357</c:v>
                </c:pt>
                <c:pt idx="18">
                  <c:v>0.14717619557190983</c:v>
                </c:pt>
                <c:pt idx="19">
                  <c:v>0.28600329492584847</c:v>
                </c:pt>
                <c:pt idx="20">
                  <c:v>0.27162202935734575</c:v>
                </c:pt>
                <c:pt idx="21">
                  <c:v>0.19353726239690988</c:v>
                </c:pt>
                <c:pt idx="22">
                  <c:v>0.14016171787059548</c:v>
                </c:pt>
                <c:pt idx="23">
                  <c:v>0.13155856925286477</c:v>
                </c:pt>
                <c:pt idx="24">
                  <c:v>0.16377238778715725</c:v>
                </c:pt>
                <c:pt idx="25">
                  <c:v>0.20227996832245837</c:v>
                </c:pt>
                <c:pt idx="26">
                  <c:v>9.6327646223750618E-2</c:v>
                </c:pt>
                <c:pt idx="27">
                  <c:v>0.12868094600450927</c:v>
                </c:pt>
                <c:pt idx="28">
                  <c:v>0.18421277082283971</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排出量比較シート!$CA$21:$CA$50</c:f>
              <c:numCache>
                <c:formatCode>0%</c:formatCode>
                <c:ptCount val="30"/>
                <c:pt idx="0">
                  <c:v>0.24595673217453287</c:v>
                </c:pt>
                <c:pt idx="1">
                  <c:v>0.10515564005439461</c:v>
                </c:pt>
                <c:pt idx="2">
                  <c:v>0.20678720494645661</c:v>
                </c:pt>
                <c:pt idx="3">
                  <c:v>0.22588078967440697</c:v>
                </c:pt>
                <c:pt idx="4">
                  <c:v>0.17455664190899942</c:v>
                </c:pt>
                <c:pt idx="5">
                  <c:v>0.10759371516815323</c:v>
                </c:pt>
                <c:pt idx="6">
                  <c:v>0.21008554302377669</c:v>
                </c:pt>
                <c:pt idx="7">
                  <c:v>0.11338649880764448</c:v>
                </c:pt>
                <c:pt idx="8">
                  <c:v>0.17187028885896516</c:v>
                </c:pt>
                <c:pt idx="9">
                  <c:v>5.4243282357461675E-2</c:v>
                </c:pt>
                <c:pt idx="10">
                  <c:v>0.17287686644113048</c:v>
                </c:pt>
                <c:pt idx="11">
                  <c:v>0.32629521208469231</c:v>
                </c:pt>
                <c:pt idx="12">
                  <c:v>0.17465457730745132</c:v>
                </c:pt>
                <c:pt idx="13">
                  <c:v>0.32610498078148414</c:v>
                </c:pt>
                <c:pt idx="14">
                  <c:v>7.1329475279684487E-2</c:v>
                </c:pt>
                <c:pt idx="15">
                  <c:v>0.216229900379627</c:v>
                </c:pt>
                <c:pt idx="16">
                  <c:v>0.24621527014022024</c:v>
                </c:pt>
                <c:pt idx="17">
                  <c:v>0.1996585394547315</c:v>
                </c:pt>
                <c:pt idx="18">
                  <c:v>0.21917894106403193</c:v>
                </c:pt>
                <c:pt idx="19">
                  <c:v>0.22347982277847897</c:v>
                </c:pt>
                <c:pt idx="20">
                  <c:v>0.27210469509913854</c:v>
                </c:pt>
                <c:pt idx="21">
                  <c:v>0.2535611554352421</c:v>
                </c:pt>
                <c:pt idx="22">
                  <c:v>0.14970870763818428</c:v>
                </c:pt>
                <c:pt idx="23">
                  <c:v>0.15601172402882066</c:v>
                </c:pt>
                <c:pt idx="24">
                  <c:v>0.17839633507473471</c:v>
                </c:pt>
                <c:pt idx="25">
                  <c:v>0.28734770656032105</c:v>
                </c:pt>
                <c:pt idx="26">
                  <c:v>9.4347799423996098E-2</c:v>
                </c:pt>
                <c:pt idx="27">
                  <c:v>0.18759462851116013</c:v>
                </c:pt>
                <c:pt idx="28">
                  <c:v>0.19764424755532278</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排出量比較シート!$CB$21:$CB$50</c:f>
              <c:numCache>
                <c:formatCode>0%</c:formatCode>
                <c:ptCount val="30"/>
                <c:pt idx="0">
                  <c:v>0.30758025182418447</c:v>
                </c:pt>
                <c:pt idx="1">
                  <c:v>0.18812463431965495</c:v>
                </c:pt>
                <c:pt idx="2">
                  <c:v>0.22895338706029761</c:v>
                </c:pt>
                <c:pt idx="3">
                  <c:v>0.23837875899599756</c:v>
                </c:pt>
                <c:pt idx="4">
                  <c:v>0.22011931565697795</c:v>
                </c:pt>
                <c:pt idx="5">
                  <c:v>0.30178165999497575</c:v>
                </c:pt>
                <c:pt idx="6">
                  <c:v>0.27732241734170748</c:v>
                </c:pt>
                <c:pt idx="7">
                  <c:v>0.466433675987937</c:v>
                </c:pt>
                <c:pt idx="8">
                  <c:v>0.46105630074611614</c:v>
                </c:pt>
                <c:pt idx="9">
                  <c:v>8.2550544084757274E-2</c:v>
                </c:pt>
                <c:pt idx="10">
                  <c:v>0.31861090570244072</c:v>
                </c:pt>
                <c:pt idx="11">
                  <c:v>0.29629191443329372</c:v>
                </c:pt>
                <c:pt idx="12">
                  <c:v>0.34368031214654521</c:v>
                </c:pt>
                <c:pt idx="13">
                  <c:v>0.27696400739054849</c:v>
                </c:pt>
                <c:pt idx="14">
                  <c:v>0.15330473690805593</c:v>
                </c:pt>
                <c:pt idx="15">
                  <c:v>0.24146712316904734</c:v>
                </c:pt>
                <c:pt idx="16">
                  <c:v>0.39783215249538634</c:v>
                </c:pt>
                <c:pt idx="17">
                  <c:v>0.21853765900448188</c:v>
                </c:pt>
                <c:pt idx="18">
                  <c:v>0.29973284920032051</c:v>
                </c:pt>
                <c:pt idx="19">
                  <c:v>0.27036079803350799</c:v>
                </c:pt>
                <c:pt idx="20">
                  <c:v>0.25518516794127449</c:v>
                </c:pt>
                <c:pt idx="21">
                  <c:v>0.27392220157365632</c:v>
                </c:pt>
                <c:pt idx="22">
                  <c:v>0.34948961944885615</c:v>
                </c:pt>
                <c:pt idx="23">
                  <c:v>0.2507346945581429</c:v>
                </c:pt>
                <c:pt idx="24">
                  <c:v>0.26277224401219446</c:v>
                </c:pt>
                <c:pt idx="25">
                  <c:v>0.2932388871275261</c:v>
                </c:pt>
                <c:pt idx="26">
                  <c:v>0.20277243840409695</c:v>
                </c:pt>
                <c:pt idx="27">
                  <c:v>0.17754316269973675</c:v>
                </c:pt>
                <c:pt idx="28">
                  <c:v>0.30693649384658506</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排出量比較シート!$CH$21:$CH$50</c:f>
              <c:numCache>
                <c:formatCode>0%</c:formatCode>
                <c:ptCount val="30"/>
                <c:pt idx="0">
                  <c:v>1.3596453040795702E-2</c:v>
                </c:pt>
                <c:pt idx="1">
                  <c:v>1.1894287636193547E-2</c:v>
                </c:pt>
                <c:pt idx="2">
                  <c:v>1.2993202452975082E-2</c:v>
                </c:pt>
                <c:pt idx="3">
                  <c:v>1.2456069338220516E-2</c:v>
                </c:pt>
                <c:pt idx="4">
                  <c:v>4.4514810233697924E-2</c:v>
                </c:pt>
                <c:pt idx="5">
                  <c:v>0</c:v>
                </c:pt>
                <c:pt idx="6">
                  <c:v>9.8298442859961269E-3</c:v>
                </c:pt>
                <c:pt idx="7">
                  <c:v>1.0794643147967525E-2</c:v>
                </c:pt>
                <c:pt idx="8">
                  <c:v>1.9482582369377773E-2</c:v>
                </c:pt>
                <c:pt idx="9">
                  <c:v>5.3548190100574959E-3</c:v>
                </c:pt>
                <c:pt idx="10">
                  <c:v>1.5963361576516361E-2</c:v>
                </c:pt>
                <c:pt idx="11">
                  <c:v>1.4437638376207816E-2</c:v>
                </c:pt>
                <c:pt idx="12">
                  <c:v>2.2357734359884252E-2</c:v>
                </c:pt>
                <c:pt idx="13">
                  <c:v>6.2008820523112816E-2</c:v>
                </c:pt>
                <c:pt idx="14">
                  <c:v>1.0161023090993048E-2</c:v>
                </c:pt>
                <c:pt idx="15">
                  <c:v>8.8439128786184512E-3</c:v>
                </c:pt>
                <c:pt idx="16">
                  <c:v>3.0310775670425959E-2</c:v>
                </c:pt>
                <c:pt idx="17">
                  <c:v>1.7147439211194493E-2</c:v>
                </c:pt>
                <c:pt idx="18">
                  <c:v>2.053119726350169E-2</c:v>
                </c:pt>
                <c:pt idx="19">
                  <c:v>1.600125536003667E-2</c:v>
                </c:pt>
                <c:pt idx="20">
                  <c:v>3.1957156975843455E-2</c:v>
                </c:pt>
                <c:pt idx="21">
                  <c:v>4.3644036726747694E-2</c:v>
                </c:pt>
                <c:pt idx="22">
                  <c:v>1.530468210951056E-2</c:v>
                </c:pt>
                <c:pt idx="23">
                  <c:v>2.0519880100907224E-2</c:v>
                </c:pt>
                <c:pt idx="24">
                  <c:v>0</c:v>
                </c:pt>
                <c:pt idx="25">
                  <c:v>2.9540216733540913E-2</c:v>
                </c:pt>
                <c:pt idx="26">
                  <c:v>6.6385043184600508E-3</c:v>
                </c:pt>
                <c:pt idx="27">
                  <c:v>1.5220843447217549E-2</c:v>
                </c:pt>
                <c:pt idx="28">
                  <c:v>1.8835562746772054E-2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extLst>
                      <c:ext uri="{02D57815-91ED-43cb-92C2-25804820EDAC}">
                        <c15:formulaRef>
                          <c15:sqref>排出量比較シート!$BW$21:$BW$50</c15:sqref>
                        </c15:formulaRef>
                      </c:ext>
                    </c:extLst>
                    <c:numCache>
                      <c:formatCode>0%</c:formatCode>
                      <c:ptCount val="30"/>
                      <c:pt idx="0">
                        <c:v>0.12630349989432504</c:v>
                      </c:pt>
                      <c:pt idx="1">
                        <c:v>0.5641501486542092</c:v>
                      </c:pt>
                      <c:pt idx="2">
                        <c:v>0.38119539506833139</c:v>
                      </c:pt>
                      <c:pt idx="3">
                        <c:v>0.36812769308233312</c:v>
                      </c:pt>
                      <c:pt idx="4">
                        <c:v>0.34867682591530175</c:v>
                      </c:pt>
                      <c:pt idx="5">
                        <c:v>0.37882495060895799</c:v>
                      </c:pt>
                      <c:pt idx="6">
                        <c:v>0.36408739694922737</c:v>
                      </c:pt>
                      <c:pt idx="7">
                        <c:v>1.2253096370333479E-2</c:v>
                      </c:pt>
                      <c:pt idx="8">
                        <c:v>6.8648130222525403E-2</c:v>
                      </c:pt>
                      <c:pt idx="9">
                        <c:v>0.76020570962593892</c:v>
                      </c:pt>
                      <c:pt idx="10">
                        <c:v>0.31442227429415626</c:v>
                      </c:pt>
                      <c:pt idx="11">
                        <c:v>0.1115838688986565</c:v>
                      </c:pt>
                      <c:pt idx="12">
                        <c:v>0.12610857195645711</c:v>
                      </c:pt>
                      <c:pt idx="13">
                        <c:v>3.9504365575633686E-2</c:v>
                      </c:pt>
                      <c:pt idx="14">
                        <c:v>0.67879993977160558</c:v>
                      </c:pt>
                      <c:pt idx="15">
                        <c:v>0.3026509277796201</c:v>
                      </c:pt>
                      <c:pt idx="16">
                        <c:v>0.10932518746505392</c:v>
                      </c:pt>
                      <c:pt idx="17">
                        <c:v>0.43900620714890781</c:v>
                      </c:pt>
                      <c:pt idx="18">
                        <c:v>0.17576531660965397</c:v>
                      </c:pt>
                      <c:pt idx="19">
                        <c:v>0.16213411004631267</c:v>
                      </c:pt>
                      <c:pt idx="20">
                        <c:v>0.13940196031226734</c:v>
                      </c:pt>
                      <c:pt idx="21">
                        <c:v>0.12127603576974537</c:v>
                      </c:pt>
                      <c:pt idx="22">
                        <c:v>0.18137166447705938</c:v>
                      </c:pt>
                      <c:pt idx="23">
                        <c:v>0.31675030992969455</c:v>
                      </c:pt>
                      <c:pt idx="24">
                        <c:v>0.30773882141821052</c:v>
                      </c:pt>
                      <c:pt idx="25">
                        <c:v>3.8077720881596493E-2</c:v>
                      </c:pt>
                      <c:pt idx="26">
                        <c:v>0.58287958744193502</c:v>
                      </c:pt>
                      <c:pt idx="27">
                        <c:v>0.40770363108200353</c:v>
                      </c:pt>
                      <c:pt idx="28">
                        <c:v>0.24104195858834335</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1.8656467891896393E-2</c:v>
                      </c:pt>
                      <c:pt idx="1">
                        <c:v>5.6926111149664177E-3</c:v>
                      </c:pt>
                      <c:pt idx="2">
                        <c:v>1.3961987233714501E-2</c:v>
                      </c:pt>
                      <c:pt idx="3">
                        <c:v>9.217492367044406E-3</c:v>
                      </c:pt>
                      <c:pt idx="4">
                        <c:v>2.0238034976315444E-2</c:v>
                      </c:pt>
                      <c:pt idx="5">
                        <c:v>9.5192575911245709E-3</c:v>
                      </c:pt>
                      <c:pt idx="6">
                        <c:v>6.3604962973588834E-3</c:v>
                      </c:pt>
                      <c:pt idx="7">
                        <c:v>1.184427571820108E-2</c:v>
                      </c:pt>
                      <c:pt idx="8">
                        <c:v>1.2630300391897921E-2</c:v>
                      </c:pt>
                      <c:pt idx="9">
                        <c:v>2.0699179742446248E-3</c:v>
                      </c:pt>
                      <c:pt idx="10">
                        <c:v>1.316134118665695E-2</c:v>
                      </c:pt>
                      <c:pt idx="11">
                        <c:v>2.200102997173305E-2</c:v>
                      </c:pt>
                      <c:pt idx="12">
                        <c:v>1.3850333812513421E-2</c:v>
                      </c:pt>
                      <c:pt idx="13">
                        <c:v>9.6737886909650343E-3</c:v>
                      </c:pt>
                      <c:pt idx="14">
                        <c:v>2.9486359983363127E-3</c:v>
                      </c:pt>
                      <c:pt idx="15">
                        <c:v>9.3120478815954793E-3</c:v>
                      </c:pt>
                      <c:pt idx="16">
                        <c:v>9.6214504891303041E-3</c:v>
                      </c:pt>
                      <c:pt idx="17">
                        <c:v>4.3461018918119548E-3</c:v>
                      </c:pt>
                      <c:pt idx="18">
                        <c:v>1.8644278679067754E-2</c:v>
                      </c:pt>
                      <c:pt idx="19">
                        <c:v>1.2276856912450528E-2</c:v>
                      </c:pt>
                      <c:pt idx="20">
                        <c:v>9.398914508703898E-3</c:v>
                      </c:pt>
                      <c:pt idx="21">
                        <c:v>2.1054373204819406E-2</c:v>
                      </c:pt>
                      <c:pt idx="22">
                        <c:v>1.2988021240826354E-2</c:v>
                      </c:pt>
                      <c:pt idx="23">
                        <c:v>9.0038461571855192E-3</c:v>
                      </c:pt>
                      <c:pt idx="24">
                        <c:v>8.3584560553500616E-3</c:v>
                      </c:pt>
                      <c:pt idx="25">
                        <c:v>1.2724658966630597E-2</c:v>
                      </c:pt>
                      <c:pt idx="26">
                        <c:v>4.7531045106885871E-3</c:v>
                      </c:pt>
                      <c:pt idx="27">
                        <c:v>6.0497701999197443E-3</c:v>
                      </c:pt>
                      <c:pt idx="28">
                        <c:v>1.0414710859385383E-2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0.1019497660329937</c:v>
                      </c:pt>
                      <c:pt idx="1">
                        <c:v>1.7592148632017975E-2</c:v>
                      </c:pt>
                      <c:pt idx="2">
                        <c:v>1.6061899644672032E-2</c:v>
                      </c:pt>
                      <c:pt idx="3">
                        <c:v>4.6797070591826084E-2</c:v>
                      </c:pt>
                      <c:pt idx="4">
                        <c:v>8.1671199816761644E-2</c:v>
                      </c:pt>
                      <c:pt idx="5">
                        <c:v>6.8294226250062623E-2</c:v>
                      </c:pt>
                      <c:pt idx="6">
                        <c:v>1.1932727668306954E-2</c:v>
                      </c:pt>
                      <c:pt idx="7">
                        <c:v>0.2511833393334717</c:v>
                      </c:pt>
                      <c:pt idx="8">
                        <c:v>7.283108731536056E-2</c:v>
                      </c:pt>
                      <c:pt idx="9">
                        <c:v>7.5522182085255461E-3</c:v>
                      </c:pt>
                      <c:pt idx="10">
                        <c:v>1.4536329427431353E-2</c:v>
                      </c:pt>
                      <c:pt idx="11">
                        <c:v>4.6241696730362603E-2</c:v>
                      </c:pt>
                      <c:pt idx="12">
                        <c:v>9.4085549901992999E-2</c:v>
                      </c:pt>
                      <c:pt idx="13">
                        <c:v>0</c:v>
                      </c:pt>
                      <c:pt idx="14">
                        <c:v>1.0788956951662289E-2</c:v>
                      </c:pt>
                      <c:pt idx="15">
                        <c:v>1.1645191945470252E-2</c:v>
                      </c:pt>
                      <c:pt idx="16">
                        <c:v>1.8007969023695433E-2</c:v>
                      </c:pt>
                      <c:pt idx="17">
                        <c:v>1.2595850225987615E-3</c:v>
                      </c:pt>
                      <c:pt idx="18">
                        <c:v>0.11897122161151454</c:v>
                      </c:pt>
                      <c:pt idx="19">
                        <c:v>2.974386194336464E-2</c:v>
                      </c:pt>
                      <c:pt idx="20">
                        <c:v>2.033007580542659E-2</c:v>
                      </c:pt>
                      <c:pt idx="21">
                        <c:v>9.3004934892879115E-2</c:v>
                      </c:pt>
                      <c:pt idx="22">
                        <c:v>0.1509755872149679</c:v>
                      </c:pt>
                      <c:pt idx="23">
                        <c:v>0.11542097597238424</c:v>
                      </c:pt>
                      <c:pt idx="24">
                        <c:v>7.8961755652352889E-2</c:v>
                      </c:pt>
                      <c:pt idx="25">
                        <c:v>0.13679084140792649</c:v>
                      </c:pt>
                      <c:pt idx="26">
                        <c:v>1.2280919677072658E-2</c:v>
                      </c:pt>
                      <c:pt idx="27">
                        <c:v>7.7207018055453172E-2</c:v>
                      </c:pt>
                      <c:pt idx="28">
                        <c:v>4.0914255580751666E-2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0.29968451686067021</c:v>
                      </c:pt>
                      <c:pt idx="1">
                        <c:v>0.18335256014293796</c:v>
                      </c:pt>
                      <c:pt idx="2">
                        <c:v>0.22014241616585012</c:v>
                      </c:pt>
                      <c:pt idx="3">
                        <c:v>0.23098262910233816</c:v>
                      </c:pt>
                      <c:pt idx="4">
                        <c:v>0.21398676342971953</c:v>
                      </c:pt>
                      <c:pt idx="5">
                        <c:v>0.29430573563461576</c:v>
                      </c:pt>
                      <c:pt idx="6">
                        <c:v>0.26935822614822141</c:v>
                      </c:pt>
                      <c:pt idx="7">
                        <c:v>0.30235867914264875</c:v>
                      </c:pt>
                      <c:pt idx="8">
                        <c:v>0.34403306178382809</c:v>
                      </c:pt>
                      <c:pt idx="9">
                        <c:v>7.9466573013255784E-2</c:v>
                      </c:pt>
                      <c:pt idx="10">
                        <c:v>0.31006191133533628</c:v>
                      </c:pt>
                      <c:pt idx="11">
                        <c:v>0.27606528845916806</c:v>
                      </c:pt>
                      <c:pt idx="12">
                        <c:v>0.33531510968168488</c:v>
                      </c:pt>
                      <c:pt idx="13">
                        <c:v>0.25868100159218421</c:v>
                      </c:pt>
                      <c:pt idx="14">
                        <c:v>0.14503009900412336</c:v>
                      </c:pt>
                      <c:pt idx="15">
                        <c:v>0.23280336669250837</c:v>
                      </c:pt>
                      <c:pt idx="16">
                        <c:v>0.38540941999672046</c:v>
                      </c:pt>
                      <c:pt idx="17">
                        <c:v>0.20963969449711828</c:v>
                      </c:pt>
                      <c:pt idx="18">
                        <c:v>0.29231392886039093</c:v>
                      </c:pt>
                      <c:pt idx="19">
                        <c:v>0.25980688117820017</c:v>
                      </c:pt>
                      <c:pt idx="20">
                        <c:v>0.24299938422057621</c:v>
                      </c:pt>
                      <c:pt idx="21">
                        <c:v>0.26599773609330318</c:v>
                      </c:pt>
                      <c:pt idx="22">
                        <c:v>0.34052494274938883</c:v>
                      </c:pt>
                      <c:pt idx="23">
                        <c:v>0.24259841406167251</c:v>
                      </c:pt>
                      <c:pt idx="24">
                        <c:v>0.25557757191689895</c:v>
                      </c:pt>
                      <c:pt idx="25">
                        <c:v>0.2788495273844166</c:v>
                      </c:pt>
                      <c:pt idx="26">
                        <c:v>0.10261798157444427</c:v>
                      </c:pt>
                      <c:pt idx="27">
                        <c:v>0.16299516772922115</c:v>
                      </c:pt>
                      <c:pt idx="28">
                        <c:v>0.29734788089060188</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0.11463948292672185</c:v>
                      </c:pt>
                      <c:pt idx="1">
                        <c:v>8.4992236921595715E-2</c:v>
                      </c:pt>
                      <c:pt idx="2">
                        <c:v>0.12852783607717458</c:v>
                      </c:pt>
                      <c:pt idx="3">
                        <c:v>0.12239914654821964</c:v>
                      </c:pt>
                      <c:pt idx="4">
                        <c:v>8.8562493003492615E-2</c:v>
                      </c:pt>
                      <c:pt idx="5">
                        <c:v>0.12039471006607894</c:v>
                      </c:pt>
                      <c:pt idx="6">
                        <c:v>0.13356139822785465</c:v>
                      </c:pt>
                      <c:pt idx="7">
                        <c:v>9.7856986823389142E-2</c:v>
                      </c:pt>
                      <c:pt idx="8">
                        <c:v>0.17316448294040659</c:v>
                      </c:pt>
                      <c:pt idx="9">
                        <c:v>4.5171719358002432E-2</c:v>
                      </c:pt>
                      <c:pt idx="10">
                        <c:v>0.14997726723256027</c:v>
                      </c:pt>
                      <c:pt idx="11">
                        <c:v>0.12589340298078233</c:v>
                      </c:pt>
                      <c:pt idx="12">
                        <c:v>0.1522932832615396</c:v>
                      </c:pt>
                      <c:pt idx="13">
                        <c:v>0.18257004153598277</c:v>
                      </c:pt>
                      <c:pt idx="14">
                        <c:v>7.3984228335763763E-2</c:v>
                      </c:pt>
                      <c:pt idx="15">
                        <c:v>0.13358700783437305</c:v>
                      </c:pt>
                      <c:pt idx="16">
                        <c:v>0.18038290421824449</c:v>
                      </c:pt>
                      <c:pt idx="17">
                        <c:v>0.12703912401733403</c:v>
                      </c:pt>
                      <c:pt idx="18">
                        <c:v>0.11178739925632217</c:v>
                      </c:pt>
                      <c:pt idx="19">
                        <c:v>0.16147418421062901</c:v>
                      </c:pt>
                      <c:pt idx="20">
                        <c:v>0.1364686669012011</c:v>
                      </c:pt>
                      <c:pt idx="21">
                        <c:v>0.11761371518741059</c:v>
                      </c:pt>
                      <c:pt idx="22">
                        <c:v>0.13778028744385928</c:v>
                      </c:pt>
                      <c:pt idx="23">
                        <c:v>0.12308980062311674</c:v>
                      </c:pt>
                      <c:pt idx="24">
                        <c:v>0.11405652200550405</c:v>
                      </c:pt>
                      <c:pt idx="25">
                        <c:v>0.12470749142454828</c:v>
                      </c:pt>
                      <c:pt idx="26">
                        <c:v>5.426633065344829E-2</c:v>
                      </c:pt>
                      <c:pt idx="27">
                        <c:v>7.4109620039753132E-2</c:v>
                      </c:pt>
                      <c:pt idx="28">
                        <c:v>0.15190597600330644</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0.18504503393394836</c:v>
                      </c:pt>
                      <c:pt idx="1">
                        <c:v>9.8360323221342236E-2</c:v>
                      </c:pt>
                      <c:pt idx="2">
                        <c:v>9.1614580088675554E-2</c:v>
                      </c:pt>
                      <c:pt idx="3">
                        <c:v>0.10858348255411854</c:v>
                      </c:pt>
                      <c:pt idx="4">
                        <c:v>0.12542427042622689</c:v>
                      </c:pt>
                      <c:pt idx="5">
                        <c:v>0.1739110255685368</c:v>
                      </c:pt>
                      <c:pt idx="6">
                        <c:v>0.13579682792036674</c:v>
                      </c:pt>
                      <c:pt idx="7">
                        <c:v>0.20450169231925958</c:v>
                      </c:pt>
                      <c:pt idx="8">
                        <c:v>0.17086857884342146</c:v>
                      </c:pt>
                      <c:pt idx="9">
                        <c:v>3.4294853655253366E-2</c:v>
                      </c:pt>
                      <c:pt idx="10">
                        <c:v>0.16008464410277604</c:v>
                      </c:pt>
                      <c:pt idx="11">
                        <c:v>0.15017188547838572</c:v>
                      </c:pt>
                      <c:pt idx="12">
                        <c:v>0.18302182642014525</c:v>
                      </c:pt>
                      <c:pt idx="13">
                        <c:v>7.611096005620141E-2</c:v>
                      </c:pt>
                      <c:pt idx="14">
                        <c:v>7.1045870668359615E-2</c:v>
                      </c:pt>
                      <c:pt idx="15">
                        <c:v>9.9216358858135331E-2</c:v>
                      </c:pt>
                      <c:pt idx="16">
                        <c:v>0.20502651577847597</c:v>
                      </c:pt>
                      <c:pt idx="17">
                        <c:v>8.2600570479784211E-2</c:v>
                      </c:pt>
                      <c:pt idx="18">
                        <c:v>0.18052652960406879</c:v>
                      </c:pt>
                      <c:pt idx="19">
                        <c:v>9.8332696967571159E-2</c:v>
                      </c:pt>
                      <c:pt idx="20">
                        <c:v>0.10653071731937508</c:v>
                      </c:pt>
                      <c:pt idx="21">
                        <c:v>0.14838402090589262</c:v>
                      </c:pt>
                      <c:pt idx="22">
                        <c:v>0.20274465530552949</c:v>
                      </c:pt>
                      <c:pt idx="23">
                        <c:v>0.11950861343855579</c:v>
                      </c:pt>
                      <c:pt idx="24">
                        <c:v>0.14152104991139491</c:v>
                      </c:pt>
                      <c:pt idx="25">
                        <c:v>0.15414203595986831</c:v>
                      </c:pt>
                      <c:pt idx="26">
                        <c:v>4.8351650920995991E-2</c:v>
                      </c:pt>
                      <c:pt idx="27">
                        <c:v>8.8885547689467992E-2</c:v>
                      </c:pt>
                      <c:pt idx="28">
                        <c:v>0.14544190488729547</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7.895734963514249E-3</c:v>
                      </c:pt>
                      <c:pt idx="1">
                        <c:v>4.7720741767169842E-3</c:v>
                      </c:pt>
                      <c:pt idx="2">
                        <c:v>8.8109708944474861E-3</c:v>
                      </c:pt>
                      <c:pt idx="3">
                        <c:v>7.3961298936593839E-3</c:v>
                      </c:pt>
                      <c:pt idx="4">
                        <c:v>6.1325522272584294E-3</c:v>
                      </c:pt>
                      <c:pt idx="5">
                        <c:v>7.4759243603599859E-3</c:v>
                      </c:pt>
                      <c:pt idx="6">
                        <c:v>7.9641911934861063E-3</c:v>
                      </c:pt>
                      <c:pt idx="7">
                        <c:v>7.5665525531930867E-3</c:v>
                      </c:pt>
                      <c:pt idx="8">
                        <c:v>1.2371120279839195E-2</c:v>
                      </c:pt>
                      <c:pt idx="9">
                        <c:v>3.0839710715014827E-3</c:v>
                      </c:pt>
                      <c:pt idx="10">
                        <c:v>8.5489943671043858E-3</c:v>
                      </c:pt>
                      <c:pt idx="11">
                        <c:v>8.707160210344898E-3</c:v>
                      </c:pt>
                      <c:pt idx="12">
                        <c:v>8.3652024648603503E-3</c:v>
                      </c:pt>
                      <c:pt idx="13">
                        <c:v>1.8283005798364328E-2</c:v>
                      </c:pt>
                      <c:pt idx="14">
                        <c:v>4.8300438708243415E-3</c:v>
                      </c:pt>
                      <c:pt idx="15">
                        <c:v>8.6637564765390009E-3</c:v>
                      </c:pt>
                      <c:pt idx="16">
                        <c:v>1.2422732498665833E-2</c:v>
                      </c:pt>
                      <c:pt idx="17">
                        <c:v>8.8979645073636177E-3</c:v>
                      </c:pt>
                      <c:pt idx="18">
                        <c:v>7.4189203399295592E-3</c:v>
                      </c:pt>
                      <c:pt idx="19">
                        <c:v>1.0553916855307858E-2</c:v>
                      </c:pt>
                      <c:pt idx="20">
                        <c:v>1.2185783720698288E-2</c:v>
                      </c:pt>
                      <c:pt idx="21">
                        <c:v>7.9244654803531465E-3</c:v>
                      </c:pt>
                      <c:pt idx="22">
                        <c:v>8.9646766994673117E-3</c:v>
                      </c:pt>
                      <c:pt idx="23">
                        <c:v>8.1362804964703883E-3</c:v>
                      </c:pt>
                      <c:pt idx="24">
                        <c:v>7.1946720952954799E-3</c:v>
                      </c:pt>
                      <c:pt idx="25">
                        <c:v>9.2158888215347744E-3</c:v>
                      </c:pt>
                      <c:pt idx="26">
                        <c:v>3.7479942986061669E-3</c:v>
                      </c:pt>
                      <c:pt idx="27">
                        <c:v>4.9170521187038747E-3</c:v>
                      </c:pt>
                      <c:pt idx="28">
                        <c:v>9.5886129559832126E-3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0</c:v>
                      </c:pt>
                      <c:pt idx="5">
                        <c:v>0</c:v>
                      </c:pt>
                      <c:pt idx="6">
                        <c:v>0</c:v>
                      </c:pt>
                      <c:pt idx="7">
                        <c:v>0.15650844429209521</c:v>
                      </c:pt>
                      <c:pt idx="8">
                        <c:v>0.10465211868244884</c:v>
                      </c:pt>
                      <c:pt idx="9">
                        <c:v>0</c:v>
                      </c:pt>
                      <c:pt idx="10">
                        <c:v>0</c:v>
                      </c:pt>
                      <c:pt idx="11">
                        <c:v>1.1519465763780781E-2</c:v>
                      </c:pt>
                      <c:pt idx="12">
                        <c:v>0</c:v>
                      </c:pt>
                      <c:pt idx="13">
                        <c:v>0</c:v>
                      </c:pt>
                      <c:pt idx="14">
                        <c:v>3.4445940331082258E-3</c:v>
                      </c:pt>
                      <c:pt idx="15">
                        <c:v>0</c:v>
                      </c:pt>
                      <c:pt idx="16">
                        <c:v>0</c:v>
                      </c:pt>
                      <c:pt idx="17">
                        <c:v>0</c:v>
                      </c:pt>
                      <c:pt idx="18">
                        <c:v>0</c:v>
                      </c:pt>
                      <c:pt idx="19">
                        <c:v>0</c:v>
                      </c:pt>
                      <c:pt idx="20">
                        <c:v>0</c:v>
                      </c:pt>
                      <c:pt idx="21">
                        <c:v>0</c:v>
                      </c:pt>
                      <c:pt idx="22">
                        <c:v>0</c:v>
                      </c:pt>
                      <c:pt idx="23">
                        <c:v>0</c:v>
                      </c:pt>
                      <c:pt idx="24">
                        <c:v>0</c:v>
                      </c:pt>
                      <c:pt idx="25">
                        <c:v>5.1734709215747422E-3</c:v>
                      </c:pt>
                      <c:pt idx="26">
                        <c:v>9.6406462531046525E-2</c:v>
                      </c:pt>
                      <c:pt idx="27">
                        <c:v>9.6309428518117149E-3</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排出量比較シート!$BE$21:$BE$50</c:f>
              <c:numCache>
                <c:formatCode>#,##0_);[Red]\(#,##0\)</c:formatCode>
                <c:ptCount val="30"/>
                <c:pt idx="0">
                  <c:v>46.860171963873135</c:v>
                </c:pt>
                <c:pt idx="1">
                  <c:v>179.1593751173626</c:v>
                </c:pt>
                <c:pt idx="2">
                  <c:v>69.828150277687527</c:v>
                </c:pt>
                <c:pt idx="3">
                  <c:v>84.290028408151613</c:v>
                </c:pt>
                <c:pt idx="4">
                  <c:v>109.50557292738645</c:v>
                </c:pt>
                <c:pt idx="5">
                  <c:v>89.918498807077341</c:v>
                </c:pt>
                <c:pt idx="6">
                  <c:v>69.18849896130682</c:v>
                </c:pt>
                <c:pt idx="7">
                  <c:v>54.154265610354827</c:v>
                </c:pt>
                <c:pt idx="8">
                  <c:v>18.657722258650644</c:v>
                </c:pt>
                <c:pt idx="9">
                  <c:v>353.90340029367854</c:v>
                </c:pt>
                <c:pt idx="10">
                  <c:v>58.718210448381456</c:v>
                </c:pt>
                <c:pt idx="11">
                  <c:v>30.786631445038999</c:v>
                </c:pt>
                <c:pt idx="12">
                  <c:v>40.08464326394251</c:v>
                </c:pt>
                <c:pt idx="13">
                  <c:v>3.7979720458609161</c:v>
                </c:pt>
                <c:pt idx="14">
                  <c:v>205.04594378193073</c:v>
                </c:pt>
                <c:pt idx="15">
                  <c:v>51.134908279877855</c:v>
                </c:pt>
                <c:pt idx="16">
                  <c:v>15.780049820192737</c:v>
                </c:pt>
                <c:pt idx="17">
                  <c:v>68.805765937110209</c:v>
                </c:pt>
                <c:pt idx="18">
                  <c:v>59.899408427838054</c:v>
                </c:pt>
                <c:pt idx="19">
                  <c:v>26.722537100963777</c:v>
                </c:pt>
                <c:pt idx="20">
                  <c:v>19.571391390407296</c:v>
                </c:pt>
                <c:pt idx="21">
                  <c:v>42.897682848598322</c:v>
                </c:pt>
                <c:pt idx="22">
                  <c:v>55.125032681356231</c:v>
                </c:pt>
                <c:pt idx="23">
                  <c:v>75.491733623713444</c:v>
                </c:pt>
                <c:pt idx="24">
                  <c:v>75.543749139419745</c:v>
                </c:pt>
                <c:pt idx="25">
                  <c:v>29.598246435225246</c:v>
                </c:pt>
                <c:pt idx="26">
                  <c:v>224.95771252394516</c:v>
                </c:pt>
                <c:pt idx="27">
                  <c:v>141.26350159817409</c:v>
                </c:pt>
                <c:pt idx="28">
                  <c:v>40.931080997569438</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排出量比較シート!$BI$21:$BI$50</c:f>
              <c:numCache>
                <c:formatCode>#,##0_);[Red]\(#,##0\)</c:formatCode>
                <c:ptCount val="30"/>
                <c:pt idx="0">
                  <c:v>35.292124197083524</c:v>
                </c:pt>
                <c:pt idx="1">
                  <c:v>32.752599308363699</c:v>
                </c:pt>
                <c:pt idx="2">
                  <c:v>23.781028896124365</c:v>
                </c:pt>
                <c:pt idx="3">
                  <c:v>19.702570290409053</c:v>
                </c:pt>
                <c:pt idx="4">
                  <c:v>26.787449938250251</c:v>
                </c:pt>
                <c:pt idx="5">
                  <c:v>26.383756143875367</c:v>
                </c:pt>
                <c:pt idx="6">
                  <c:v>21.782015044939325</c:v>
                </c:pt>
                <c:pt idx="7">
                  <c:v>26.381540082336446</c:v>
                </c:pt>
                <c:pt idx="8">
                  <c:v>23.424384129546514</c:v>
                </c:pt>
                <c:pt idx="9">
                  <c:v>40.465955106874986</c:v>
                </c:pt>
                <c:pt idx="10">
                  <c:v>25.818188018806033</c:v>
                </c:pt>
                <c:pt idx="11">
                  <c:v>31.355371241198217</c:v>
                </c:pt>
                <c:pt idx="12">
                  <c:v>38.580635390646854</c:v>
                </c:pt>
                <c:pt idx="13">
                  <c:v>22.067681903219171</c:v>
                </c:pt>
                <c:pt idx="14">
                  <c:v>21.515254355724654</c:v>
                </c:pt>
                <c:pt idx="15">
                  <c:v>33.159565770647738</c:v>
                </c:pt>
                <c:pt idx="16">
                  <c:v>21.740731463916273</c:v>
                </c:pt>
                <c:pt idx="17">
                  <c:v>18.577441800056246</c:v>
                </c:pt>
                <c:pt idx="18">
                  <c:v>28.131163664123282</c:v>
                </c:pt>
                <c:pt idx="19">
                  <c:v>37.435968087327538</c:v>
                </c:pt>
                <c:pt idx="20">
                  <c:v>31.431391044162872</c:v>
                </c:pt>
                <c:pt idx="21">
                  <c:v>35.278594219000901</c:v>
                </c:pt>
                <c:pt idx="22">
                  <c:v>22.373675334908281</c:v>
                </c:pt>
                <c:pt idx="23">
                  <c:v>22.51165975651589</c:v>
                </c:pt>
                <c:pt idx="24">
                  <c:v>31.31678848364308</c:v>
                </c:pt>
                <c:pt idx="25">
                  <c:v>31.915504788642696</c:v>
                </c:pt>
                <c:pt idx="26">
                  <c:v>36.121279009562841</c:v>
                </c:pt>
                <c:pt idx="27">
                  <c:v>37.025227096914129</c:v>
                </c:pt>
                <c:pt idx="28">
                  <c:v>25.7892533007578</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排出量比較シート!$BJ$21:$BJ$50</c:f>
              <c:numCache>
                <c:formatCode>#,##0_);[Red]\(#,##0\)</c:formatCode>
                <c:ptCount val="30"/>
                <c:pt idx="0">
                  <c:v>46.679304971467062</c:v>
                </c:pt>
                <c:pt idx="1">
                  <c:v>32.070989470964449</c:v>
                </c:pt>
                <c:pt idx="2">
                  <c:v>35.114034425008043</c:v>
                </c:pt>
                <c:pt idx="3">
                  <c:v>44.889416009193575</c:v>
                </c:pt>
                <c:pt idx="4">
                  <c:v>42.422362224154277</c:v>
                </c:pt>
                <c:pt idx="5">
                  <c:v>21.186708387011311</c:v>
                </c:pt>
                <c:pt idx="6">
                  <c:v>38.013180010294853</c:v>
                </c:pt>
                <c:pt idx="7">
                  <c:v>22.305822087346193</c:v>
                </c:pt>
                <c:pt idx="8">
                  <c:v>20.807982252632094</c:v>
                </c:pt>
                <c:pt idx="9">
                  <c:v>24.936590919531291</c:v>
                </c:pt>
                <c:pt idx="10">
                  <c:v>29.670939611747873</c:v>
                </c:pt>
                <c:pt idx="11">
                  <c:v>55.862317824417737</c:v>
                </c:pt>
                <c:pt idx="12">
                  <c:v>29.91297702700685</c:v>
                </c:pt>
                <c:pt idx="13">
                  <c:v>25.184710965561585</c:v>
                </c:pt>
                <c:pt idx="14">
                  <c:v>21.119172445015039</c:v>
                </c:pt>
                <c:pt idx="15">
                  <c:v>34.167543437030709</c:v>
                </c:pt>
                <c:pt idx="16">
                  <c:v>28.369175123348896</c:v>
                </c:pt>
                <c:pt idx="17">
                  <c:v>30.898090933912616</c:v>
                </c:pt>
                <c:pt idx="18">
                  <c:v>41.893722275141585</c:v>
                </c:pt>
                <c:pt idx="19">
                  <c:v>29.252052903326991</c:v>
                </c:pt>
                <c:pt idx="20">
                  <c:v>31.487243861807322</c:v>
                </c:pt>
                <c:pt idx="21">
                  <c:v>46.219942358984952</c:v>
                </c:pt>
                <c:pt idx="22">
                  <c:v>23.897638173912089</c:v>
                </c:pt>
                <c:pt idx="23">
                  <c:v>26.6959641573313</c:v>
                </c:pt>
                <c:pt idx="24">
                  <c:v>34.113200444102525</c:v>
                </c:pt>
                <c:pt idx="25">
                  <c:v>45.337396385745919</c:v>
                </c:pt>
                <c:pt idx="26">
                  <c:v>35.378869104892189</c:v>
                </c:pt>
                <c:pt idx="27">
                  <c:v>53.976396183344434</c:v>
                </c:pt>
                <c:pt idx="28">
                  <c:v>27.669621063047021</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排出量比較シート!$BK$21:$BK$50</c:f>
              <c:numCache>
                <c:formatCode>#,##0_);[Red]\(#,##0\)</c:formatCode>
                <c:ptCount val="30"/>
                <c:pt idx="0">
                  <c:v>58.374626509159562</c:v>
                </c:pt>
                <c:pt idx="1">
                  <c:v>57.375364396753042</c:v>
                </c:pt>
                <c:pt idx="2">
                  <c:v>38.878020122372376</c:v>
                </c:pt>
                <c:pt idx="3">
                  <c:v>47.373144461514386</c:v>
                </c:pt>
                <c:pt idx="4">
                  <c:v>53.495422684640026</c:v>
                </c:pt>
                <c:pt idx="5">
                  <c:v>59.425032557610237</c:v>
                </c:pt>
                <c:pt idx="6">
                  <c:v>50.179116656815118</c:v>
                </c:pt>
                <c:pt idx="7">
                  <c:v>91.758601787185228</c:v>
                </c:pt>
                <c:pt idx="8">
                  <c:v>55.819137717641425</c:v>
                </c:pt>
                <c:pt idx="9">
                  <c:v>37.949936997924972</c:v>
                </c:pt>
                <c:pt idx="10">
                  <c:v>54.683342759226818</c:v>
                </c:pt>
                <c:pt idx="11">
                  <c:v>50.725700163144786</c:v>
                </c:pt>
                <c:pt idx="12">
                  <c:v>58.861905827850016</c:v>
                </c:pt>
                <c:pt idx="13">
                  <c:v>21.38961035577864</c:v>
                </c:pt>
                <c:pt idx="14">
                  <c:v>45.390340566840294</c:v>
                </c:pt>
                <c:pt idx="15">
                  <c:v>38.155400363263588</c:v>
                </c:pt>
                <c:pt idx="16">
                  <c:v>45.83862730127565</c:v>
                </c:pt>
                <c:pt idx="17">
                  <c:v>33.819722806976841</c:v>
                </c:pt>
                <c:pt idx="18">
                  <c:v>57.290744631650924</c:v>
                </c:pt>
                <c:pt idx="19">
                  <c:v>35.388467149900912</c:v>
                </c:pt>
                <c:pt idx="20">
                  <c:v>29.529360417524835</c:v>
                </c:pt>
                <c:pt idx="21">
                  <c:v>49.931419289553233</c:v>
                </c:pt>
                <c:pt idx="22">
                  <c:v>55.788180947443848</c:v>
                </c:pt>
                <c:pt idx="23">
                  <c:v>42.904496188293251</c:v>
                </c:pt>
                <c:pt idx="24">
                  <c:v>50.247681531009945</c:v>
                </c:pt>
                <c:pt idx="25">
                  <c:v>46.266900197530511</c:v>
                </c:pt>
                <c:pt idx="26">
                  <c:v>76.036320933562592</c:v>
                </c:pt>
                <c:pt idx="27">
                  <c:v>51.084298977968139</c:v>
                </c:pt>
                <c:pt idx="28">
                  <c:v>42.970218360532051</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排出量比較シート!$BQ$21:$BQ$50</c:f>
              <c:numCache>
                <c:formatCode>#,##0_);[Red]\(#,##0\)</c:formatCode>
                <c:ptCount val="30"/>
                <c:pt idx="0">
                  <c:v>2.5804253146897569</c:v>
                </c:pt>
                <c:pt idx="1">
                  <c:v>3.6275902400257798</c:v>
                </c:pt>
                <c:pt idx="2">
                  <c:v>2.2063442384793639</c:v>
                </c:pt>
                <c:pt idx="3">
                  <c:v>2.475401645127568</c:v>
                </c:pt>
                <c:pt idx="4">
                  <c:v>10.81839902177944</c:v>
                </c:pt>
                <c:pt idx="5">
                  <c:v>0</c:v>
                </c:pt>
                <c:pt idx="6">
                  <c:v>1.778626148846659</c:v>
                </c:pt>
                <c:pt idx="7">
                  <c:v>2.123563141</c:v>
                </c:pt>
                <c:pt idx="8">
                  <c:v>2.3587161624550288</c:v>
                </c:pt>
                <c:pt idx="9">
                  <c:v>2.4617044783899371</c:v>
                </c:pt>
                <c:pt idx="10">
                  <c:v>2.7397994138134378</c:v>
                </c:pt>
                <c:pt idx="11">
                  <c:v>2.4717492434317219</c:v>
                </c:pt>
                <c:pt idx="12">
                  <c:v>3.829194771722749</c:v>
                </c:pt>
                <c:pt idx="13">
                  <c:v>4.788869579506434</c:v>
                </c:pt>
                <c:pt idx="14">
                  <c:v>3.0084673696959112</c:v>
                </c:pt>
                <c:pt idx="15">
                  <c:v>1.3974699008</c:v>
                </c:pt>
                <c:pt idx="16">
                  <c:v>3.4924385584579971</c:v>
                </c:pt>
                <c:pt idx="17">
                  <c:v>2.6536462576465598</c:v>
                </c:pt>
                <c:pt idx="18">
                  <c:v>3.9243198819999998</c:v>
                </c:pt>
                <c:pt idx="19">
                  <c:v>2.0944600836532978</c:v>
                </c:pt>
                <c:pt idx="20">
                  <c:v>3.69799864887236</c:v>
                </c:pt>
                <c:pt idx="21">
                  <c:v>7.9555752866053133</c:v>
                </c:pt>
                <c:pt idx="22">
                  <c:v>2.4430493134959299</c:v>
                </c:pt>
                <c:pt idx="23">
                  <c:v>3.511261650985654</c:v>
                </c:pt>
                <c:pt idx="24">
                  <c:v>0</c:v>
                </c:pt>
                <c:pt idx="25">
                  <c:v>4.6608220103828923</c:v>
                </c:pt>
                <c:pt idx="26">
                  <c:v>2.489329658655774</c:v>
                </c:pt>
                <c:pt idx="27">
                  <c:v>4.3794765483000004</c:v>
                </c:pt>
                <c:pt idx="28">
                  <c:v>2.6369241207819409</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排出量比較シート!$BR$21:$BR$50</c:f>
              <c:numCache>
                <c:formatCode>#,##0_);[Red]\(#,##0\)</c:formatCode>
                <c:ptCount val="30"/>
                <c:pt idx="0">
                  <c:v>189.78665295627303</c:v>
                </c:pt>
                <c:pt idx="1">
                  <c:v>304.9859185334696</c:v>
                </c:pt>
                <c:pt idx="2">
                  <c:v>169.8075779596717</c:v>
                </c:pt>
                <c:pt idx="3">
                  <c:v>198.7305608143962</c:v>
                </c:pt>
                <c:pt idx="4">
                  <c:v>243.02920679621047</c:v>
                </c:pt>
                <c:pt idx="5">
                  <c:v>196.91399589557426</c:v>
                </c:pt>
                <c:pt idx="6">
                  <c:v>180.94143682220277</c:v>
                </c:pt>
                <c:pt idx="7">
                  <c:v>196.7237927082227</c:v>
                </c:pt>
                <c:pt idx="8">
                  <c:v>121.06794252092571</c:v>
                </c:pt>
                <c:pt idx="9">
                  <c:v>459.71758779639976</c:v>
                </c:pt>
                <c:pt idx="10">
                  <c:v>171.63048025197563</c:v>
                </c:pt>
                <c:pt idx="11">
                  <c:v>171.20176991723147</c:v>
                </c:pt>
                <c:pt idx="12">
                  <c:v>171.26935628116897</c:v>
                </c:pt>
                <c:pt idx="13">
                  <c:v>77.228844849926759</c:v>
                </c:pt>
                <c:pt idx="14">
                  <c:v>296.07917851920661</c:v>
                </c:pt>
                <c:pt idx="15">
                  <c:v>158.01488775161988</c:v>
                </c:pt>
                <c:pt idx="16">
                  <c:v>115.22102226719154</c:v>
                </c:pt>
                <c:pt idx="17">
                  <c:v>154.75466773570247</c:v>
                </c:pt>
                <c:pt idx="18">
                  <c:v>191.1393588807538</c:v>
                </c:pt>
                <c:pt idx="19">
                  <c:v>130.89348532517252</c:v>
                </c:pt>
                <c:pt idx="20">
                  <c:v>115.71738536277468</c:v>
                </c:pt>
                <c:pt idx="21">
                  <c:v>182.28321400274274</c:v>
                </c:pt>
                <c:pt idx="22">
                  <c:v>159.62757645111637</c:v>
                </c:pt>
                <c:pt idx="23">
                  <c:v>171.11511537683955</c:v>
                </c:pt>
                <c:pt idx="24">
                  <c:v>191.22141959817532</c:v>
                </c:pt>
                <c:pt idx="25">
                  <c:v>157.77886981752727</c:v>
                </c:pt>
                <c:pt idx="26">
                  <c:v>374.98351123061855</c:v>
                </c:pt>
                <c:pt idx="27">
                  <c:v>287.72890040470077</c:v>
                </c:pt>
                <c:pt idx="28">
                  <c:v>139.99709784268825</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extLst>
                      <c:ext uri="{02D57815-91ED-43cb-92C2-25804820EDAC}">
                        <c15:formulaRef>
                          <c15:sqref>排出量比較シート!$BF$21:$BF$68</c15:sqref>
                        </c15:formulaRef>
                      </c:ext>
                    </c:extLst>
                    <c:numCache>
                      <c:formatCode>#,##0_);[Red]\(#,##0\)</c:formatCode>
                      <c:ptCount val="48"/>
                      <c:pt idx="0">
                        <c:v>23.970718501606935</c:v>
                      </c:pt>
                      <c:pt idx="1">
                        <c:v>172.05785127809742</c:v>
                      </c:pt>
                      <c:pt idx="2">
                        <c:v>64.729866765933536</c:v>
                      </c:pt>
                      <c:pt idx="3">
                        <c:v>73.158222897561984</c:v>
                      </c:pt>
                      <c:pt idx="4">
                        <c:v>84.738652430416153</c:v>
                      </c:pt>
                      <c:pt idx="5">
                        <c:v>74.595934769353477</c:v>
                      </c:pt>
                      <c:pt idx="6">
                        <c:v>65.878496732848888</c:v>
                      </c:pt>
                      <c:pt idx="7">
                        <c:v>2.4104755903913593</c:v>
                      </c:pt>
                      <c:pt idx="8">
                        <c:v>8.3110878839497282</c:v>
                      </c:pt>
                      <c:pt idx="9">
                        <c:v>349.47993505828697</c:v>
                      </c:pt>
                      <c:pt idx="10">
                        <c:v>53.964445939024451</c:v>
                      </c:pt>
                      <c:pt idx="11">
                        <c:v>19.103355849662311</c:v>
                      </c:pt>
                      <c:pt idx="12">
                        <c:v>21.598533940519886</c:v>
                      </c:pt>
                      <c:pt idx="13">
                        <c:v>3.0508765199354015</c:v>
                      </c:pt>
                      <c:pt idx="14">
                        <c:v>200.97852854646391</c:v>
                      </c:pt>
                      <c:pt idx="15">
                        <c:v>47.823352381020285</c:v>
                      </c:pt>
                      <c:pt idx="16">
                        <c:v>12.596559859275867</c:v>
                      </c:pt>
                      <c:pt idx="17">
                        <c:v>67.9382597212402</c:v>
                      </c:pt>
                      <c:pt idx="18">
                        <c:v>33.595669930241968</c:v>
                      </c:pt>
                      <c:pt idx="19">
                        <c:v>21.222298754056933</c:v>
                      </c:pt>
                      <c:pt idx="20">
                        <c:v>16.131230361780862</c:v>
                      </c:pt>
                      <c:pt idx="21">
                        <c:v>22.106585581620777</c:v>
                      </c:pt>
                      <c:pt idx="22">
                        <c:v>28.951919237378021</c:v>
                      </c:pt>
                      <c:pt idx="23">
                        <c:v>54.200765829269372</c:v>
                      </c:pt>
                      <c:pt idx="24">
                        <c:v>58.846254297059573</c:v>
                      </c:pt>
                      <c:pt idx="25">
                        <c:v>6.007859765925553</c:v>
                      </c:pt>
                      <c:pt idx="26">
                        <c:v>218.57023432363115</c:v>
                      </c:pt>
                      <c:pt idx="27">
                        <c:v>117.30811746222865</c:v>
                      </c:pt>
                      <c:pt idx="28">
                        <c:v>33.745174660685514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3.5407485971891917</c:v>
                      </c:pt>
                      <c:pt idx="1">
                        <c:v>1.7361662297518714</c:v>
                      </c:pt>
                      <c:pt idx="2">
                        <c:v>2.3708512356609162</c:v>
                      </c:pt>
                      <c:pt idx="3">
                        <c:v>1.8317974274051512</c:v>
                      </c:pt>
                      <c:pt idx="4">
                        <c:v>4.9184335874079066</c:v>
                      </c:pt>
                      <c:pt idx="5">
                        <c:v>1.8744750502276177</c:v>
                      </c:pt>
                      <c:pt idx="6">
                        <c:v>1.1508773389464171</c:v>
                      </c:pt>
                      <c:pt idx="7">
                        <c:v>2.3300508411664249</c:v>
                      </c:pt>
                      <c:pt idx="8">
                        <c:v>1.5291244818683229</c:v>
                      </c:pt>
                      <c:pt idx="9">
                        <c:v>0.95157769805614911</c:v>
                      </c:pt>
                      <c:pt idx="10">
                        <c:v>2.258887308626039</c:v>
                      </c:pt>
                      <c:pt idx="11">
                        <c:v>3.7666152711627552</c:v>
                      </c:pt>
                      <c:pt idx="12">
                        <c:v>2.3721377563484825</c:v>
                      </c:pt>
                      <c:pt idx="13">
                        <c:v>0.74709552592551465</c:v>
                      </c:pt>
                      <c:pt idx="14">
                        <c:v>0.87302972413957614</c:v>
                      </c:pt>
                      <c:pt idx="15">
                        <c:v>1.4714422007480195</c:v>
                      </c:pt>
                      <c:pt idx="16">
                        <c:v>1.1085933610507637</c:v>
                      </c:pt>
                      <c:pt idx="17">
                        <c:v>0.67257955421286697</c:v>
                      </c:pt>
                      <c:pt idx="18">
                        <c:v>3.5636554735111181</c:v>
                      </c:pt>
                      <c:pt idx="19">
                        <c:v>1.606960590109086</c:v>
                      </c:pt>
                      <c:pt idx="20">
                        <c:v>1.0876178121954629</c:v>
                      </c:pt>
                      <c:pt idx="21">
                        <c:v>3.8378588165877083</c:v>
                      </c:pt>
                      <c:pt idx="22">
                        <c:v>2.0732463535687322</c:v>
                      </c:pt>
                      <c:pt idx="23">
                        <c:v>1.5406941740221136</c:v>
                      </c:pt>
                      <c:pt idx="24">
                        <c:v>1.5983158325530034</c:v>
                      </c:pt>
                      <c:pt idx="25">
                        <c:v>2.0076823105684398</c:v>
                      </c:pt>
                      <c:pt idx="26">
                        <c:v>1.7823358186640976</c:v>
                      </c:pt>
                      <c:pt idx="27">
                        <c:v>1.7406937273240348</c:v>
                      </c:pt>
                      <c:pt idx="28">
                        <c:v>1.4580292951846834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19.348704865077007</c:v>
                      </c:pt>
                      <c:pt idx="1">
                        <c:v>5.3653576095133229</c:v>
                      </c:pt>
                      <c:pt idx="2">
                        <c:v>2.7274322760930696</c:v>
                      </c:pt>
                      <c:pt idx="3">
                        <c:v>9.3000080831844851</c:v>
                      </c:pt>
                      <c:pt idx="4">
                        <c:v>19.848486909562393</c:v>
                      </c:pt>
                      <c:pt idx="5">
                        <c:v>13.448088987496252</c:v>
                      </c:pt>
                      <c:pt idx="6">
                        <c:v>2.1591248895115136</c:v>
                      </c:pt>
                      <c:pt idx="7">
                        <c:v>49.413739178797044</c:v>
                      </c:pt>
                      <c:pt idx="8">
                        <c:v>8.8175098928325948</c:v>
                      </c:pt>
                      <c:pt idx="9">
                        <c:v>3.4718875373354114</c:v>
                      </c:pt>
                      <c:pt idx="10">
                        <c:v>2.494877200730969</c:v>
                      </c:pt>
                      <c:pt idx="11">
                        <c:v>7.9166603242139333</c:v>
                      </c:pt>
                      <c:pt idx="12">
                        <c:v>16.113971567074142</c:v>
                      </c:pt>
                      <c:pt idx="13">
                        <c:v>0</c:v>
                      </c:pt>
                      <c:pt idx="14">
                        <c:v>3.1943855113272543</c:v>
                      </c:pt>
                      <c:pt idx="15">
                        <c:v>1.8401136981095498</c:v>
                      </c:pt>
                      <c:pt idx="16">
                        <c:v>2.0748965998661069</c:v>
                      </c:pt>
                      <c:pt idx="17">
                        <c:v>0.19492666165713862</c:v>
                      </c:pt>
                      <c:pt idx="18">
                        <c:v>22.740083024084971</c:v>
                      </c:pt>
                      <c:pt idx="19">
                        <c:v>3.8932777567977568</c:v>
                      </c:pt>
                      <c:pt idx="20">
                        <c:v>2.3525432164309703</c:v>
                      </c:pt>
                      <c:pt idx="21">
                        <c:v>16.95323845038984</c:v>
                      </c:pt>
                      <c:pt idx="22">
                        <c:v>24.099867090409475</c:v>
                      </c:pt>
                      <c:pt idx="23">
                        <c:v>19.750273620421954</c:v>
                      </c:pt>
                      <c:pt idx="24">
                        <c:v>15.099179009807164</c:v>
                      </c:pt>
                      <c:pt idx="25">
                        <c:v>21.582704358731252</c:v>
                      </c:pt>
                      <c:pt idx="26">
                        <c:v>4.6051423816498991</c:v>
                      </c:pt>
                      <c:pt idx="27">
                        <c:v>22.214690408621419</c:v>
                      </c:pt>
                      <c:pt idx="28">
                        <c:v>5.7278770416992444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56.876121397804368</c:v>
                      </c:pt>
                      <c:pt idx="1">
                        <c:v>55.91994897065716</c:v>
                      </c:pt>
                      <c:pt idx="2">
                        <c:v>37.381850495313088</c:v>
                      </c:pt>
                      <c:pt idx="3">
                        <c:v>45.903307419891334</c:v>
                      </c:pt>
                      <c:pt idx="4">
                        <c:v>52.005033381213075</c:v>
                      </c:pt>
                      <c:pt idx="5">
                        <c:v>57.952918418798689</c:v>
                      </c:pt>
                      <c:pt idx="6">
                        <c:v>48.738064459139011</c:v>
                      </c:pt>
                      <c:pt idx="7">
                        <c:v>59.481146119190448</c:v>
                      </c:pt>
                      <c:pt idx="8">
                        <c:v>41.651374949342582</c:v>
                      </c:pt>
                      <c:pt idx="9">
                        <c:v>36.532181256100429</c:v>
                      </c:pt>
                      <c:pt idx="10">
                        <c:v>53.216074750329255</c:v>
                      </c:pt>
                      <c:pt idx="11">
                        <c:v>47.262865996920624</c:v>
                      </c:pt>
                      <c:pt idx="12">
                        <c:v>57.429202986531735</c:v>
                      </c:pt>
                      <c:pt idx="13">
                        <c:v>19.977634937586451</c:v>
                      </c:pt>
                      <c:pt idx="14">
                        <c:v>42.940392573700052</c:v>
                      </c:pt>
                      <c:pt idx="15">
                        <c:v>36.786397856115912</c:v>
                      </c:pt>
                      <c:pt idx="16">
                        <c:v>44.407267363427508</c:v>
                      </c:pt>
                      <c:pt idx="17">
                        <c:v>32.442721266115711</c:v>
                      </c:pt>
                      <c:pt idx="18">
                        <c:v>55.872696954289403</c:v>
                      </c:pt>
                      <c:pt idx="19">
                        <c:v>34.007028188877584</c:v>
                      </c:pt>
                      <c:pt idx="20">
                        <c:v>28.119253386769365</c:v>
                      </c:pt>
                      <c:pt idx="21">
                        <c:v>48.486922252540673</c:v>
                      </c:pt>
                      <c:pt idx="22">
                        <c:v>54.357171332240085</c:v>
                      </c:pt>
                      <c:pt idx="23">
                        <c:v>41.51225561240139</c:v>
                      </c:pt>
                      <c:pt idx="24">
                        <c:v>48.871906119404166</c:v>
                      </c:pt>
                      <c:pt idx="25">
                        <c:v>43.996563279864873</c:v>
                      </c:pt>
                      <c:pt idx="26">
                        <c:v>38.48005104618403</c:v>
                      </c:pt>
                      <c:pt idx="27">
                        <c:v>46.898420382008567</c:v>
                      </c:pt>
                      <c:pt idx="28">
                        <c:v>41.627840374357604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77.664886285545592</c:v>
                </c:pt>
                <c:pt idx="2">
                  <c:v>1.917347347944357</c:v>
                </c:pt>
                <c:pt idx="3">
                  <c:v>12.022657024617489</c:v>
                </c:pt>
                <c:pt idx="4">
                  <c:v>28.59268926295287</c:v>
                </c:pt>
                <c:pt idx="5">
                  <c:v>28.799358402550791</c:v>
                </c:pt>
                <c:pt idx="7">
                  <c:v>59.106109376375798</c:v>
                </c:pt>
                <c:pt idx="8">
                  <c:v>1.4570874718928428</c:v>
                </c:pt>
                <c:pt idx="9">
                  <c:v>0</c:v>
                </c:pt>
                <c:pt idx="10">
                  <c:v>0</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91.604890658107436</c:v>
                </c:pt>
                <c:pt idx="4">
                  <c:v>28.59268926295287</c:v>
                </c:pt>
                <c:pt idx="5">
                  <c:v>28.799358402550791</c:v>
                </c:pt>
                <c:pt idx="6">
                  <c:v>60.563196848268639</c:v>
                </c:pt>
                <c:pt idx="10">
                  <c:v>0</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45"/>
                <c:pt idx="0">
                  <c:v>あさぎり町</c:v>
                </c:pt>
                <c:pt idx="1">
                  <c:v>芦北町</c:v>
                </c:pt>
                <c:pt idx="2">
                  <c:v>阿蘇市</c:v>
                </c:pt>
                <c:pt idx="3">
                  <c:v>天草市</c:v>
                </c:pt>
                <c:pt idx="4">
                  <c:v>荒尾市</c:v>
                </c:pt>
                <c:pt idx="5">
                  <c:v>五木村</c:v>
                </c:pt>
                <c:pt idx="6">
                  <c:v>宇城市</c:v>
                </c:pt>
                <c:pt idx="7">
                  <c:v>宇土市</c:v>
                </c:pt>
                <c:pt idx="8">
                  <c:v>産山村</c:v>
                </c:pt>
                <c:pt idx="9">
                  <c:v>大津町</c:v>
                </c:pt>
                <c:pt idx="10">
                  <c:v>小国町</c:v>
                </c:pt>
                <c:pt idx="11">
                  <c:v>嘉島町</c:v>
                </c:pt>
                <c:pt idx="12">
                  <c:v>上天草市</c:v>
                </c:pt>
                <c:pt idx="13">
                  <c:v>菊池市</c:v>
                </c:pt>
                <c:pt idx="14">
                  <c:v>菊陽町</c:v>
                </c:pt>
                <c:pt idx="15">
                  <c:v>玉東町</c:v>
                </c:pt>
                <c:pt idx="16">
                  <c:v>球磨村</c:v>
                </c:pt>
                <c:pt idx="17">
                  <c:v>熊本市</c:v>
                </c:pt>
                <c:pt idx="18">
                  <c:v>甲佐町</c:v>
                </c:pt>
                <c:pt idx="19">
                  <c:v>合志市</c:v>
                </c:pt>
                <c:pt idx="20">
                  <c:v>相良村</c:v>
                </c:pt>
                <c:pt idx="21">
                  <c:v>高森町</c:v>
                </c:pt>
                <c:pt idx="22">
                  <c:v>玉名市</c:v>
                </c:pt>
                <c:pt idx="23">
                  <c:v>多良木町</c:v>
                </c:pt>
                <c:pt idx="24">
                  <c:v>津奈木町</c:v>
                </c:pt>
                <c:pt idx="25">
                  <c:v>長洲町</c:v>
                </c:pt>
                <c:pt idx="26">
                  <c:v>和水町</c:v>
                </c:pt>
                <c:pt idx="27">
                  <c:v>南関町</c:v>
                </c:pt>
                <c:pt idx="28">
                  <c:v>錦町</c:v>
                </c:pt>
                <c:pt idx="29">
                  <c:v>西原村</c:v>
                </c:pt>
                <c:pt idx="30">
                  <c:v>氷川町</c:v>
                </c:pt>
                <c:pt idx="31">
                  <c:v>人吉市</c:v>
                </c:pt>
                <c:pt idx="32">
                  <c:v>益城町</c:v>
                </c:pt>
                <c:pt idx="33">
                  <c:v>美里町</c:v>
                </c:pt>
                <c:pt idx="34">
                  <c:v>水上村</c:v>
                </c:pt>
                <c:pt idx="35">
                  <c:v>水俣市</c:v>
                </c:pt>
                <c:pt idx="36">
                  <c:v>南阿蘇村</c:v>
                </c:pt>
                <c:pt idx="37">
                  <c:v>南小国町</c:v>
                </c:pt>
                <c:pt idx="38">
                  <c:v>御船町</c:v>
                </c:pt>
                <c:pt idx="39">
                  <c:v>八代市</c:v>
                </c:pt>
                <c:pt idx="40">
                  <c:v>山江村</c:v>
                </c:pt>
                <c:pt idx="41">
                  <c:v>山鹿市</c:v>
                </c:pt>
                <c:pt idx="42">
                  <c:v>山都町</c:v>
                </c:pt>
                <c:pt idx="43">
                  <c:v>湯前町</c:v>
                </c:pt>
                <c:pt idx="44">
                  <c:v>苓北町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45"/>
                <c:pt idx="0">
                  <c:v>あさぎり町</c:v>
                </c:pt>
                <c:pt idx="1">
                  <c:v>芦北町</c:v>
                </c:pt>
                <c:pt idx="2">
                  <c:v>阿蘇市</c:v>
                </c:pt>
                <c:pt idx="3">
                  <c:v>天草市</c:v>
                </c:pt>
                <c:pt idx="4">
                  <c:v>荒尾市</c:v>
                </c:pt>
                <c:pt idx="5">
                  <c:v>五木村</c:v>
                </c:pt>
                <c:pt idx="6">
                  <c:v>宇城市</c:v>
                </c:pt>
                <c:pt idx="7">
                  <c:v>宇土市</c:v>
                </c:pt>
                <c:pt idx="8">
                  <c:v>産山村</c:v>
                </c:pt>
                <c:pt idx="9">
                  <c:v>大津町</c:v>
                </c:pt>
                <c:pt idx="10">
                  <c:v>小国町</c:v>
                </c:pt>
                <c:pt idx="11">
                  <c:v>嘉島町</c:v>
                </c:pt>
                <c:pt idx="12">
                  <c:v>上天草市</c:v>
                </c:pt>
                <c:pt idx="13">
                  <c:v>菊池市</c:v>
                </c:pt>
                <c:pt idx="14">
                  <c:v>菊陽町</c:v>
                </c:pt>
                <c:pt idx="15">
                  <c:v>玉東町</c:v>
                </c:pt>
                <c:pt idx="16">
                  <c:v>球磨村</c:v>
                </c:pt>
                <c:pt idx="17">
                  <c:v>熊本市</c:v>
                </c:pt>
                <c:pt idx="18">
                  <c:v>甲佐町</c:v>
                </c:pt>
                <c:pt idx="19">
                  <c:v>合志市</c:v>
                </c:pt>
                <c:pt idx="20">
                  <c:v>相良村</c:v>
                </c:pt>
                <c:pt idx="21">
                  <c:v>高森町</c:v>
                </c:pt>
                <c:pt idx="22">
                  <c:v>玉名市</c:v>
                </c:pt>
                <c:pt idx="23">
                  <c:v>多良木町</c:v>
                </c:pt>
                <c:pt idx="24">
                  <c:v>津奈木町</c:v>
                </c:pt>
                <c:pt idx="25">
                  <c:v>長洲町</c:v>
                </c:pt>
                <c:pt idx="26">
                  <c:v>和水町</c:v>
                </c:pt>
                <c:pt idx="27">
                  <c:v>南関町</c:v>
                </c:pt>
                <c:pt idx="28">
                  <c:v>錦町</c:v>
                </c:pt>
                <c:pt idx="29">
                  <c:v>西原村</c:v>
                </c:pt>
                <c:pt idx="30">
                  <c:v>氷川町</c:v>
                </c:pt>
                <c:pt idx="31">
                  <c:v>人吉市</c:v>
                </c:pt>
                <c:pt idx="32">
                  <c:v>益城町</c:v>
                </c:pt>
                <c:pt idx="33">
                  <c:v>美里町</c:v>
                </c:pt>
                <c:pt idx="34">
                  <c:v>水上村</c:v>
                </c:pt>
                <c:pt idx="35">
                  <c:v>水俣市</c:v>
                </c:pt>
                <c:pt idx="36">
                  <c:v>南阿蘇村</c:v>
                </c:pt>
                <c:pt idx="37">
                  <c:v>南小国町</c:v>
                </c:pt>
                <c:pt idx="38">
                  <c:v>御船町</c:v>
                </c:pt>
                <c:pt idx="39">
                  <c:v>八代市</c:v>
                </c:pt>
                <c:pt idx="40">
                  <c:v>山江村</c:v>
                </c:pt>
                <c:pt idx="41">
                  <c:v>山鹿市</c:v>
                </c:pt>
                <c:pt idx="42">
                  <c:v>山都町</c:v>
                </c:pt>
                <c:pt idx="43">
                  <c:v>湯前町</c:v>
                </c:pt>
                <c:pt idx="44">
                  <c:v>苓北町</c:v>
                </c:pt>
              </c:strCache>
            </c:strRef>
          </c:cat>
          <c:val>
            <c:numRef>
              <c:f>再エネ比較シート!$BM$72:$BM$161</c:f>
              <c:numCache>
                <c:formatCode>#,##0_);[Red]\(#,##0\)</c:formatCode>
                <c:ptCount val="90"/>
                <c:pt idx="0">
                  <c:v>1356399.1487135584</c:v>
                </c:pt>
                <c:pt idx="1">
                  <c:v>684206.44162810675</c:v>
                </c:pt>
                <c:pt idx="2">
                  <c:v>4111470.9946780456</c:v>
                </c:pt>
                <c:pt idx="3">
                  <c:v>2335818.5245518493</c:v>
                </c:pt>
                <c:pt idx="4">
                  <c:v>424184.7882388591</c:v>
                </c:pt>
                <c:pt idx="5">
                  <c:v>662541.20699681318</c:v>
                </c:pt>
                <c:pt idx="6">
                  <c:v>1823943.8014875622</c:v>
                </c:pt>
                <c:pt idx="7">
                  <c:v>288951.99327500287</c:v>
                </c:pt>
                <c:pt idx="8">
                  <c:v>579681.23348103382</c:v>
                </c:pt>
                <c:pt idx="9">
                  <c:v>999508.34066583542</c:v>
                </c:pt>
                <c:pt idx="10">
                  <c:v>2035186.3417919676</c:v>
                </c:pt>
                <c:pt idx="11">
                  <c:v>71166.088708319221</c:v>
                </c:pt>
                <c:pt idx="12">
                  <c:v>356369.09738664626</c:v>
                </c:pt>
                <c:pt idx="13">
                  <c:v>2985469.1925836951</c:v>
                </c:pt>
                <c:pt idx="14">
                  <c:v>357098.77946306107</c:v>
                </c:pt>
                <c:pt idx="15">
                  <c:v>220492.1310647107</c:v>
                </c:pt>
                <c:pt idx="16">
                  <c:v>857825.8249468772</c:v>
                </c:pt>
                <c:pt idx="17">
                  <c:v>1164796.6799615538</c:v>
                </c:pt>
                <c:pt idx="18">
                  <c:v>256579.13010688144</c:v>
                </c:pt>
                <c:pt idx="19">
                  <c:v>344925.70700029412</c:v>
                </c:pt>
                <c:pt idx="20">
                  <c:v>528170.70189044985</c:v>
                </c:pt>
                <c:pt idx="21">
                  <c:v>1536168.7776968849</c:v>
                </c:pt>
                <c:pt idx="22">
                  <c:v>2262128.4254542282</c:v>
                </c:pt>
                <c:pt idx="23">
                  <c:v>903132.33952718601</c:v>
                </c:pt>
                <c:pt idx="24">
                  <c:v>94717.433288562243</c:v>
                </c:pt>
                <c:pt idx="25">
                  <c:v>130789.13282503761</c:v>
                </c:pt>
                <c:pt idx="26">
                  <c:v>563230.11043270328</c:v>
                </c:pt>
                <c:pt idx="27">
                  <c:v>310025.66627858247</c:v>
                </c:pt>
                <c:pt idx="28">
                  <c:v>667810.87462307385</c:v>
                </c:pt>
                <c:pt idx="29">
                  <c:v>558792.56710217416</c:v>
                </c:pt>
                <c:pt idx="30">
                  <c:v>624109.31895512692</c:v>
                </c:pt>
                <c:pt idx="31">
                  <c:v>1079003.114105243</c:v>
                </c:pt>
                <c:pt idx="32">
                  <c:v>582058.21052799211</c:v>
                </c:pt>
                <c:pt idx="33">
                  <c:v>330932.01611022517</c:v>
                </c:pt>
                <c:pt idx="34">
                  <c:v>532420.35612392984</c:v>
                </c:pt>
                <c:pt idx="35">
                  <c:v>578992.92119340342</c:v>
                </c:pt>
                <c:pt idx="36">
                  <c:v>1186301.0920037227</c:v>
                </c:pt>
                <c:pt idx="37">
                  <c:v>633257.61746596463</c:v>
                </c:pt>
                <c:pt idx="38">
                  <c:v>368930.46571731404</c:v>
                </c:pt>
                <c:pt idx="39">
                  <c:v>1513559.2978259174</c:v>
                </c:pt>
                <c:pt idx="40">
                  <c:v>445003.0289926593</c:v>
                </c:pt>
                <c:pt idx="41">
                  <c:v>2461179.7536848374</c:v>
                </c:pt>
                <c:pt idx="42">
                  <c:v>3084671.8357740841</c:v>
                </c:pt>
                <c:pt idx="43">
                  <c:v>264747.19259333395</c:v>
                </c:pt>
                <c:pt idx="44">
                  <c:v>200994.8788120698</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5"/>
                <c:pt idx="0">
                  <c:v>あさぎり町</c:v>
                </c:pt>
                <c:pt idx="1">
                  <c:v>芦北町</c:v>
                </c:pt>
                <c:pt idx="2">
                  <c:v>阿蘇市</c:v>
                </c:pt>
                <c:pt idx="3">
                  <c:v>天草市</c:v>
                </c:pt>
                <c:pt idx="4">
                  <c:v>荒尾市</c:v>
                </c:pt>
                <c:pt idx="5">
                  <c:v>五木村</c:v>
                </c:pt>
                <c:pt idx="6">
                  <c:v>宇城市</c:v>
                </c:pt>
                <c:pt idx="7">
                  <c:v>宇土市</c:v>
                </c:pt>
                <c:pt idx="8">
                  <c:v>産山村</c:v>
                </c:pt>
                <c:pt idx="9">
                  <c:v>大津町</c:v>
                </c:pt>
                <c:pt idx="10">
                  <c:v>小国町</c:v>
                </c:pt>
                <c:pt idx="11">
                  <c:v>嘉島町</c:v>
                </c:pt>
                <c:pt idx="12">
                  <c:v>上天草市</c:v>
                </c:pt>
                <c:pt idx="13">
                  <c:v>菊池市</c:v>
                </c:pt>
                <c:pt idx="14">
                  <c:v>菊陽町</c:v>
                </c:pt>
                <c:pt idx="15">
                  <c:v>玉東町</c:v>
                </c:pt>
                <c:pt idx="16">
                  <c:v>球磨村</c:v>
                </c:pt>
                <c:pt idx="17">
                  <c:v>熊本市</c:v>
                </c:pt>
                <c:pt idx="18">
                  <c:v>甲佐町</c:v>
                </c:pt>
                <c:pt idx="19">
                  <c:v>合志市</c:v>
                </c:pt>
                <c:pt idx="20">
                  <c:v>相良村</c:v>
                </c:pt>
                <c:pt idx="21">
                  <c:v>高森町</c:v>
                </c:pt>
                <c:pt idx="22">
                  <c:v>玉名市</c:v>
                </c:pt>
                <c:pt idx="23">
                  <c:v>多良木町</c:v>
                </c:pt>
                <c:pt idx="24">
                  <c:v>津奈木町</c:v>
                </c:pt>
                <c:pt idx="25">
                  <c:v>長洲町</c:v>
                </c:pt>
                <c:pt idx="26">
                  <c:v>和水町</c:v>
                </c:pt>
                <c:pt idx="27">
                  <c:v>南関町</c:v>
                </c:pt>
                <c:pt idx="28">
                  <c:v>錦町</c:v>
                </c:pt>
                <c:pt idx="29">
                  <c:v>西原村</c:v>
                </c:pt>
                <c:pt idx="30">
                  <c:v>氷川町</c:v>
                </c:pt>
                <c:pt idx="31">
                  <c:v>人吉市</c:v>
                </c:pt>
                <c:pt idx="32">
                  <c:v>益城町</c:v>
                </c:pt>
                <c:pt idx="33">
                  <c:v>美里町</c:v>
                </c:pt>
                <c:pt idx="34">
                  <c:v>水上村</c:v>
                </c:pt>
                <c:pt idx="35">
                  <c:v>水俣市</c:v>
                </c:pt>
                <c:pt idx="36">
                  <c:v>南阿蘇村</c:v>
                </c:pt>
                <c:pt idx="37">
                  <c:v>南小国町</c:v>
                </c:pt>
                <c:pt idx="38">
                  <c:v>御船町</c:v>
                </c:pt>
                <c:pt idx="39">
                  <c:v>八代市</c:v>
                </c:pt>
                <c:pt idx="40">
                  <c:v>山江村</c:v>
                </c:pt>
                <c:pt idx="41">
                  <c:v>山鹿市</c:v>
                </c:pt>
                <c:pt idx="42">
                  <c:v>山都町</c:v>
                </c:pt>
                <c:pt idx="43">
                  <c:v>湯前町</c:v>
                </c:pt>
                <c:pt idx="44">
                  <c:v>苓北町</c:v>
                </c:pt>
              </c:strCache>
            </c:strRef>
          </c:cat>
          <c:val>
            <c:numRef>
              <c:f>再エネ比較シート!$BK$72:$BK$161</c:f>
              <c:numCache>
                <c:formatCode>#,##0_);[Red]\(#,##0\)</c:formatCode>
                <c:ptCount val="90"/>
                <c:pt idx="0">
                  <c:v>1356399.1487135584</c:v>
                </c:pt>
                <c:pt idx="1">
                  <c:v>684206.44162810675</c:v>
                </c:pt>
                <c:pt idx="2">
                  <c:v>4111470.9946780456</c:v>
                </c:pt>
                <c:pt idx="3">
                  <c:v>2335818.5245518493</c:v>
                </c:pt>
                <c:pt idx="4">
                  <c:v>424184.7882388591</c:v>
                </c:pt>
                <c:pt idx="5">
                  <c:v>662541.20699681318</c:v>
                </c:pt>
                <c:pt idx="6">
                  <c:v>1823943.8014875622</c:v>
                </c:pt>
                <c:pt idx="7">
                  <c:v>288951.99327500287</c:v>
                </c:pt>
                <c:pt idx="8">
                  <c:v>579681.23348103382</c:v>
                </c:pt>
                <c:pt idx="9">
                  <c:v>999508.34066583542</c:v>
                </c:pt>
                <c:pt idx="10">
                  <c:v>2035186.3417919676</c:v>
                </c:pt>
                <c:pt idx="11">
                  <c:v>71166.088708319221</c:v>
                </c:pt>
                <c:pt idx="12">
                  <c:v>356369.09738664626</c:v>
                </c:pt>
                <c:pt idx="13">
                  <c:v>2985469.1925836951</c:v>
                </c:pt>
                <c:pt idx="14">
                  <c:v>357098.77946306107</c:v>
                </c:pt>
                <c:pt idx="15">
                  <c:v>220492.1310647107</c:v>
                </c:pt>
                <c:pt idx="16">
                  <c:v>857825.8249468772</c:v>
                </c:pt>
                <c:pt idx="17">
                  <c:v>1164796.6799615538</c:v>
                </c:pt>
                <c:pt idx="18">
                  <c:v>256579.13010688144</c:v>
                </c:pt>
                <c:pt idx="19">
                  <c:v>344925.70700029412</c:v>
                </c:pt>
                <c:pt idx="20">
                  <c:v>528170.70189044985</c:v>
                </c:pt>
                <c:pt idx="21">
                  <c:v>1536168.7776968849</c:v>
                </c:pt>
                <c:pt idx="22">
                  <c:v>2262128.4254542282</c:v>
                </c:pt>
                <c:pt idx="23">
                  <c:v>903132.33952718601</c:v>
                </c:pt>
                <c:pt idx="24">
                  <c:v>94717.433288562243</c:v>
                </c:pt>
                <c:pt idx="25">
                  <c:v>130789.13282503761</c:v>
                </c:pt>
                <c:pt idx="26">
                  <c:v>563230.11043270328</c:v>
                </c:pt>
                <c:pt idx="27">
                  <c:v>310025.66627858247</c:v>
                </c:pt>
                <c:pt idx="28">
                  <c:v>667810.87462307385</c:v>
                </c:pt>
                <c:pt idx="29">
                  <c:v>558792.56710217416</c:v>
                </c:pt>
                <c:pt idx="30">
                  <c:v>624109.31895512692</c:v>
                </c:pt>
                <c:pt idx="31">
                  <c:v>1079003.114105243</c:v>
                </c:pt>
                <c:pt idx="32">
                  <c:v>582058.21052799211</c:v>
                </c:pt>
                <c:pt idx="33">
                  <c:v>330932.01611022517</c:v>
                </c:pt>
                <c:pt idx="34">
                  <c:v>532420.35612392984</c:v>
                </c:pt>
                <c:pt idx="35">
                  <c:v>578992.92119340342</c:v>
                </c:pt>
                <c:pt idx="36">
                  <c:v>1186301.0920037227</c:v>
                </c:pt>
                <c:pt idx="37">
                  <c:v>633257.61746596463</c:v>
                </c:pt>
                <c:pt idx="38">
                  <c:v>368930.46571731404</c:v>
                </c:pt>
                <c:pt idx="39">
                  <c:v>1513559.2978259174</c:v>
                </c:pt>
                <c:pt idx="40">
                  <c:v>445003.0289926593</c:v>
                </c:pt>
                <c:pt idx="41">
                  <c:v>2461179.7536848374</c:v>
                </c:pt>
                <c:pt idx="42">
                  <c:v>3084671.8357740841</c:v>
                </c:pt>
                <c:pt idx="43">
                  <c:v>264747.19259333395</c:v>
                </c:pt>
                <c:pt idx="44">
                  <c:v>200994.8788120698</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45"/>
                <c:pt idx="0">
                  <c:v>あさぎり町</c:v>
                </c:pt>
                <c:pt idx="1">
                  <c:v>芦北町</c:v>
                </c:pt>
                <c:pt idx="2">
                  <c:v>阿蘇市</c:v>
                </c:pt>
                <c:pt idx="3">
                  <c:v>天草市</c:v>
                </c:pt>
                <c:pt idx="4">
                  <c:v>荒尾市</c:v>
                </c:pt>
                <c:pt idx="5">
                  <c:v>五木村</c:v>
                </c:pt>
                <c:pt idx="6">
                  <c:v>宇城市</c:v>
                </c:pt>
                <c:pt idx="7">
                  <c:v>宇土市</c:v>
                </c:pt>
                <c:pt idx="8">
                  <c:v>産山村</c:v>
                </c:pt>
                <c:pt idx="9">
                  <c:v>大津町</c:v>
                </c:pt>
                <c:pt idx="10">
                  <c:v>小国町</c:v>
                </c:pt>
                <c:pt idx="11">
                  <c:v>嘉島町</c:v>
                </c:pt>
                <c:pt idx="12">
                  <c:v>上天草市</c:v>
                </c:pt>
                <c:pt idx="13">
                  <c:v>菊池市</c:v>
                </c:pt>
                <c:pt idx="14">
                  <c:v>菊陽町</c:v>
                </c:pt>
                <c:pt idx="15">
                  <c:v>玉東町</c:v>
                </c:pt>
                <c:pt idx="16">
                  <c:v>球磨村</c:v>
                </c:pt>
                <c:pt idx="17">
                  <c:v>熊本市</c:v>
                </c:pt>
                <c:pt idx="18">
                  <c:v>甲佐町</c:v>
                </c:pt>
                <c:pt idx="19">
                  <c:v>合志市</c:v>
                </c:pt>
                <c:pt idx="20">
                  <c:v>相良村</c:v>
                </c:pt>
                <c:pt idx="21">
                  <c:v>高森町</c:v>
                </c:pt>
                <c:pt idx="22">
                  <c:v>玉名市</c:v>
                </c:pt>
                <c:pt idx="23">
                  <c:v>多良木町</c:v>
                </c:pt>
                <c:pt idx="24">
                  <c:v>津奈木町</c:v>
                </c:pt>
                <c:pt idx="25">
                  <c:v>長洲町</c:v>
                </c:pt>
                <c:pt idx="26">
                  <c:v>和水町</c:v>
                </c:pt>
                <c:pt idx="27">
                  <c:v>南関町</c:v>
                </c:pt>
                <c:pt idx="28">
                  <c:v>錦町</c:v>
                </c:pt>
                <c:pt idx="29">
                  <c:v>西原村</c:v>
                </c:pt>
                <c:pt idx="30">
                  <c:v>氷川町</c:v>
                </c:pt>
                <c:pt idx="31">
                  <c:v>人吉市</c:v>
                </c:pt>
                <c:pt idx="32">
                  <c:v>益城町</c:v>
                </c:pt>
                <c:pt idx="33">
                  <c:v>美里町</c:v>
                </c:pt>
                <c:pt idx="34">
                  <c:v>水上村</c:v>
                </c:pt>
                <c:pt idx="35">
                  <c:v>水俣市</c:v>
                </c:pt>
                <c:pt idx="36">
                  <c:v>南阿蘇村</c:v>
                </c:pt>
                <c:pt idx="37">
                  <c:v>南小国町</c:v>
                </c:pt>
                <c:pt idx="38">
                  <c:v>御船町</c:v>
                </c:pt>
                <c:pt idx="39">
                  <c:v>八代市</c:v>
                </c:pt>
                <c:pt idx="40">
                  <c:v>山江村</c:v>
                </c:pt>
                <c:pt idx="41">
                  <c:v>山鹿市</c:v>
                </c:pt>
                <c:pt idx="42">
                  <c:v>山都町</c:v>
                </c:pt>
                <c:pt idx="43">
                  <c:v>湯前町</c:v>
                </c:pt>
                <c:pt idx="44">
                  <c:v>苓北町</c:v>
                </c:pt>
              </c:strCache>
            </c:strRef>
          </c:cat>
          <c:val>
            <c:numRef>
              <c:f>再エネ比較シート!$BJ$72:$BJ$161</c:f>
              <c:numCache>
                <c:formatCode>#,##0_);[Red]\(#,##0\)</c:formatCode>
                <c:ptCount val="90"/>
                <c:pt idx="0">
                  <c:v>69238.075286441366</c:v>
                </c:pt>
                <c:pt idx="1">
                  <c:v>77507.196371893282</c:v>
                </c:pt>
                <c:pt idx="2">
                  <c:v>211930.63332195469</c:v>
                </c:pt>
                <c:pt idx="3">
                  <c:v>361731.70944815071</c:v>
                </c:pt>
                <c:pt idx="4">
                  <c:v>245530.14676114084</c:v>
                </c:pt>
                <c:pt idx="5">
                  <c:v>5071.2240031869096</c:v>
                </c:pt>
                <c:pt idx="6">
                  <c:v>348357.94651243783</c:v>
                </c:pt>
                <c:pt idx="7">
                  <c:v>251449.14372499712</c:v>
                </c:pt>
                <c:pt idx="8">
                  <c:v>5464.680518966049</c:v>
                </c:pt>
                <c:pt idx="9">
                  <c:v>369850.06233416422</c:v>
                </c:pt>
                <c:pt idx="10">
                  <c:v>31752.034208032474</c:v>
                </c:pt>
                <c:pt idx="11">
                  <c:v>92372.778291680777</c:v>
                </c:pt>
                <c:pt idx="12">
                  <c:v>115696.04261335377</c:v>
                </c:pt>
                <c:pt idx="13">
                  <c:v>346974.04641630483</c:v>
                </c:pt>
                <c:pt idx="14">
                  <c:v>369237.08453693887</c:v>
                </c:pt>
                <c:pt idx="15">
                  <c:v>19175.675935289306</c:v>
                </c:pt>
                <c:pt idx="16">
                  <c:v>10780.619053122831</c:v>
                </c:pt>
                <c:pt idx="17">
                  <c:v>3953446.8190384461</c:v>
                </c:pt>
                <c:pt idx="18">
                  <c:v>50324.151893118586</c:v>
                </c:pt>
                <c:pt idx="19">
                  <c:v>811585.84899970575</c:v>
                </c:pt>
                <c:pt idx="20">
                  <c:v>23385.224109550079</c:v>
                </c:pt>
                <c:pt idx="21">
                  <c:v>33639.736303114856</c:v>
                </c:pt>
                <c:pt idx="22">
                  <c:v>297696.11454577162</c:v>
                </c:pt>
                <c:pt idx="23">
                  <c:v>40845.246472813858</c:v>
                </c:pt>
                <c:pt idx="24">
                  <c:v>17983.035711437751</c:v>
                </c:pt>
                <c:pt idx="25">
                  <c:v>196055.1321749624</c:v>
                </c:pt>
                <c:pt idx="26">
                  <c:v>59277.28656729676</c:v>
                </c:pt>
                <c:pt idx="27">
                  <c:v>158134.12272141752</c:v>
                </c:pt>
                <c:pt idx="28">
                  <c:v>63337.357376926237</c:v>
                </c:pt>
                <c:pt idx="29">
                  <c:v>80004.335897825877</c:v>
                </c:pt>
                <c:pt idx="30">
                  <c:v>39610.681044873119</c:v>
                </c:pt>
                <c:pt idx="31">
                  <c:v>173797.42589475701</c:v>
                </c:pt>
                <c:pt idx="32">
                  <c:v>195776.52047200804</c:v>
                </c:pt>
                <c:pt idx="33">
                  <c:v>37573.304889774758</c:v>
                </c:pt>
                <c:pt idx="34">
                  <c:v>9152.8368760701505</c:v>
                </c:pt>
                <c:pt idx="35">
                  <c:v>153603.23180659657</c:v>
                </c:pt>
                <c:pt idx="36">
                  <c:v>47106.608996277311</c:v>
                </c:pt>
                <c:pt idx="37">
                  <c:v>19994.972534035431</c:v>
                </c:pt>
                <c:pt idx="38">
                  <c:v>80538.416282685968</c:v>
                </c:pt>
                <c:pt idx="39">
                  <c:v>788099.87717408291</c:v>
                </c:pt>
                <c:pt idx="40">
                  <c:v>9973.475007340654</c:v>
                </c:pt>
                <c:pt idx="41">
                  <c:v>263065.48031516263</c:v>
                </c:pt>
                <c:pt idx="42">
                  <c:v>62303.887225915292</c:v>
                </c:pt>
                <c:pt idx="43">
                  <c:v>15366.90540666603</c:v>
                </c:pt>
                <c:pt idx="44">
                  <c:v>30645.922187930188</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5"/>
                <c:pt idx="0">
                  <c:v>あさぎり町</c:v>
                </c:pt>
                <c:pt idx="1">
                  <c:v>芦北町</c:v>
                </c:pt>
                <c:pt idx="2">
                  <c:v>阿蘇市</c:v>
                </c:pt>
                <c:pt idx="3">
                  <c:v>天草市</c:v>
                </c:pt>
                <c:pt idx="4">
                  <c:v>荒尾市</c:v>
                </c:pt>
                <c:pt idx="5">
                  <c:v>五木村</c:v>
                </c:pt>
                <c:pt idx="6">
                  <c:v>宇城市</c:v>
                </c:pt>
                <c:pt idx="7">
                  <c:v>宇土市</c:v>
                </c:pt>
                <c:pt idx="8">
                  <c:v>産山村</c:v>
                </c:pt>
                <c:pt idx="9">
                  <c:v>大津町</c:v>
                </c:pt>
                <c:pt idx="10">
                  <c:v>小国町</c:v>
                </c:pt>
                <c:pt idx="11">
                  <c:v>嘉島町</c:v>
                </c:pt>
                <c:pt idx="12">
                  <c:v>上天草市</c:v>
                </c:pt>
                <c:pt idx="13">
                  <c:v>菊池市</c:v>
                </c:pt>
                <c:pt idx="14">
                  <c:v>菊陽町</c:v>
                </c:pt>
                <c:pt idx="15">
                  <c:v>玉東町</c:v>
                </c:pt>
                <c:pt idx="16">
                  <c:v>球磨村</c:v>
                </c:pt>
                <c:pt idx="17">
                  <c:v>熊本市</c:v>
                </c:pt>
                <c:pt idx="18">
                  <c:v>甲佐町</c:v>
                </c:pt>
                <c:pt idx="19">
                  <c:v>合志市</c:v>
                </c:pt>
                <c:pt idx="20">
                  <c:v>相良村</c:v>
                </c:pt>
                <c:pt idx="21">
                  <c:v>高森町</c:v>
                </c:pt>
                <c:pt idx="22">
                  <c:v>玉名市</c:v>
                </c:pt>
                <c:pt idx="23">
                  <c:v>多良木町</c:v>
                </c:pt>
                <c:pt idx="24">
                  <c:v>津奈木町</c:v>
                </c:pt>
                <c:pt idx="25">
                  <c:v>長洲町</c:v>
                </c:pt>
                <c:pt idx="26">
                  <c:v>和水町</c:v>
                </c:pt>
                <c:pt idx="27">
                  <c:v>南関町</c:v>
                </c:pt>
                <c:pt idx="28">
                  <c:v>錦町</c:v>
                </c:pt>
                <c:pt idx="29">
                  <c:v>西原村</c:v>
                </c:pt>
                <c:pt idx="30">
                  <c:v>氷川町</c:v>
                </c:pt>
                <c:pt idx="31">
                  <c:v>人吉市</c:v>
                </c:pt>
                <c:pt idx="32">
                  <c:v>益城町</c:v>
                </c:pt>
                <c:pt idx="33">
                  <c:v>美里町</c:v>
                </c:pt>
                <c:pt idx="34">
                  <c:v>水上村</c:v>
                </c:pt>
                <c:pt idx="35">
                  <c:v>水俣市</c:v>
                </c:pt>
                <c:pt idx="36">
                  <c:v>南阿蘇村</c:v>
                </c:pt>
                <c:pt idx="37">
                  <c:v>南小国町</c:v>
                </c:pt>
                <c:pt idx="38">
                  <c:v>御船町</c:v>
                </c:pt>
                <c:pt idx="39">
                  <c:v>八代市</c:v>
                </c:pt>
                <c:pt idx="40">
                  <c:v>山江村</c:v>
                </c:pt>
                <c:pt idx="41">
                  <c:v>山鹿市</c:v>
                </c:pt>
                <c:pt idx="42">
                  <c:v>山都町</c:v>
                </c:pt>
                <c:pt idx="43">
                  <c:v>湯前町</c:v>
                </c:pt>
                <c:pt idx="44">
                  <c:v>苓北町</c:v>
                </c:pt>
              </c:strCache>
            </c:strRef>
          </c:cat>
          <c:val>
            <c:numRef>
              <c:f>再エネ比較シート!$BJ$72:$BJ$161</c:f>
              <c:numCache>
                <c:formatCode>#,##0_);[Red]\(#,##0\)</c:formatCode>
                <c:ptCount val="90"/>
                <c:pt idx="0">
                  <c:v>69238.075286441366</c:v>
                </c:pt>
                <c:pt idx="1">
                  <c:v>77507.196371893282</c:v>
                </c:pt>
                <c:pt idx="2">
                  <c:v>211930.63332195469</c:v>
                </c:pt>
                <c:pt idx="3">
                  <c:v>361731.70944815071</c:v>
                </c:pt>
                <c:pt idx="4">
                  <c:v>245530.14676114084</c:v>
                </c:pt>
                <c:pt idx="5">
                  <c:v>5071.2240031869096</c:v>
                </c:pt>
                <c:pt idx="6">
                  <c:v>348357.94651243783</c:v>
                </c:pt>
                <c:pt idx="7">
                  <c:v>251449.14372499712</c:v>
                </c:pt>
                <c:pt idx="8">
                  <c:v>5464.680518966049</c:v>
                </c:pt>
                <c:pt idx="9">
                  <c:v>369850.06233416422</c:v>
                </c:pt>
                <c:pt idx="10">
                  <c:v>31752.034208032474</c:v>
                </c:pt>
                <c:pt idx="11">
                  <c:v>92372.778291680777</c:v>
                </c:pt>
                <c:pt idx="12">
                  <c:v>115696.04261335377</c:v>
                </c:pt>
                <c:pt idx="13">
                  <c:v>346974.04641630483</c:v>
                </c:pt>
                <c:pt idx="14">
                  <c:v>369237.08453693887</c:v>
                </c:pt>
                <c:pt idx="15">
                  <c:v>19175.675935289306</c:v>
                </c:pt>
                <c:pt idx="16">
                  <c:v>10780.619053122831</c:v>
                </c:pt>
                <c:pt idx="17">
                  <c:v>3953446.8190384461</c:v>
                </c:pt>
                <c:pt idx="18">
                  <c:v>50324.151893118586</c:v>
                </c:pt>
                <c:pt idx="19">
                  <c:v>811585.84899970575</c:v>
                </c:pt>
                <c:pt idx="20">
                  <c:v>23385.224109550079</c:v>
                </c:pt>
                <c:pt idx="21">
                  <c:v>33639.736303114856</c:v>
                </c:pt>
                <c:pt idx="22">
                  <c:v>297696.11454577162</c:v>
                </c:pt>
                <c:pt idx="23">
                  <c:v>40845.246472813858</c:v>
                </c:pt>
                <c:pt idx="24">
                  <c:v>17983.035711437751</c:v>
                </c:pt>
                <c:pt idx="25">
                  <c:v>196055.1321749624</c:v>
                </c:pt>
                <c:pt idx="26">
                  <c:v>59277.28656729676</c:v>
                </c:pt>
                <c:pt idx="27">
                  <c:v>158134.12272141752</c:v>
                </c:pt>
                <c:pt idx="28">
                  <c:v>63337.357376926237</c:v>
                </c:pt>
                <c:pt idx="29">
                  <c:v>80004.335897825877</c:v>
                </c:pt>
                <c:pt idx="30">
                  <c:v>39610.681044873119</c:v>
                </c:pt>
                <c:pt idx="31">
                  <c:v>173797.42589475701</c:v>
                </c:pt>
                <c:pt idx="32">
                  <c:v>195776.52047200804</c:v>
                </c:pt>
                <c:pt idx="33">
                  <c:v>37573.304889774758</c:v>
                </c:pt>
                <c:pt idx="34">
                  <c:v>9152.8368760701505</c:v>
                </c:pt>
                <c:pt idx="35">
                  <c:v>153603.23180659657</c:v>
                </c:pt>
                <c:pt idx="36">
                  <c:v>47106.608996277311</c:v>
                </c:pt>
                <c:pt idx="37">
                  <c:v>19994.972534035431</c:v>
                </c:pt>
                <c:pt idx="38">
                  <c:v>80538.416282685968</c:v>
                </c:pt>
                <c:pt idx="39">
                  <c:v>788099.87717408291</c:v>
                </c:pt>
                <c:pt idx="40">
                  <c:v>9973.475007340654</c:v>
                </c:pt>
                <c:pt idx="41">
                  <c:v>263065.48031516263</c:v>
                </c:pt>
                <c:pt idx="42">
                  <c:v>62303.887225915292</c:v>
                </c:pt>
                <c:pt idx="43">
                  <c:v>15366.90540666603</c:v>
                </c:pt>
                <c:pt idx="44">
                  <c:v>30645.922187930188</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45"/>
                <c:pt idx="0">
                  <c:v>あさぎり町</c:v>
                </c:pt>
                <c:pt idx="1">
                  <c:v>芦北町</c:v>
                </c:pt>
                <c:pt idx="2">
                  <c:v>阿蘇市</c:v>
                </c:pt>
                <c:pt idx="3">
                  <c:v>天草市</c:v>
                </c:pt>
                <c:pt idx="4">
                  <c:v>荒尾市</c:v>
                </c:pt>
                <c:pt idx="5">
                  <c:v>五木村</c:v>
                </c:pt>
                <c:pt idx="6">
                  <c:v>宇城市</c:v>
                </c:pt>
                <c:pt idx="7">
                  <c:v>宇土市</c:v>
                </c:pt>
                <c:pt idx="8">
                  <c:v>産山村</c:v>
                </c:pt>
                <c:pt idx="9">
                  <c:v>大津町</c:v>
                </c:pt>
                <c:pt idx="10">
                  <c:v>小国町</c:v>
                </c:pt>
                <c:pt idx="11">
                  <c:v>嘉島町</c:v>
                </c:pt>
                <c:pt idx="12">
                  <c:v>上天草市</c:v>
                </c:pt>
                <c:pt idx="13">
                  <c:v>菊池市</c:v>
                </c:pt>
                <c:pt idx="14">
                  <c:v>菊陽町</c:v>
                </c:pt>
                <c:pt idx="15">
                  <c:v>玉東町</c:v>
                </c:pt>
                <c:pt idx="16">
                  <c:v>球磨村</c:v>
                </c:pt>
                <c:pt idx="17">
                  <c:v>熊本市</c:v>
                </c:pt>
                <c:pt idx="18">
                  <c:v>甲佐町</c:v>
                </c:pt>
                <c:pt idx="19">
                  <c:v>合志市</c:v>
                </c:pt>
                <c:pt idx="20">
                  <c:v>相良村</c:v>
                </c:pt>
                <c:pt idx="21">
                  <c:v>高森町</c:v>
                </c:pt>
                <c:pt idx="22">
                  <c:v>玉名市</c:v>
                </c:pt>
                <c:pt idx="23">
                  <c:v>多良木町</c:v>
                </c:pt>
                <c:pt idx="24">
                  <c:v>津奈木町</c:v>
                </c:pt>
                <c:pt idx="25">
                  <c:v>長洲町</c:v>
                </c:pt>
                <c:pt idx="26">
                  <c:v>和水町</c:v>
                </c:pt>
                <c:pt idx="27">
                  <c:v>南関町</c:v>
                </c:pt>
                <c:pt idx="28">
                  <c:v>錦町</c:v>
                </c:pt>
                <c:pt idx="29">
                  <c:v>西原村</c:v>
                </c:pt>
                <c:pt idx="30">
                  <c:v>氷川町</c:v>
                </c:pt>
                <c:pt idx="31">
                  <c:v>人吉市</c:v>
                </c:pt>
                <c:pt idx="32">
                  <c:v>益城町</c:v>
                </c:pt>
                <c:pt idx="33">
                  <c:v>美里町</c:v>
                </c:pt>
                <c:pt idx="34">
                  <c:v>水上村</c:v>
                </c:pt>
                <c:pt idx="35">
                  <c:v>水俣市</c:v>
                </c:pt>
                <c:pt idx="36">
                  <c:v>南阿蘇村</c:v>
                </c:pt>
                <c:pt idx="37">
                  <c:v>南小国町</c:v>
                </c:pt>
                <c:pt idx="38">
                  <c:v>御船町</c:v>
                </c:pt>
                <c:pt idx="39">
                  <c:v>八代市</c:v>
                </c:pt>
                <c:pt idx="40">
                  <c:v>山江村</c:v>
                </c:pt>
                <c:pt idx="41">
                  <c:v>山鹿市</c:v>
                </c:pt>
                <c:pt idx="42">
                  <c:v>山都町</c:v>
                </c:pt>
                <c:pt idx="43">
                  <c:v>湯前町</c:v>
                </c:pt>
                <c:pt idx="44">
                  <c:v>苓北町</c:v>
                </c:pt>
              </c:strCache>
            </c:strRef>
          </c:cat>
          <c:val>
            <c:numRef>
              <c:f>再エネ比較シート!$BE$72:$BE$161</c:f>
              <c:numCache>
                <c:formatCode>#,##0_);[Red]\(#,##0\)</c:formatCode>
                <c:ptCount val="90"/>
                <c:pt idx="0">
                  <c:v>1071013.4849999999</c:v>
                </c:pt>
                <c:pt idx="1">
                  <c:v>396466.94700000004</c:v>
                </c:pt>
                <c:pt idx="2">
                  <c:v>2542130.0669999998</c:v>
                </c:pt>
                <c:pt idx="3">
                  <c:v>1910935.0060000001</c:v>
                </c:pt>
                <c:pt idx="4">
                  <c:v>667288.46299999999</c:v>
                </c:pt>
                <c:pt idx="5">
                  <c:v>31280.577000000001</c:v>
                </c:pt>
                <c:pt idx="6">
                  <c:v>2150180.398</c:v>
                </c:pt>
                <c:pt idx="7">
                  <c:v>531421.20299999998</c:v>
                </c:pt>
                <c:pt idx="8">
                  <c:v>308539.88699999999</c:v>
                </c:pt>
                <c:pt idx="9">
                  <c:v>1047763.9199999998</c:v>
                </c:pt>
                <c:pt idx="10">
                  <c:v>287954.587</c:v>
                </c:pt>
                <c:pt idx="11">
                  <c:v>163538.867</c:v>
                </c:pt>
                <c:pt idx="12">
                  <c:v>443134.74300000002</c:v>
                </c:pt>
                <c:pt idx="13">
                  <c:v>2630532.3489999999</c:v>
                </c:pt>
                <c:pt idx="14">
                  <c:v>726335.86399999994</c:v>
                </c:pt>
                <c:pt idx="15">
                  <c:v>239667.807</c:v>
                </c:pt>
                <c:pt idx="16">
                  <c:v>155841.51999999999</c:v>
                </c:pt>
                <c:pt idx="17">
                  <c:v>5117009.72</c:v>
                </c:pt>
                <c:pt idx="18">
                  <c:v>305679.33900000004</c:v>
                </c:pt>
                <c:pt idx="19">
                  <c:v>1156511.5559999999</c:v>
                </c:pt>
                <c:pt idx="20">
                  <c:v>358510.45499999996</c:v>
                </c:pt>
                <c:pt idx="21">
                  <c:v>901303.30700000003</c:v>
                </c:pt>
                <c:pt idx="22">
                  <c:v>2554569.56</c:v>
                </c:pt>
                <c:pt idx="23">
                  <c:v>567167.554</c:v>
                </c:pt>
                <c:pt idx="24">
                  <c:v>101591.946</c:v>
                </c:pt>
                <c:pt idx="25">
                  <c:v>326844.26500000001</c:v>
                </c:pt>
                <c:pt idx="26">
                  <c:v>613618.11800000002</c:v>
                </c:pt>
                <c:pt idx="27">
                  <c:v>464180.63799999998</c:v>
                </c:pt>
                <c:pt idx="28">
                  <c:v>564291.44299999997</c:v>
                </c:pt>
                <c:pt idx="29">
                  <c:v>347872.35600000009</c:v>
                </c:pt>
                <c:pt idx="30">
                  <c:v>663720</c:v>
                </c:pt>
                <c:pt idx="31">
                  <c:v>571371.73100000003</c:v>
                </c:pt>
                <c:pt idx="32">
                  <c:v>771498.67400000012</c:v>
                </c:pt>
                <c:pt idx="33">
                  <c:v>351788.85499999998</c:v>
                </c:pt>
                <c:pt idx="34">
                  <c:v>94992.641999999993</c:v>
                </c:pt>
                <c:pt idx="35">
                  <c:v>390342.12699999998</c:v>
                </c:pt>
                <c:pt idx="36">
                  <c:v>789370.38299999991</c:v>
                </c:pt>
                <c:pt idx="37">
                  <c:v>276137.505</c:v>
                </c:pt>
                <c:pt idx="38">
                  <c:v>399542.74000000005</c:v>
                </c:pt>
                <c:pt idx="39">
                  <c:v>1643838.3540000003</c:v>
                </c:pt>
                <c:pt idx="40">
                  <c:v>130844.23800000001</c:v>
                </c:pt>
                <c:pt idx="41">
                  <c:v>2445891.645</c:v>
                </c:pt>
                <c:pt idx="42">
                  <c:v>1558945.4429999997</c:v>
                </c:pt>
                <c:pt idx="43">
                  <c:v>217767.519</c:v>
                </c:pt>
                <c:pt idx="44">
                  <c:v>208183.86099999998</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45"/>
                <c:pt idx="0">
                  <c:v>あさぎり町</c:v>
                </c:pt>
                <c:pt idx="1">
                  <c:v>芦北町</c:v>
                </c:pt>
                <c:pt idx="2">
                  <c:v>阿蘇市</c:v>
                </c:pt>
                <c:pt idx="3">
                  <c:v>天草市</c:v>
                </c:pt>
                <c:pt idx="4">
                  <c:v>荒尾市</c:v>
                </c:pt>
                <c:pt idx="5">
                  <c:v>五木村</c:v>
                </c:pt>
                <c:pt idx="6">
                  <c:v>宇城市</c:v>
                </c:pt>
                <c:pt idx="7">
                  <c:v>宇土市</c:v>
                </c:pt>
                <c:pt idx="8">
                  <c:v>産山村</c:v>
                </c:pt>
                <c:pt idx="9">
                  <c:v>大津町</c:v>
                </c:pt>
                <c:pt idx="10">
                  <c:v>小国町</c:v>
                </c:pt>
                <c:pt idx="11">
                  <c:v>嘉島町</c:v>
                </c:pt>
                <c:pt idx="12">
                  <c:v>上天草市</c:v>
                </c:pt>
                <c:pt idx="13">
                  <c:v>菊池市</c:v>
                </c:pt>
                <c:pt idx="14">
                  <c:v>菊陽町</c:v>
                </c:pt>
                <c:pt idx="15">
                  <c:v>玉東町</c:v>
                </c:pt>
                <c:pt idx="16">
                  <c:v>球磨村</c:v>
                </c:pt>
                <c:pt idx="17">
                  <c:v>熊本市</c:v>
                </c:pt>
                <c:pt idx="18">
                  <c:v>甲佐町</c:v>
                </c:pt>
                <c:pt idx="19">
                  <c:v>合志市</c:v>
                </c:pt>
                <c:pt idx="20">
                  <c:v>相良村</c:v>
                </c:pt>
                <c:pt idx="21">
                  <c:v>高森町</c:v>
                </c:pt>
                <c:pt idx="22">
                  <c:v>玉名市</c:v>
                </c:pt>
                <c:pt idx="23">
                  <c:v>多良木町</c:v>
                </c:pt>
                <c:pt idx="24">
                  <c:v>津奈木町</c:v>
                </c:pt>
                <c:pt idx="25">
                  <c:v>長洲町</c:v>
                </c:pt>
                <c:pt idx="26">
                  <c:v>和水町</c:v>
                </c:pt>
                <c:pt idx="27">
                  <c:v>南関町</c:v>
                </c:pt>
                <c:pt idx="28">
                  <c:v>錦町</c:v>
                </c:pt>
                <c:pt idx="29">
                  <c:v>西原村</c:v>
                </c:pt>
                <c:pt idx="30">
                  <c:v>氷川町</c:v>
                </c:pt>
                <c:pt idx="31">
                  <c:v>人吉市</c:v>
                </c:pt>
                <c:pt idx="32">
                  <c:v>益城町</c:v>
                </c:pt>
                <c:pt idx="33">
                  <c:v>美里町</c:v>
                </c:pt>
                <c:pt idx="34">
                  <c:v>水上村</c:v>
                </c:pt>
                <c:pt idx="35">
                  <c:v>水俣市</c:v>
                </c:pt>
                <c:pt idx="36">
                  <c:v>南阿蘇村</c:v>
                </c:pt>
                <c:pt idx="37">
                  <c:v>南小国町</c:v>
                </c:pt>
                <c:pt idx="38">
                  <c:v>御船町</c:v>
                </c:pt>
                <c:pt idx="39">
                  <c:v>八代市</c:v>
                </c:pt>
                <c:pt idx="40">
                  <c:v>山江村</c:v>
                </c:pt>
                <c:pt idx="41">
                  <c:v>山鹿市</c:v>
                </c:pt>
                <c:pt idx="42">
                  <c:v>山都町</c:v>
                </c:pt>
                <c:pt idx="43">
                  <c:v>湯前町</c:v>
                </c:pt>
                <c:pt idx="44">
                  <c:v>苓北町</c:v>
                </c:pt>
              </c:strCache>
            </c:strRef>
          </c:cat>
          <c:val>
            <c:numRef>
              <c:f>再エネ比較シート!$BF$72:$BF$161</c:f>
              <c:numCache>
                <c:formatCode>#,##0_);[Red]\(#,##0\)</c:formatCode>
                <c:ptCount val="90"/>
                <c:pt idx="0">
                  <c:v>297242.78499999992</c:v>
                </c:pt>
                <c:pt idx="1">
                  <c:v>335465.33</c:v>
                </c:pt>
                <c:pt idx="2">
                  <c:v>1664680.99</c:v>
                </c:pt>
                <c:pt idx="3">
                  <c:v>785058.97900000005</c:v>
                </c:pt>
                <c:pt idx="4">
                  <c:v>2426.4720000000007</c:v>
                </c:pt>
                <c:pt idx="5">
                  <c:v>524460.91</c:v>
                </c:pt>
                <c:pt idx="6">
                  <c:v>22065.248</c:v>
                </c:pt>
                <c:pt idx="7">
                  <c:v>8979.9339999999993</c:v>
                </c:pt>
                <c:pt idx="8">
                  <c:v>238407.989</c:v>
                </c:pt>
                <c:pt idx="9">
                  <c:v>295812.46999999991</c:v>
                </c:pt>
                <c:pt idx="10">
                  <c:v>303145.02000000008</c:v>
                </c:pt>
                <c:pt idx="11">
                  <c:v>0</c:v>
                </c:pt>
                <c:pt idx="12">
                  <c:v>28930.397000000001</c:v>
                </c:pt>
                <c:pt idx="13">
                  <c:v>592478.83499999996</c:v>
                </c:pt>
                <c:pt idx="14">
                  <c:v>0</c:v>
                </c:pt>
                <c:pt idx="15">
                  <c:v>0</c:v>
                </c:pt>
                <c:pt idx="16">
                  <c:v>616743.91700000002</c:v>
                </c:pt>
                <c:pt idx="17">
                  <c:v>733.37599999999998</c:v>
                </c:pt>
                <c:pt idx="18">
                  <c:v>161.79599999999999</c:v>
                </c:pt>
                <c:pt idx="19">
                  <c:v>0</c:v>
                </c:pt>
                <c:pt idx="20">
                  <c:v>159887.14000000004</c:v>
                </c:pt>
                <c:pt idx="21">
                  <c:v>630823.69999999984</c:v>
                </c:pt>
                <c:pt idx="22">
                  <c:v>5205.634</c:v>
                </c:pt>
                <c:pt idx="23">
                  <c:v>348642.81199999998</c:v>
                </c:pt>
                <c:pt idx="24">
                  <c:v>10821.38</c:v>
                </c:pt>
                <c:pt idx="25">
                  <c:v>0</c:v>
                </c:pt>
                <c:pt idx="26">
                  <c:v>8889.2790000000005</c:v>
                </c:pt>
                <c:pt idx="27">
                  <c:v>3979.1509999999998</c:v>
                </c:pt>
                <c:pt idx="28">
                  <c:v>156476.62400000004</c:v>
                </c:pt>
                <c:pt idx="29">
                  <c:v>283809.29599999991</c:v>
                </c:pt>
                <c:pt idx="30">
                  <c:v>0</c:v>
                </c:pt>
                <c:pt idx="31">
                  <c:v>601903.72900000005</c:v>
                </c:pt>
                <c:pt idx="32">
                  <c:v>0</c:v>
                </c:pt>
                <c:pt idx="33">
                  <c:v>7020.2849999999989</c:v>
                </c:pt>
                <c:pt idx="34">
                  <c:v>373862.67499999993</c:v>
                </c:pt>
                <c:pt idx="35">
                  <c:v>297774.103</c:v>
                </c:pt>
                <c:pt idx="36">
                  <c:v>336173.71600000001</c:v>
                </c:pt>
                <c:pt idx="37">
                  <c:v>201256.19699999999</c:v>
                </c:pt>
                <c:pt idx="38">
                  <c:v>37795.69400000001</c:v>
                </c:pt>
                <c:pt idx="39">
                  <c:v>447347.033</c:v>
                </c:pt>
                <c:pt idx="40">
                  <c:v>273564.44799999997</c:v>
                </c:pt>
                <c:pt idx="41">
                  <c:v>239229.734</c:v>
                </c:pt>
                <c:pt idx="42">
                  <c:v>1529226.037</c:v>
                </c:pt>
                <c:pt idx="43">
                  <c:v>53339.24500000001</c:v>
                </c:pt>
                <c:pt idx="44">
                  <c:v>21979.279999999999</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45"/>
                <c:pt idx="0">
                  <c:v>あさぎり町</c:v>
                </c:pt>
                <c:pt idx="1">
                  <c:v>芦北町</c:v>
                </c:pt>
                <c:pt idx="2">
                  <c:v>阿蘇市</c:v>
                </c:pt>
                <c:pt idx="3">
                  <c:v>天草市</c:v>
                </c:pt>
                <c:pt idx="4">
                  <c:v>荒尾市</c:v>
                </c:pt>
                <c:pt idx="5">
                  <c:v>五木村</c:v>
                </c:pt>
                <c:pt idx="6">
                  <c:v>宇城市</c:v>
                </c:pt>
                <c:pt idx="7">
                  <c:v>宇土市</c:v>
                </c:pt>
                <c:pt idx="8">
                  <c:v>産山村</c:v>
                </c:pt>
                <c:pt idx="9">
                  <c:v>大津町</c:v>
                </c:pt>
                <c:pt idx="10">
                  <c:v>小国町</c:v>
                </c:pt>
                <c:pt idx="11">
                  <c:v>嘉島町</c:v>
                </c:pt>
                <c:pt idx="12">
                  <c:v>上天草市</c:v>
                </c:pt>
                <c:pt idx="13">
                  <c:v>菊池市</c:v>
                </c:pt>
                <c:pt idx="14">
                  <c:v>菊陽町</c:v>
                </c:pt>
                <c:pt idx="15">
                  <c:v>玉東町</c:v>
                </c:pt>
                <c:pt idx="16">
                  <c:v>球磨村</c:v>
                </c:pt>
                <c:pt idx="17">
                  <c:v>熊本市</c:v>
                </c:pt>
                <c:pt idx="18">
                  <c:v>甲佐町</c:v>
                </c:pt>
                <c:pt idx="19">
                  <c:v>合志市</c:v>
                </c:pt>
                <c:pt idx="20">
                  <c:v>相良村</c:v>
                </c:pt>
                <c:pt idx="21">
                  <c:v>高森町</c:v>
                </c:pt>
                <c:pt idx="22">
                  <c:v>玉名市</c:v>
                </c:pt>
                <c:pt idx="23">
                  <c:v>多良木町</c:v>
                </c:pt>
                <c:pt idx="24">
                  <c:v>津奈木町</c:v>
                </c:pt>
                <c:pt idx="25">
                  <c:v>長洲町</c:v>
                </c:pt>
                <c:pt idx="26">
                  <c:v>和水町</c:v>
                </c:pt>
                <c:pt idx="27">
                  <c:v>南関町</c:v>
                </c:pt>
                <c:pt idx="28">
                  <c:v>錦町</c:v>
                </c:pt>
                <c:pt idx="29">
                  <c:v>西原村</c:v>
                </c:pt>
                <c:pt idx="30">
                  <c:v>氷川町</c:v>
                </c:pt>
                <c:pt idx="31">
                  <c:v>人吉市</c:v>
                </c:pt>
                <c:pt idx="32">
                  <c:v>益城町</c:v>
                </c:pt>
                <c:pt idx="33">
                  <c:v>美里町</c:v>
                </c:pt>
                <c:pt idx="34">
                  <c:v>水上村</c:v>
                </c:pt>
                <c:pt idx="35">
                  <c:v>水俣市</c:v>
                </c:pt>
                <c:pt idx="36">
                  <c:v>南阿蘇村</c:v>
                </c:pt>
                <c:pt idx="37">
                  <c:v>南小国町</c:v>
                </c:pt>
                <c:pt idx="38">
                  <c:v>御船町</c:v>
                </c:pt>
                <c:pt idx="39">
                  <c:v>八代市</c:v>
                </c:pt>
                <c:pt idx="40">
                  <c:v>山江村</c:v>
                </c:pt>
                <c:pt idx="41">
                  <c:v>山鹿市</c:v>
                </c:pt>
                <c:pt idx="42">
                  <c:v>山都町</c:v>
                </c:pt>
                <c:pt idx="43">
                  <c:v>湯前町</c:v>
                </c:pt>
                <c:pt idx="44">
                  <c:v>苓北町</c:v>
                </c:pt>
              </c:strCache>
            </c:strRef>
          </c:cat>
          <c:val>
            <c:numRef>
              <c:f>再エネ比較シート!$BG$72:$BG$161</c:f>
              <c:numCache>
                <c:formatCode>#,##0_);[Red]\(#,##0\)</c:formatCode>
                <c:ptCount val="90"/>
                <c:pt idx="0">
                  <c:v>57380.953999999991</c:v>
                </c:pt>
                <c:pt idx="1">
                  <c:v>29781.361000000001</c:v>
                </c:pt>
                <c:pt idx="2">
                  <c:v>3245.279</c:v>
                </c:pt>
                <c:pt idx="3">
                  <c:v>1556.249</c:v>
                </c:pt>
                <c:pt idx="4">
                  <c:v>0</c:v>
                </c:pt>
                <c:pt idx="5">
                  <c:v>111870.94400000002</c:v>
                </c:pt>
                <c:pt idx="6">
                  <c:v>56.101999999999997</c:v>
                </c:pt>
                <c:pt idx="7">
                  <c:v>0</c:v>
                </c:pt>
                <c:pt idx="8">
                  <c:v>2071.5780000000004</c:v>
                </c:pt>
                <c:pt idx="9">
                  <c:v>25771.956999999995</c:v>
                </c:pt>
                <c:pt idx="10">
                  <c:v>49482.042000000001</c:v>
                </c:pt>
                <c:pt idx="11">
                  <c:v>0</c:v>
                </c:pt>
                <c:pt idx="12">
                  <c:v>0</c:v>
                </c:pt>
                <c:pt idx="13">
                  <c:v>109432.05499999998</c:v>
                </c:pt>
                <c:pt idx="14">
                  <c:v>0</c:v>
                </c:pt>
                <c:pt idx="15">
                  <c:v>0</c:v>
                </c:pt>
                <c:pt idx="16">
                  <c:v>96021.006999999998</c:v>
                </c:pt>
                <c:pt idx="17">
                  <c:v>500.40300000000008</c:v>
                </c:pt>
                <c:pt idx="18">
                  <c:v>1062.1469999999999</c:v>
                </c:pt>
                <c:pt idx="19">
                  <c:v>0</c:v>
                </c:pt>
                <c:pt idx="20">
                  <c:v>33158.330999999998</c:v>
                </c:pt>
                <c:pt idx="21">
                  <c:v>21721.873</c:v>
                </c:pt>
                <c:pt idx="22">
                  <c:v>44.44</c:v>
                </c:pt>
                <c:pt idx="23">
                  <c:v>28167.22</c:v>
                </c:pt>
                <c:pt idx="24">
                  <c:v>287.14299999999997</c:v>
                </c:pt>
                <c:pt idx="25">
                  <c:v>0</c:v>
                </c:pt>
                <c:pt idx="26">
                  <c:v>0</c:v>
                </c:pt>
                <c:pt idx="27">
                  <c:v>0</c:v>
                </c:pt>
                <c:pt idx="28">
                  <c:v>10380.164999999997</c:v>
                </c:pt>
                <c:pt idx="29">
                  <c:v>7051.2330000000002</c:v>
                </c:pt>
                <c:pt idx="30">
                  <c:v>0</c:v>
                </c:pt>
                <c:pt idx="31">
                  <c:v>77362.691999999995</c:v>
                </c:pt>
                <c:pt idx="32">
                  <c:v>6336.0569999999989</c:v>
                </c:pt>
                <c:pt idx="33">
                  <c:v>9696.1810000000023</c:v>
                </c:pt>
                <c:pt idx="34">
                  <c:v>72717.876000000004</c:v>
                </c:pt>
                <c:pt idx="35">
                  <c:v>44479.923000000003</c:v>
                </c:pt>
                <c:pt idx="36">
                  <c:v>1920.25</c:v>
                </c:pt>
                <c:pt idx="37">
                  <c:v>35144.673999999999</c:v>
                </c:pt>
                <c:pt idx="38">
                  <c:v>12130.448</c:v>
                </c:pt>
                <c:pt idx="39">
                  <c:v>210473.788</c:v>
                </c:pt>
                <c:pt idx="40">
                  <c:v>50567.817999999999</c:v>
                </c:pt>
                <c:pt idx="41">
                  <c:v>39123.85500000001</c:v>
                </c:pt>
                <c:pt idx="42">
                  <c:v>58210.911</c:v>
                </c:pt>
                <c:pt idx="43">
                  <c:v>9007.3340000000007</c:v>
                </c:pt>
                <c:pt idx="44">
                  <c:v>1477.66</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45"/>
                <c:pt idx="0">
                  <c:v>あさぎり町</c:v>
                </c:pt>
                <c:pt idx="1">
                  <c:v>芦北町</c:v>
                </c:pt>
                <c:pt idx="2">
                  <c:v>阿蘇市</c:v>
                </c:pt>
                <c:pt idx="3">
                  <c:v>天草市</c:v>
                </c:pt>
                <c:pt idx="4">
                  <c:v>荒尾市</c:v>
                </c:pt>
                <c:pt idx="5">
                  <c:v>五木村</c:v>
                </c:pt>
                <c:pt idx="6">
                  <c:v>宇城市</c:v>
                </c:pt>
                <c:pt idx="7">
                  <c:v>宇土市</c:v>
                </c:pt>
                <c:pt idx="8">
                  <c:v>産山村</c:v>
                </c:pt>
                <c:pt idx="9">
                  <c:v>大津町</c:v>
                </c:pt>
                <c:pt idx="10">
                  <c:v>小国町</c:v>
                </c:pt>
                <c:pt idx="11">
                  <c:v>嘉島町</c:v>
                </c:pt>
                <c:pt idx="12">
                  <c:v>上天草市</c:v>
                </c:pt>
                <c:pt idx="13">
                  <c:v>菊池市</c:v>
                </c:pt>
                <c:pt idx="14">
                  <c:v>菊陽町</c:v>
                </c:pt>
                <c:pt idx="15">
                  <c:v>玉東町</c:v>
                </c:pt>
                <c:pt idx="16">
                  <c:v>球磨村</c:v>
                </c:pt>
                <c:pt idx="17">
                  <c:v>熊本市</c:v>
                </c:pt>
                <c:pt idx="18">
                  <c:v>甲佐町</c:v>
                </c:pt>
                <c:pt idx="19">
                  <c:v>合志市</c:v>
                </c:pt>
                <c:pt idx="20">
                  <c:v>相良村</c:v>
                </c:pt>
                <c:pt idx="21">
                  <c:v>高森町</c:v>
                </c:pt>
                <c:pt idx="22">
                  <c:v>玉名市</c:v>
                </c:pt>
                <c:pt idx="23">
                  <c:v>多良木町</c:v>
                </c:pt>
                <c:pt idx="24">
                  <c:v>津奈木町</c:v>
                </c:pt>
                <c:pt idx="25">
                  <c:v>長洲町</c:v>
                </c:pt>
                <c:pt idx="26">
                  <c:v>和水町</c:v>
                </c:pt>
                <c:pt idx="27">
                  <c:v>南関町</c:v>
                </c:pt>
                <c:pt idx="28">
                  <c:v>錦町</c:v>
                </c:pt>
                <c:pt idx="29">
                  <c:v>西原村</c:v>
                </c:pt>
                <c:pt idx="30">
                  <c:v>氷川町</c:v>
                </c:pt>
                <c:pt idx="31">
                  <c:v>人吉市</c:v>
                </c:pt>
                <c:pt idx="32">
                  <c:v>益城町</c:v>
                </c:pt>
                <c:pt idx="33">
                  <c:v>美里町</c:v>
                </c:pt>
                <c:pt idx="34">
                  <c:v>水上村</c:v>
                </c:pt>
                <c:pt idx="35">
                  <c:v>水俣市</c:v>
                </c:pt>
                <c:pt idx="36">
                  <c:v>南阿蘇村</c:v>
                </c:pt>
                <c:pt idx="37">
                  <c:v>南小国町</c:v>
                </c:pt>
                <c:pt idx="38">
                  <c:v>御船町</c:v>
                </c:pt>
                <c:pt idx="39">
                  <c:v>八代市</c:v>
                </c:pt>
                <c:pt idx="40">
                  <c:v>山江村</c:v>
                </c:pt>
                <c:pt idx="41">
                  <c:v>山鹿市</c:v>
                </c:pt>
                <c:pt idx="42">
                  <c:v>山都町</c:v>
                </c:pt>
                <c:pt idx="43">
                  <c:v>湯前町</c:v>
                </c:pt>
                <c:pt idx="44">
                  <c:v>苓北町</c:v>
                </c:pt>
              </c:strCache>
            </c:strRef>
          </c:cat>
          <c:val>
            <c:numRef>
              <c:f>再エネ比較シート!$BH$72:$BH$161</c:f>
              <c:numCache>
                <c:formatCode>#,##0_);[Red]\(#,##0\)</c:formatCode>
                <c:ptCount val="90"/>
                <c:pt idx="0">
                  <c:v>0</c:v>
                </c:pt>
                <c:pt idx="1">
                  <c:v>0</c:v>
                </c:pt>
                <c:pt idx="2">
                  <c:v>113345.292</c:v>
                </c:pt>
                <c:pt idx="3">
                  <c:v>0</c:v>
                </c:pt>
                <c:pt idx="4">
                  <c:v>0</c:v>
                </c:pt>
                <c:pt idx="5">
                  <c:v>0</c:v>
                </c:pt>
                <c:pt idx="6">
                  <c:v>0</c:v>
                </c:pt>
                <c:pt idx="7">
                  <c:v>0</c:v>
                </c:pt>
                <c:pt idx="8">
                  <c:v>36126.46</c:v>
                </c:pt>
                <c:pt idx="9">
                  <c:v>10.055999999999997</c:v>
                </c:pt>
                <c:pt idx="10">
                  <c:v>1426356.727</c:v>
                </c:pt>
                <c:pt idx="11">
                  <c:v>0</c:v>
                </c:pt>
                <c:pt idx="12">
                  <c:v>0</c:v>
                </c:pt>
                <c:pt idx="13">
                  <c:v>0</c:v>
                </c:pt>
                <c:pt idx="14">
                  <c:v>0</c:v>
                </c:pt>
                <c:pt idx="15">
                  <c:v>0</c:v>
                </c:pt>
                <c:pt idx="16">
                  <c:v>0</c:v>
                </c:pt>
                <c:pt idx="17">
                  <c:v>0</c:v>
                </c:pt>
                <c:pt idx="18">
                  <c:v>0</c:v>
                </c:pt>
                <c:pt idx="19">
                  <c:v>0</c:v>
                </c:pt>
                <c:pt idx="20">
                  <c:v>0</c:v>
                </c:pt>
                <c:pt idx="21">
                  <c:v>15959.634</c:v>
                </c:pt>
                <c:pt idx="22">
                  <c:v>4.9059999999999997</c:v>
                </c:pt>
                <c:pt idx="23">
                  <c:v>0</c:v>
                </c:pt>
                <c:pt idx="24">
                  <c:v>0</c:v>
                </c:pt>
                <c:pt idx="25">
                  <c:v>0</c:v>
                </c:pt>
                <c:pt idx="26">
                  <c:v>0</c:v>
                </c:pt>
                <c:pt idx="27">
                  <c:v>0</c:v>
                </c:pt>
                <c:pt idx="28">
                  <c:v>0</c:v>
                </c:pt>
                <c:pt idx="29">
                  <c:v>64.018000000000001</c:v>
                </c:pt>
                <c:pt idx="30">
                  <c:v>0</c:v>
                </c:pt>
                <c:pt idx="31">
                  <c:v>2162.3879999999999</c:v>
                </c:pt>
                <c:pt idx="32">
                  <c:v>0</c:v>
                </c:pt>
                <c:pt idx="33">
                  <c:v>0</c:v>
                </c:pt>
                <c:pt idx="34">
                  <c:v>0</c:v>
                </c:pt>
                <c:pt idx="35">
                  <c:v>0</c:v>
                </c:pt>
                <c:pt idx="36">
                  <c:v>105943.352</c:v>
                </c:pt>
                <c:pt idx="37">
                  <c:v>140714.21400000004</c:v>
                </c:pt>
                <c:pt idx="38">
                  <c:v>0</c:v>
                </c:pt>
                <c:pt idx="39">
                  <c:v>0</c:v>
                </c:pt>
                <c:pt idx="40">
                  <c:v>0</c:v>
                </c:pt>
                <c:pt idx="41">
                  <c:v>0</c:v>
                </c:pt>
                <c:pt idx="42">
                  <c:v>593.33199999999999</c:v>
                </c:pt>
                <c:pt idx="43">
                  <c:v>0</c:v>
                </c:pt>
                <c:pt idx="44">
                  <c:v>0</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5"/>
                <c:pt idx="0">
                  <c:v>あさぎり町</c:v>
                </c:pt>
                <c:pt idx="1">
                  <c:v>芦北町</c:v>
                </c:pt>
                <c:pt idx="2">
                  <c:v>阿蘇市</c:v>
                </c:pt>
                <c:pt idx="3">
                  <c:v>天草市</c:v>
                </c:pt>
                <c:pt idx="4">
                  <c:v>荒尾市</c:v>
                </c:pt>
                <c:pt idx="5">
                  <c:v>五木村</c:v>
                </c:pt>
                <c:pt idx="6">
                  <c:v>宇城市</c:v>
                </c:pt>
                <c:pt idx="7">
                  <c:v>宇土市</c:v>
                </c:pt>
                <c:pt idx="8">
                  <c:v>産山村</c:v>
                </c:pt>
                <c:pt idx="9">
                  <c:v>大津町</c:v>
                </c:pt>
                <c:pt idx="10">
                  <c:v>小国町</c:v>
                </c:pt>
                <c:pt idx="11">
                  <c:v>嘉島町</c:v>
                </c:pt>
                <c:pt idx="12">
                  <c:v>上天草市</c:v>
                </c:pt>
                <c:pt idx="13">
                  <c:v>菊池市</c:v>
                </c:pt>
                <c:pt idx="14">
                  <c:v>菊陽町</c:v>
                </c:pt>
                <c:pt idx="15">
                  <c:v>玉東町</c:v>
                </c:pt>
                <c:pt idx="16">
                  <c:v>球磨村</c:v>
                </c:pt>
                <c:pt idx="17">
                  <c:v>熊本市</c:v>
                </c:pt>
                <c:pt idx="18">
                  <c:v>甲佐町</c:v>
                </c:pt>
                <c:pt idx="19">
                  <c:v>合志市</c:v>
                </c:pt>
                <c:pt idx="20">
                  <c:v>相良村</c:v>
                </c:pt>
                <c:pt idx="21">
                  <c:v>高森町</c:v>
                </c:pt>
                <c:pt idx="22">
                  <c:v>玉名市</c:v>
                </c:pt>
                <c:pt idx="23">
                  <c:v>多良木町</c:v>
                </c:pt>
                <c:pt idx="24">
                  <c:v>津奈木町</c:v>
                </c:pt>
                <c:pt idx="25">
                  <c:v>長洲町</c:v>
                </c:pt>
                <c:pt idx="26">
                  <c:v>和水町</c:v>
                </c:pt>
                <c:pt idx="27">
                  <c:v>南関町</c:v>
                </c:pt>
                <c:pt idx="28">
                  <c:v>錦町</c:v>
                </c:pt>
                <c:pt idx="29">
                  <c:v>西原村</c:v>
                </c:pt>
                <c:pt idx="30">
                  <c:v>氷川町</c:v>
                </c:pt>
                <c:pt idx="31">
                  <c:v>人吉市</c:v>
                </c:pt>
                <c:pt idx="32">
                  <c:v>益城町</c:v>
                </c:pt>
                <c:pt idx="33">
                  <c:v>美里町</c:v>
                </c:pt>
                <c:pt idx="34">
                  <c:v>水上村</c:v>
                </c:pt>
                <c:pt idx="35">
                  <c:v>水俣市</c:v>
                </c:pt>
                <c:pt idx="36">
                  <c:v>南阿蘇村</c:v>
                </c:pt>
                <c:pt idx="37">
                  <c:v>南小国町</c:v>
                </c:pt>
                <c:pt idx="38">
                  <c:v>御船町</c:v>
                </c:pt>
                <c:pt idx="39">
                  <c:v>八代市</c:v>
                </c:pt>
                <c:pt idx="40">
                  <c:v>山江村</c:v>
                </c:pt>
                <c:pt idx="41">
                  <c:v>山鹿市</c:v>
                </c:pt>
                <c:pt idx="42">
                  <c:v>山都町</c:v>
                </c:pt>
                <c:pt idx="43">
                  <c:v>湯前町</c:v>
                </c:pt>
                <c:pt idx="44">
                  <c:v>苓北町</c:v>
                </c:pt>
              </c:strCache>
            </c:strRef>
          </c:cat>
          <c:val>
            <c:numRef>
              <c:f>再エネ比較シート!$BI$72:$BI$161</c:f>
              <c:numCache>
                <c:formatCode>#,##0_);[Red]\(#,##0\)</c:formatCode>
                <c:ptCount val="90"/>
                <c:pt idx="0">
                  <c:v>1425637.2239999997</c:v>
                </c:pt>
                <c:pt idx="1">
                  <c:v>761713.63800000004</c:v>
                </c:pt>
                <c:pt idx="2">
                  <c:v>4323401.6280000005</c:v>
                </c:pt>
                <c:pt idx="3">
                  <c:v>2697550.2340000002</c:v>
                </c:pt>
                <c:pt idx="4">
                  <c:v>669714.93499999994</c:v>
                </c:pt>
                <c:pt idx="5">
                  <c:v>667612.4310000001</c:v>
                </c:pt>
                <c:pt idx="6">
                  <c:v>2172301.7480000001</c:v>
                </c:pt>
                <c:pt idx="7">
                  <c:v>540401.13699999999</c:v>
                </c:pt>
                <c:pt idx="8">
                  <c:v>585145.91399999987</c:v>
                </c:pt>
                <c:pt idx="9">
                  <c:v>1369358.4029999997</c:v>
                </c:pt>
                <c:pt idx="10">
                  <c:v>2066938.3760000002</c:v>
                </c:pt>
                <c:pt idx="11">
                  <c:v>163538.867</c:v>
                </c:pt>
                <c:pt idx="12">
                  <c:v>472065.14</c:v>
                </c:pt>
                <c:pt idx="13">
                  <c:v>3332443.2390000001</c:v>
                </c:pt>
                <c:pt idx="14">
                  <c:v>726335.86399999994</c:v>
                </c:pt>
                <c:pt idx="15">
                  <c:v>239667.807</c:v>
                </c:pt>
                <c:pt idx="16">
                  <c:v>868606.44400000002</c:v>
                </c:pt>
                <c:pt idx="17">
                  <c:v>5118243.4989999998</c:v>
                </c:pt>
                <c:pt idx="18">
                  <c:v>306903.28200000001</c:v>
                </c:pt>
                <c:pt idx="19">
                  <c:v>1156511.5559999999</c:v>
                </c:pt>
                <c:pt idx="20">
                  <c:v>551555.92599999998</c:v>
                </c:pt>
                <c:pt idx="21">
                  <c:v>1569808.5139999997</c:v>
                </c:pt>
                <c:pt idx="22">
                  <c:v>2559824.54</c:v>
                </c:pt>
                <c:pt idx="23">
                  <c:v>943977.58599999989</c:v>
                </c:pt>
                <c:pt idx="24">
                  <c:v>112700.469</c:v>
                </c:pt>
                <c:pt idx="25">
                  <c:v>326844.26500000001</c:v>
                </c:pt>
                <c:pt idx="26">
                  <c:v>622507.397</c:v>
                </c:pt>
                <c:pt idx="27">
                  <c:v>468159.78899999999</c:v>
                </c:pt>
                <c:pt idx="28">
                  <c:v>731148.23200000008</c:v>
                </c:pt>
                <c:pt idx="29">
                  <c:v>638796.90300000005</c:v>
                </c:pt>
                <c:pt idx="30">
                  <c:v>663720</c:v>
                </c:pt>
                <c:pt idx="31">
                  <c:v>1252800.54</c:v>
                </c:pt>
                <c:pt idx="32">
                  <c:v>777834.73100000015</c:v>
                </c:pt>
                <c:pt idx="33">
                  <c:v>368505.32099999994</c:v>
                </c:pt>
                <c:pt idx="34">
                  <c:v>541573.19299999997</c:v>
                </c:pt>
                <c:pt idx="35">
                  <c:v>732596.15299999993</c:v>
                </c:pt>
                <c:pt idx="36">
                  <c:v>1233407.7009999999</c:v>
                </c:pt>
                <c:pt idx="37">
                  <c:v>653252.59000000008</c:v>
                </c:pt>
                <c:pt idx="38">
                  <c:v>449468.88200000004</c:v>
                </c:pt>
                <c:pt idx="39">
                  <c:v>2301659.1750000003</c:v>
                </c:pt>
                <c:pt idx="40">
                  <c:v>454976.50399999996</c:v>
                </c:pt>
                <c:pt idx="41">
                  <c:v>2724245.2340000002</c:v>
                </c:pt>
                <c:pt idx="42">
                  <c:v>3146975.7229999993</c:v>
                </c:pt>
                <c:pt idx="43">
                  <c:v>280114.098</c:v>
                </c:pt>
                <c:pt idx="44">
                  <c:v>231640.80099999998</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再エネ比較シート!$CO$13:$CO$42</c:f>
              <c:numCache>
                <c:formatCode>0.0%</c:formatCode>
                <c:ptCount val="30"/>
                <c:pt idx="0">
                  <c:v>4.703371745625267E-2</c:v>
                </c:pt>
                <c:pt idx="1">
                  <c:v>7.1421495789995043E-2</c:v>
                </c:pt>
                <c:pt idx="2">
                  <c:v>2.1057834898665348E-2</c:v>
                </c:pt>
                <c:pt idx="3">
                  <c:v>3.6338883652738505E-2</c:v>
                </c:pt>
                <c:pt idx="4">
                  <c:v>5.8471325661895404E-2</c:v>
                </c:pt>
                <c:pt idx="5">
                  <c:v>8.8894659395827927E-2</c:v>
                </c:pt>
                <c:pt idx="6">
                  <c:v>0.14803087274886206</c:v>
                </c:pt>
                <c:pt idx="7">
                  <c:v>3.2104534440983039E-2</c:v>
                </c:pt>
                <c:pt idx="8">
                  <c:v>9.3017081157624568E-2</c:v>
                </c:pt>
                <c:pt idx="9">
                  <c:v>0.12241187758812241</c:v>
                </c:pt>
                <c:pt idx="10">
                  <c:v>9.6357679707072652E-2</c:v>
                </c:pt>
                <c:pt idx="11">
                  <c:v>1.4373552663099896E-2</c:v>
                </c:pt>
                <c:pt idx="12">
                  <c:v>4.219924812030075E-2</c:v>
                </c:pt>
                <c:pt idx="13">
                  <c:v>9.2270260153471839E-2</c:v>
                </c:pt>
                <c:pt idx="14">
                  <c:v>0.10080747981300467</c:v>
                </c:pt>
                <c:pt idx="15">
                  <c:v>0.1073700694920231</c:v>
                </c:pt>
                <c:pt idx="16">
                  <c:v>5.1922116824762853E-2</c:v>
                </c:pt>
                <c:pt idx="17">
                  <c:v>6.8832754249225275E-2</c:v>
                </c:pt>
                <c:pt idx="18">
                  <c:v>4.6989998112851483E-2</c:v>
                </c:pt>
                <c:pt idx="19">
                  <c:v>9.468777313780713E-2</c:v>
                </c:pt>
                <c:pt idx="20">
                  <c:v>2.511238567663928E-2</c:v>
                </c:pt>
                <c:pt idx="21">
                  <c:v>1.8730189222937278E-2</c:v>
                </c:pt>
                <c:pt idx="22">
                  <c:v>8.0809653561697156E-2</c:v>
                </c:pt>
                <c:pt idx="23">
                  <c:v>0.11528121303365953</c:v>
                </c:pt>
                <c:pt idx="24">
                  <c:v>0.10623145400593471</c:v>
                </c:pt>
                <c:pt idx="25">
                  <c:v>1.1716411528264773E-2</c:v>
                </c:pt>
                <c:pt idx="26">
                  <c:v>6.7485681082427154E-2</c:v>
                </c:pt>
                <c:pt idx="27">
                  <c:v>1.5389679861739775E-2</c:v>
                </c:pt>
                <c:pt idx="28">
                  <c:v>0.12521150592216582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再エネ比較シート!$CC$13:$CC$42</c:f>
              <c:numCache>
                <c:formatCode>0.0%</c:formatCode>
                <c:ptCount val="30"/>
                <c:pt idx="0">
                  <c:v>2.511505164901531E-2</c:v>
                </c:pt>
                <c:pt idx="1">
                  <c:v>2.201921617119032E-2</c:v>
                </c:pt>
                <c:pt idx="2">
                  <c:v>7.5858357571524796E-3</c:v>
                </c:pt>
                <c:pt idx="3">
                  <c:v>1.0312587481194246E-2</c:v>
                </c:pt>
                <c:pt idx="4">
                  <c:v>2.1647901234816039E-2</c:v>
                </c:pt>
                <c:pt idx="5">
                  <c:v>3.3345313548628581E-2</c:v>
                </c:pt>
                <c:pt idx="6">
                  <c:v>4.6385612311198365E-2</c:v>
                </c:pt>
                <c:pt idx="7">
                  <c:v>1.990397203222052E-2</c:v>
                </c:pt>
                <c:pt idx="8">
                  <c:v>5.859904061349018E-2</c:v>
                </c:pt>
                <c:pt idx="9">
                  <c:v>1.8697493945254887E-2</c:v>
                </c:pt>
                <c:pt idx="10">
                  <c:v>3.4595333219388347E-2</c:v>
                </c:pt>
                <c:pt idx="11">
                  <c:v>7.2336327974873681E-3</c:v>
                </c:pt>
                <c:pt idx="12">
                  <c:v>1.924077911681232E-2</c:v>
                </c:pt>
                <c:pt idx="13">
                  <c:v>4.5002733421936864E-2</c:v>
                </c:pt>
                <c:pt idx="14">
                  <c:v>3.1309657695325267E-2</c:v>
                </c:pt>
                <c:pt idx="15">
                  <c:v>4.3214515186850828E-2</c:v>
                </c:pt>
                <c:pt idx="16">
                  <c:v>2.4093143322818335E-2</c:v>
                </c:pt>
                <c:pt idx="17">
                  <c:v>4.0734991975709532E-2</c:v>
                </c:pt>
                <c:pt idx="18">
                  <c:v>2.3199960702265616E-2</c:v>
                </c:pt>
                <c:pt idx="19">
                  <c:v>4.6053941257816401E-2</c:v>
                </c:pt>
                <c:pt idx="20">
                  <c:v>1.5313127909055429E-2</c:v>
                </c:pt>
                <c:pt idx="21">
                  <c:v>8.0978284832908583E-3</c:v>
                </c:pt>
                <c:pt idx="22">
                  <c:v>4.1940443808918107E-2</c:v>
                </c:pt>
                <c:pt idx="23">
                  <c:v>5.7116962556284533E-2</c:v>
                </c:pt>
                <c:pt idx="24">
                  <c:v>4.3695405540085511E-2</c:v>
                </c:pt>
                <c:pt idx="25">
                  <c:v>5.8872369477292142E-3</c:v>
                </c:pt>
                <c:pt idx="26">
                  <c:v>2.2659265672662562E-2</c:v>
                </c:pt>
                <c:pt idx="27">
                  <c:v>1.0234998028225705E-2</c:v>
                </c:pt>
                <c:pt idx="28">
                  <c:v>6.0929713078547096E-2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再エネ比較シート!$CD$13:$CD$42</c:f>
              <c:numCache>
                <c:formatCode>0.0%</c:formatCode>
                <c:ptCount val="30"/>
                <c:pt idx="0">
                  <c:v>3.815055307579409E-2</c:v>
                </c:pt>
                <c:pt idx="1">
                  <c:v>0.19185525790528007</c:v>
                </c:pt>
                <c:pt idx="2">
                  <c:v>3.1043649246788392E-3</c:v>
                </c:pt>
                <c:pt idx="3">
                  <c:v>7.054930633582282E-2</c:v>
                </c:pt>
                <c:pt idx="4">
                  <c:v>0.33247075920602964</c:v>
                </c:pt>
                <c:pt idx="5">
                  <c:v>0.10974200325569762</c:v>
                </c:pt>
                <c:pt idx="6">
                  <c:v>0.12603525839637764</c:v>
                </c:pt>
                <c:pt idx="7">
                  <c:v>8.1848854313360087E-2</c:v>
                </c:pt>
                <c:pt idx="8">
                  <c:v>0.32708251855480674</c:v>
                </c:pt>
                <c:pt idx="9">
                  <c:v>4.181987921937038E-2</c:v>
                </c:pt>
                <c:pt idx="10">
                  <c:v>1.5670348443461961</c:v>
                </c:pt>
                <c:pt idx="11">
                  <c:v>0.15590786695115447</c:v>
                </c:pt>
                <c:pt idx="12">
                  <c:v>1.2152434751392376</c:v>
                </c:pt>
                <c:pt idx="13">
                  <c:v>2.3591641739106814E-2</c:v>
                </c:pt>
                <c:pt idx="14">
                  <c:v>0.11393253155839048</c:v>
                </c:pt>
                <c:pt idx="15">
                  <c:v>5.8467685912058455E-2</c:v>
                </c:pt>
                <c:pt idx="16">
                  <c:v>0.26081249342359658</c:v>
                </c:pt>
                <c:pt idx="17">
                  <c:v>0.1169189851009806</c:v>
                </c:pt>
                <c:pt idx="18">
                  <c:v>0.15610190548046479</c:v>
                </c:pt>
                <c:pt idx="19">
                  <c:v>0.11908880284756293</c:v>
                </c:pt>
                <c:pt idx="20">
                  <c:v>2.3977709907407333E-2</c:v>
                </c:pt>
                <c:pt idx="21">
                  <c:v>1.6085029881244283E-2</c:v>
                </c:pt>
                <c:pt idx="22">
                  <c:v>0.60807625730241455</c:v>
                </c:pt>
                <c:pt idx="23">
                  <c:v>0.12163148506480952</c:v>
                </c:pt>
                <c:pt idx="24">
                  <c:v>0.27773678687108283</c:v>
                </c:pt>
                <c:pt idx="25">
                  <c:v>2.861293078402553E-2</c:v>
                </c:pt>
                <c:pt idx="26">
                  <c:v>0.19405658456594577</c:v>
                </c:pt>
                <c:pt idx="27">
                  <c:v>0.27561379608325887</c:v>
                </c:pt>
                <c:pt idx="28">
                  <c:v>0.66356232601719078</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再エネ比較シート!$CE$13:$CE$42</c:f>
              <c:numCache>
                <c:formatCode>0.0%</c:formatCode>
                <c:ptCount val="30"/>
                <c:pt idx="0">
                  <c:v>0.73857049990225532</c:v>
                </c:pt>
                <c:pt idx="1">
                  <c:v>0</c:v>
                </c:pt>
                <c:pt idx="2">
                  <c:v>0</c:v>
                </c:pt>
                <c:pt idx="3">
                  <c:v>0</c:v>
                </c:pt>
                <c:pt idx="4">
                  <c:v>1.2995170560910059</c:v>
                </c:pt>
                <c:pt idx="5">
                  <c:v>1.5376351917230914E-2</c:v>
                </c:pt>
                <c:pt idx="6">
                  <c:v>0</c:v>
                </c:pt>
                <c:pt idx="7">
                  <c:v>6.134699292310776E-2</c:v>
                </c:pt>
                <c:pt idx="8">
                  <c:v>1.9528578065117154E-4</c:v>
                </c:pt>
                <c:pt idx="9">
                  <c:v>0</c:v>
                </c:pt>
                <c:pt idx="10">
                  <c:v>0</c:v>
                </c:pt>
                <c:pt idx="11">
                  <c:v>1.0791786547423201</c:v>
                </c:pt>
                <c:pt idx="12">
                  <c:v>0</c:v>
                </c:pt>
                <c:pt idx="13">
                  <c:v>0</c:v>
                </c:pt>
                <c:pt idx="14">
                  <c:v>0</c:v>
                </c:pt>
                <c:pt idx="15">
                  <c:v>0</c:v>
                </c:pt>
                <c:pt idx="16">
                  <c:v>0</c:v>
                </c:pt>
                <c:pt idx="17">
                  <c:v>0</c:v>
                </c:pt>
                <c:pt idx="18">
                  <c:v>3.2615463718670211E-4</c:v>
                </c:pt>
                <c:pt idx="19">
                  <c:v>0</c:v>
                </c:pt>
                <c:pt idx="20">
                  <c:v>0</c:v>
                </c:pt>
                <c:pt idx="21">
                  <c:v>3.0041124939005E-4</c:v>
                </c:pt>
                <c:pt idx="22">
                  <c:v>0</c:v>
                </c:pt>
                <c:pt idx="23">
                  <c:v>0</c:v>
                </c:pt>
                <c:pt idx="24">
                  <c:v>0</c:v>
                </c:pt>
                <c:pt idx="25">
                  <c:v>0.35213426240986295</c:v>
                </c:pt>
                <c:pt idx="26">
                  <c:v>0</c:v>
                </c:pt>
                <c:pt idx="27">
                  <c:v>0.21570698355098433</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再エネ比較シート!$CF$13:$CF$42</c:f>
              <c:numCache>
                <c:formatCode>0.0%</c:formatCode>
                <c:ptCount val="30"/>
                <c:pt idx="0">
                  <c:v>0</c:v>
                </c:pt>
                <c:pt idx="1">
                  <c:v>0</c:v>
                </c:pt>
                <c:pt idx="2">
                  <c:v>0</c:v>
                </c:pt>
                <c:pt idx="3">
                  <c:v>2.6602768921611127E-2</c:v>
                </c:pt>
                <c:pt idx="4">
                  <c:v>0</c:v>
                </c:pt>
                <c:pt idx="5">
                  <c:v>1.5624357593315281E-4</c:v>
                </c:pt>
                <c:pt idx="6">
                  <c:v>5.4920709076624209E-3</c:v>
                </c:pt>
                <c:pt idx="7">
                  <c:v>0</c:v>
                </c:pt>
                <c:pt idx="8">
                  <c:v>0</c:v>
                </c:pt>
                <c:pt idx="9">
                  <c:v>5.140770918400199E-4</c:v>
                </c:pt>
                <c:pt idx="10">
                  <c:v>0</c:v>
                </c:pt>
                <c:pt idx="11">
                  <c:v>0</c:v>
                </c:pt>
                <c:pt idx="12">
                  <c:v>1.7384168501161851E-3</c:v>
                </c:pt>
                <c:pt idx="13">
                  <c:v>0</c:v>
                </c:pt>
                <c:pt idx="14">
                  <c:v>0</c:v>
                </c:pt>
                <c:pt idx="15">
                  <c:v>0</c:v>
                </c:pt>
                <c:pt idx="16">
                  <c:v>0</c:v>
                </c:pt>
                <c:pt idx="17">
                  <c:v>0</c:v>
                </c:pt>
                <c:pt idx="18">
                  <c:v>6.3855089017446154E-3</c:v>
                </c:pt>
                <c:pt idx="19">
                  <c:v>0</c:v>
                </c:pt>
                <c:pt idx="20">
                  <c:v>0</c:v>
                </c:pt>
                <c:pt idx="21">
                  <c:v>1.9430813201166828E-2</c:v>
                </c:pt>
                <c:pt idx="22">
                  <c:v>1.6568471112120921E-2</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1.2085256771455652</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再エネ比較シート!$CH$13:$CH$42</c:f>
              <c:numCache>
                <c:formatCode>0.0%</c:formatCode>
                <c:ptCount val="30"/>
                <c:pt idx="0">
                  <c:v>0</c:v>
                </c:pt>
                <c:pt idx="1">
                  <c:v>0</c:v>
                </c:pt>
                <c:pt idx="2">
                  <c:v>0</c:v>
                </c:pt>
                <c:pt idx="3">
                  <c:v>0.3822008106068045</c:v>
                </c:pt>
                <c:pt idx="4">
                  <c:v>0</c:v>
                </c:pt>
                <c:pt idx="5">
                  <c:v>0</c:v>
                </c:pt>
                <c:pt idx="6">
                  <c:v>0</c:v>
                </c:pt>
                <c:pt idx="7">
                  <c:v>0</c:v>
                </c:pt>
                <c:pt idx="8">
                  <c:v>0</c:v>
                </c:pt>
                <c:pt idx="9">
                  <c:v>0</c:v>
                </c:pt>
                <c:pt idx="10">
                  <c:v>0</c:v>
                </c:pt>
                <c:pt idx="11">
                  <c:v>0</c:v>
                </c:pt>
                <c:pt idx="12">
                  <c:v>0</c:v>
                </c:pt>
                <c:pt idx="13">
                  <c:v>0</c:v>
                </c:pt>
                <c:pt idx="14">
                  <c:v>2.4054394341537084</c:v>
                </c:pt>
                <c:pt idx="15">
                  <c:v>0</c:v>
                </c:pt>
                <c:pt idx="16">
                  <c:v>5.0113845435584441E-2</c:v>
                </c:pt>
                <c:pt idx="17">
                  <c:v>0</c:v>
                </c:pt>
                <c:pt idx="18">
                  <c:v>0</c:v>
                </c:pt>
                <c:pt idx="19">
                  <c:v>0</c:v>
                </c:pt>
                <c:pt idx="20">
                  <c:v>0</c:v>
                </c:pt>
                <c:pt idx="21">
                  <c:v>0</c:v>
                </c:pt>
                <c:pt idx="22">
                  <c:v>0</c:v>
                </c:pt>
                <c:pt idx="23">
                  <c:v>0</c:v>
                </c:pt>
                <c:pt idx="24">
                  <c:v>0</c:v>
                </c:pt>
                <c:pt idx="25">
                  <c:v>0</c:v>
                </c:pt>
                <c:pt idx="26">
                  <c:v>1.7772721028377803</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再エネ比較シート!$CI$13:$CI$42</c:f>
              <c:numCache>
                <c:formatCode>0.0%</c:formatCode>
                <c:ptCount val="30"/>
                <c:pt idx="0">
                  <c:v>0.80183610462706478</c:v>
                </c:pt>
                <c:pt idx="1">
                  <c:v>0.21387447407647042</c:v>
                </c:pt>
                <c:pt idx="2">
                  <c:v>1.0690200681831319E-2</c:v>
                </c:pt>
                <c:pt idx="3">
                  <c:v>0.48966547334543276</c:v>
                </c:pt>
                <c:pt idx="4">
                  <c:v>1.6536357165318516</c:v>
                </c:pt>
                <c:pt idx="5">
                  <c:v>0.15861991229749026</c:v>
                </c:pt>
                <c:pt idx="6">
                  <c:v>0.17791294161523843</c:v>
                </c:pt>
                <c:pt idx="7">
                  <c:v>0.16309981926868838</c:v>
                </c:pt>
                <c:pt idx="8">
                  <c:v>0.38587684494894814</c:v>
                </c:pt>
                <c:pt idx="9">
                  <c:v>6.1031450256465281E-2</c:v>
                </c:pt>
                <c:pt idx="10">
                  <c:v>1.6016301775655846</c:v>
                </c:pt>
                <c:pt idx="11">
                  <c:v>1.2423201544909619</c:v>
                </c:pt>
                <c:pt idx="12">
                  <c:v>1.2362226711061661</c:v>
                </c:pt>
                <c:pt idx="13">
                  <c:v>6.8594375161043677E-2</c:v>
                </c:pt>
                <c:pt idx="14">
                  <c:v>2.5506816234074243</c:v>
                </c:pt>
                <c:pt idx="15">
                  <c:v>0.10168220109890928</c:v>
                </c:pt>
                <c:pt idx="16">
                  <c:v>0.33501948218199934</c:v>
                </c:pt>
                <c:pt idx="17">
                  <c:v>0.15765397707669013</c:v>
                </c:pt>
                <c:pt idx="18">
                  <c:v>1.3945392068672269</c:v>
                </c:pt>
                <c:pt idx="19">
                  <c:v>0.1651427441053793</c:v>
                </c:pt>
                <c:pt idx="20">
                  <c:v>3.9290837816462761E-2</c:v>
                </c:pt>
                <c:pt idx="21">
                  <c:v>4.3914082815092029E-2</c:v>
                </c:pt>
                <c:pt idx="22">
                  <c:v>0.66658517222345359</c:v>
                </c:pt>
                <c:pt idx="23">
                  <c:v>0.17874844762109404</c:v>
                </c:pt>
                <c:pt idx="24">
                  <c:v>0.32143219241116833</c:v>
                </c:pt>
                <c:pt idx="25">
                  <c:v>0.38663443014161769</c:v>
                </c:pt>
                <c:pt idx="26">
                  <c:v>1.9939879530763887</c:v>
                </c:pt>
                <c:pt idx="27">
                  <c:v>0.50155577766246895</c:v>
                </c:pt>
                <c:pt idx="28">
                  <c:v>0.72449203909573789</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再エネ比較シート!$BE$13:$BE$42</c:f>
              <c:numCache>
                <c:formatCode>#,##0_);[Red]\(#,##0\)</c:formatCode>
                <c:ptCount val="30"/>
                <c:pt idx="0">
                  <c:v>2845.1000000000035</c:v>
                </c:pt>
                <c:pt idx="1">
                  <c:v>3961.9000000000078</c:v>
                </c:pt>
                <c:pt idx="2">
                  <c:v>946.69999999999982</c:v>
                </c:pt>
                <c:pt idx="3">
                  <c:v>1701.6460000000011</c:v>
                </c:pt>
                <c:pt idx="4">
                  <c:v>3008</c:v>
                </c:pt>
                <c:pt idx="5">
                  <c:v>5888.4890000000096</c:v>
                </c:pt>
                <c:pt idx="6">
                  <c:v>7360.8999999999969</c:v>
                </c:pt>
                <c:pt idx="7">
                  <c:v>2049.7600000000007</c:v>
                </c:pt>
                <c:pt idx="8">
                  <c:v>5649.1660000000065</c:v>
                </c:pt>
                <c:pt idx="9">
                  <c:v>5511.4000000000106</c:v>
                </c:pt>
                <c:pt idx="10">
                  <c:v>4875.0000000000055</c:v>
                </c:pt>
                <c:pt idx="11">
                  <c:v>857.29999999999984</c:v>
                </c:pt>
                <c:pt idx="12">
                  <c:v>2418.8000000000002</c:v>
                </c:pt>
                <c:pt idx="13">
                  <c:v>4128.8999999999996</c:v>
                </c:pt>
                <c:pt idx="14">
                  <c:v>5696.7210000000041</c:v>
                </c:pt>
                <c:pt idx="15">
                  <c:v>5781.8860000000077</c:v>
                </c:pt>
                <c:pt idx="16">
                  <c:v>2805.3000000000011</c:v>
                </c:pt>
                <c:pt idx="17">
                  <c:v>3495.0000000000055</c:v>
                </c:pt>
                <c:pt idx="18">
                  <c:v>2510.9000000000028</c:v>
                </c:pt>
                <c:pt idx="19">
                  <c:v>4561.6000000000058</c:v>
                </c:pt>
                <c:pt idx="20">
                  <c:v>1428.5000000000009</c:v>
                </c:pt>
                <c:pt idx="21">
                  <c:v>956.39999999999975</c:v>
                </c:pt>
                <c:pt idx="22">
                  <c:v>5432.220000000003</c:v>
                </c:pt>
                <c:pt idx="23">
                  <c:v>5032.2000000000062</c:v>
                </c:pt>
                <c:pt idx="24">
                  <c:v>5398.0620000000044</c:v>
                </c:pt>
                <c:pt idx="25">
                  <c:v>665.21500000000015</c:v>
                </c:pt>
                <c:pt idx="26">
                  <c:v>3648.2450000000026</c:v>
                </c:pt>
                <c:pt idx="27">
                  <c:v>1245.7659999999998</c:v>
                </c:pt>
                <c:pt idx="28">
                  <c:v>5839.3000000000111</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再エネ比較シート!$BF$13:$BF$42</c:f>
              <c:numCache>
                <c:formatCode>#,##0_);[Red]\(#,##0\)</c:formatCode>
                <c:ptCount val="30"/>
                <c:pt idx="0">
                  <c:v>3921.099999999999</c:v>
                </c:pt>
                <c:pt idx="1">
                  <c:v>31319.800000000014</c:v>
                </c:pt>
                <c:pt idx="2">
                  <c:v>351.50000000000006</c:v>
                </c:pt>
                <c:pt idx="3">
                  <c:v>10561.799999999997</c:v>
                </c:pt>
                <c:pt idx="4">
                  <c:v>41914</c:v>
                </c:pt>
                <c:pt idx="5">
                  <c:v>17582.700000000008</c:v>
                </c:pt>
                <c:pt idx="6">
                  <c:v>18146.099999999995</c:v>
                </c:pt>
                <c:pt idx="7">
                  <c:v>7647.4999999999964</c:v>
                </c:pt>
                <c:pt idx="8">
                  <c:v>28608.48</c:v>
                </c:pt>
                <c:pt idx="9">
                  <c:v>11184.199999999993</c:v>
                </c:pt>
                <c:pt idx="10">
                  <c:v>200345.39999999967</c:v>
                </c:pt>
                <c:pt idx="11">
                  <c:v>16764.400000000001</c:v>
                </c:pt>
                <c:pt idx="12">
                  <c:v>138606.69999999969</c:v>
                </c:pt>
                <c:pt idx="13">
                  <c:v>1963.8</c:v>
                </c:pt>
                <c:pt idx="14">
                  <c:v>18807.8</c:v>
                </c:pt>
                <c:pt idx="15">
                  <c:v>7097.4019999999991</c:v>
                </c:pt>
                <c:pt idx="16">
                  <c:v>27552.300000000043</c:v>
                </c:pt>
                <c:pt idx="17">
                  <c:v>9101.3999999999978</c:v>
                </c:pt>
                <c:pt idx="18">
                  <c:v>15328.299999999997</c:v>
                </c:pt>
                <c:pt idx="19">
                  <c:v>10701.999999999998</c:v>
                </c:pt>
                <c:pt idx="20">
                  <c:v>2029.4000000000003</c:v>
                </c:pt>
                <c:pt idx="21">
                  <c:v>1723.6000000000001</c:v>
                </c:pt>
                <c:pt idx="22">
                  <c:v>71457.199999999895</c:v>
                </c:pt>
                <c:pt idx="23">
                  <c:v>9722.5999999999985</c:v>
                </c:pt>
                <c:pt idx="24">
                  <c:v>31130.000000000004</c:v>
                </c:pt>
                <c:pt idx="25">
                  <c:v>2933.3</c:v>
                </c:pt>
                <c:pt idx="26">
                  <c:v>28347.199999999997</c:v>
                </c:pt>
                <c:pt idx="27">
                  <c:v>30436.400000000001</c:v>
                </c:pt>
                <c:pt idx="28">
                  <c:v>57697.499999999978</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再エネ比較シート!$BG$13:$BG$42</c:f>
              <c:numCache>
                <c:formatCode>#,##0_);[Red]\(#,##0\)</c:formatCode>
                <c:ptCount val="30"/>
                <c:pt idx="0">
                  <c:v>46219.4</c:v>
                </c:pt>
                <c:pt idx="1">
                  <c:v>0</c:v>
                </c:pt>
                <c:pt idx="2">
                  <c:v>0</c:v>
                </c:pt>
                <c:pt idx="3">
                  <c:v>0</c:v>
                </c:pt>
                <c:pt idx="4">
                  <c:v>99750</c:v>
                </c:pt>
                <c:pt idx="5">
                  <c:v>1500</c:v>
                </c:pt>
                <c:pt idx="6">
                  <c:v>0</c:v>
                </c:pt>
                <c:pt idx="7">
                  <c:v>3490</c:v>
                </c:pt>
                <c:pt idx="8">
                  <c:v>10.4</c:v>
                </c:pt>
                <c:pt idx="9">
                  <c:v>0</c:v>
                </c:pt>
                <c:pt idx="10">
                  <c:v>0</c:v>
                </c:pt>
                <c:pt idx="11">
                  <c:v>70654.3</c:v>
                </c:pt>
                <c:pt idx="12">
                  <c:v>0</c:v>
                </c:pt>
                <c:pt idx="13">
                  <c:v>0</c:v>
                </c:pt>
                <c:pt idx="14">
                  <c:v>0</c:v>
                </c:pt>
                <c:pt idx="15">
                  <c:v>0</c:v>
                </c:pt>
                <c:pt idx="16">
                  <c:v>0</c:v>
                </c:pt>
                <c:pt idx="17">
                  <c:v>0</c:v>
                </c:pt>
                <c:pt idx="18">
                  <c:v>19.5</c:v>
                </c:pt>
                <c:pt idx="19">
                  <c:v>0</c:v>
                </c:pt>
                <c:pt idx="20">
                  <c:v>0</c:v>
                </c:pt>
                <c:pt idx="21">
                  <c:v>19.600000000000001</c:v>
                </c:pt>
                <c:pt idx="22">
                  <c:v>0</c:v>
                </c:pt>
                <c:pt idx="23">
                  <c:v>0</c:v>
                </c:pt>
                <c:pt idx="24">
                  <c:v>0</c:v>
                </c:pt>
                <c:pt idx="25">
                  <c:v>21980</c:v>
                </c:pt>
                <c:pt idx="26">
                  <c:v>0</c:v>
                </c:pt>
                <c:pt idx="27">
                  <c:v>14503.800000000003</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再エネ比較シート!$BH$13:$BH$42</c:f>
              <c:numCache>
                <c:formatCode>#,##0_);[Red]\(#,##0\)</c:formatCode>
                <c:ptCount val="30"/>
                <c:pt idx="0">
                  <c:v>0</c:v>
                </c:pt>
                <c:pt idx="1">
                  <c:v>0</c:v>
                </c:pt>
                <c:pt idx="2">
                  <c:v>0</c:v>
                </c:pt>
                <c:pt idx="3">
                  <c:v>1002.3000000000001</c:v>
                </c:pt>
                <c:pt idx="4">
                  <c:v>0</c:v>
                </c:pt>
                <c:pt idx="5">
                  <c:v>6.3</c:v>
                </c:pt>
                <c:pt idx="6">
                  <c:v>199</c:v>
                </c:pt>
                <c:pt idx="7">
                  <c:v>0</c:v>
                </c:pt>
                <c:pt idx="8">
                  <c:v>0</c:v>
                </c:pt>
                <c:pt idx="9">
                  <c:v>34.6</c:v>
                </c:pt>
                <c:pt idx="10">
                  <c:v>0</c:v>
                </c:pt>
                <c:pt idx="11">
                  <c:v>0</c:v>
                </c:pt>
                <c:pt idx="12">
                  <c:v>49.9</c:v>
                </c:pt>
                <c:pt idx="13">
                  <c:v>0</c:v>
                </c:pt>
                <c:pt idx="14">
                  <c:v>0</c:v>
                </c:pt>
                <c:pt idx="15">
                  <c:v>0</c:v>
                </c:pt>
                <c:pt idx="16">
                  <c:v>0</c:v>
                </c:pt>
                <c:pt idx="17">
                  <c:v>0</c:v>
                </c:pt>
                <c:pt idx="18">
                  <c:v>157.80000000000001</c:v>
                </c:pt>
                <c:pt idx="19">
                  <c:v>0</c:v>
                </c:pt>
                <c:pt idx="20">
                  <c:v>0</c:v>
                </c:pt>
                <c:pt idx="21">
                  <c:v>524</c:v>
                </c:pt>
                <c:pt idx="22">
                  <c:v>490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22399</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再エネ比較シート!$BJ$13:$BJ$42</c:f>
              <c:numCache>
                <c:formatCode>#,##0_);[Red]\(#,##0\)</c:formatCode>
                <c:ptCount val="30"/>
                <c:pt idx="0">
                  <c:v>0</c:v>
                </c:pt>
                <c:pt idx="1">
                  <c:v>0</c:v>
                </c:pt>
                <c:pt idx="2">
                  <c:v>0</c:v>
                </c:pt>
                <c:pt idx="3">
                  <c:v>10800</c:v>
                </c:pt>
                <c:pt idx="4">
                  <c:v>0</c:v>
                </c:pt>
                <c:pt idx="5">
                  <c:v>0</c:v>
                </c:pt>
                <c:pt idx="6">
                  <c:v>0</c:v>
                </c:pt>
                <c:pt idx="7">
                  <c:v>0</c:v>
                </c:pt>
                <c:pt idx="8">
                  <c:v>0</c:v>
                </c:pt>
                <c:pt idx="9">
                  <c:v>0</c:v>
                </c:pt>
                <c:pt idx="10">
                  <c:v>0</c:v>
                </c:pt>
                <c:pt idx="11">
                  <c:v>0</c:v>
                </c:pt>
                <c:pt idx="12">
                  <c:v>0</c:v>
                </c:pt>
                <c:pt idx="13">
                  <c:v>0</c:v>
                </c:pt>
                <c:pt idx="14">
                  <c:v>74950</c:v>
                </c:pt>
                <c:pt idx="15">
                  <c:v>0</c:v>
                </c:pt>
                <c:pt idx="16">
                  <c:v>999.25</c:v>
                </c:pt>
                <c:pt idx="17">
                  <c:v>0</c:v>
                </c:pt>
                <c:pt idx="18">
                  <c:v>0</c:v>
                </c:pt>
                <c:pt idx="19">
                  <c:v>0</c:v>
                </c:pt>
                <c:pt idx="20">
                  <c:v>0</c:v>
                </c:pt>
                <c:pt idx="21">
                  <c:v>0</c:v>
                </c:pt>
                <c:pt idx="22">
                  <c:v>0</c:v>
                </c:pt>
                <c:pt idx="23">
                  <c:v>0</c:v>
                </c:pt>
                <c:pt idx="24">
                  <c:v>0</c:v>
                </c:pt>
                <c:pt idx="25">
                  <c:v>0</c:v>
                </c:pt>
                <c:pt idx="26">
                  <c:v>49003</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再エネ比較シート!$BK$13:$BK$42</c:f>
              <c:numCache>
                <c:formatCode>#,##0_);[Red]\(#,##0\)</c:formatCode>
                <c:ptCount val="30"/>
                <c:pt idx="0">
                  <c:v>52985.600000000006</c:v>
                </c:pt>
                <c:pt idx="1">
                  <c:v>35281.700000000019</c:v>
                </c:pt>
                <c:pt idx="2">
                  <c:v>1298.1999999999998</c:v>
                </c:pt>
                <c:pt idx="3">
                  <c:v>24065.745999999999</c:v>
                </c:pt>
                <c:pt idx="4">
                  <c:v>144672</c:v>
                </c:pt>
                <c:pt idx="5">
                  <c:v>24977.489000000016</c:v>
                </c:pt>
                <c:pt idx="6">
                  <c:v>25705.999999999993</c:v>
                </c:pt>
                <c:pt idx="7">
                  <c:v>13187.259999999997</c:v>
                </c:pt>
                <c:pt idx="8">
                  <c:v>34268.046000000009</c:v>
                </c:pt>
                <c:pt idx="9">
                  <c:v>16730.200000000004</c:v>
                </c:pt>
                <c:pt idx="10">
                  <c:v>205220.39999999967</c:v>
                </c:pt>
                <c:pt idx="11">
                  <c:v>88276</c:v>
                </c:pt>
                <c:pt idx="12">
                  <c:v>141075.39999999967</c:v>
                </c:pt>
                <c:pt idx="13">
                  <c:v>6092.7</c:v>
                </c:pt>
                <c:pt idx="14">
                  <c:v>99454.521000000008</c:v>
                </c:pt>
                <c:pt idx="15">
                  <c:v>12879.288000000008</c:v>
                </c:pt>
                <c:pt idx="16">
                  <c:v>31356.850000000042</c:v>
                </c:pt>
                <c:pt idx="17">
                  <c:v>12596.400000000003</c:v>
                </c:pt>
                <c:pt idx="18">
                  <c:v>40415.5</c:v>
                </c:pt>
                <c:pt idx="19">
                  <c:v>15263.600000000004</c:v>
                </c:pt>
                <c:pt idx="20">
                  <c:v>3457.9000000000015</c:v>
                </c:pt>
                <c:pt idx="21">
                  <c:v>3223.6</c:v>
                </c:pt>
                <c:pt idx="22">
                  <c:v>77379.419999999896</c:v>
                </c:pt>
                <c:pt idx="23">
                  <c:v>14754.800000000005</c:v>
                </c:pt>
                <c:pt idx="24">
                  <c:v>36528.062000000005</c:v>
                </c:pt>
                <c:pt idx="25">
                  <c:v>25578.514999999999</c:v>
                </c:pt>
                <c:pt idx="26">
                  <c:v>80998.445000000007</c:v>
                </c:pt>
                <c:pt idx="27">
                  <c:v>46185.966</c:v>
                </c:pt>
                <c:pt idx="28">
                  <c:v>63536.799999999988</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再エネ比較シート!$BO$13:$BO$42</c:f>
              <c:numCache>
                <c:formatCode>#,##0_);[Red]\(#,##0\)</c:formatCode>
                <c:ptCount val="30"/>
                <c:pt idx="0">
                  <c:v>3414.4614120000042</c:v>
                </c:pt>
                <c:pt idx="1">
                  <c:v>4754.7554280000086</c:v>
                </c:pt>
                <c:pt idx="2">
                  <c:v>1136.1536039999999</c:v>
                </c:pt>
                <c:pt idx="3">
                  <c:v>2042.179397520001</c:v>
                </c:pt>
                <c:pt idx="4">
                  <c:v>3609.9609599999999</c:v>
                </c:pt>
                <c:pt idx="5">
                  <c:v>7066.8934186800116</c:v>
                </c:pt>
                <c:pt idx="6">
                  <c:v>8833.9633079999967</c:v>
                </c:pt>
                <c:pt idx="7">
                  <c:v>2459.9579712000004</c:v>
                </c:pt>
                <c:pt idx="8">
                  <c:v>6779.677099920008</c:v>
                </c:pt>
                <c:pt idx="9">
                  <c:v>6614.3413680000131</c:v>
                </c:pt>
                <c:pt idx="10">
                  <c:v>5850.5850000000055</c:v>
                </c:pt>
                <c:pt idx="11">
                  <c:v>1028.8628759999997</c:v>
                </c:pt>
                <c:pt idx="12">
                  <c:v>2902.8502559999997</c:v>
                </c:pt>
                <c:pt idx="13">
                  <c:v>4955.1754679999995</c:v>
                </c:pt>
                <c:pt idx="14">
                  <c:v>6836.7488065200041</c:v>
                </c:pt>
                <c:pt idx="15">
                  <c:v>6938.9570263200085</c:v>
                </c:pt>
                <c:pt idx="16">
                  <c:v>3366.6966360000015</c:v>
                </c:pt>
                <c:pt idx="17">
                  <c:v>4194.419400000007</c:v>
                </c:pt>
                <c:pt idx="18">
                  <c:v>3013.3813080000036</c:v>
                </c:pt>
                <c:pt idx="19">
                  <c:v>5474.4673920000077</c:v>
                </c:pt>
                <c:pt idx="20">
                  <c:v>1714.3714200000009</c:v>
                </c:pt>
                <c:pt idx="21">
                  <c:v>1147.794768</c:v>
                </c:pt>
                <c:pt idx="22">
                  <c:v>6519.3158664000039</c:v>
                </c:pt>
                <c:pt idx="23">
                  <c:v>6039.2438640000073</c:v>
                </c:pt>
                <c:pt idx="24">
                  <c:v>6478.3221674400047</c:v>
                </c:pt>
                <c:pt idx="25">
                  <c:v>798.33782580000013</c:v>
                </c:pt>
                <c:pt idx="26">
                  <c:v>4378.3317894000029</c:v>
                </c:pt>
                <c:pt idx="27">
                  <c:v>1495.0686919199998</c:v>
                </c:pt>
                <c:pt idx="28">
                  <c:v>7007.8607160000129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再エネ比較シート!$BP$13:$BP$42</c:f>
              <c:numCache>
                <c:formatCode>#,##0_);[Red]\(#,##0\)</c:formatCode>
                <c:ptCount val="30"/>
                <c:pt idx="0">
                  <c:v>5186.6742359999989</c:v>
                </c:pt>
                <c:pt idx="1">
                  <c:v>41428.578648000017</c:v>
                </c:pt>
                <c:pt idx="2">
                  <c:v>464.95014000000003</c:v>
                </c:pt>
                <c:pt idx="3">
                  <c:v>13970.726567999998</c:v>
                </c:pt>
                <c:pt idx="4">
                  <c:v>55442.162640000002</c:v>
                </c:pt>
                <c:pt idx="5">
                  <c:v>23257.692252000012</c:v>
                </c:pt>
                <c:pt idx="6">
                  <c:v>24002.935235999994</c:v>
                </c:pt>
                <c:pt idx="7">
                  <c:v>10115.807099999995</c:v>
                </c:pt>
                <c:pt idx="8">
                  <c:v>37842.153004799999</c:v>
                </c:pt>
                <c:pt idx="9">
                  <c:v>14794.01239199999</c:v>
                </c:pt>
                <c:pt idx="10">
                  <c:v>265008.88130399951</c:v>
                </c:pt>
                <c:pt idx="11">
                  <c:v>22175.277743999999</c:v>
                </c:pt>
                <c:pt idx="12">
                  <c:v>183343.3984919996</c:v>
                </c:pt>
                <c:pt idx="13">
                  <c:v>2597.6360880000002</c:v>
                </c:pt>
                <c:pt idx="14">
                  <c:v>24878.205527999999</c:v>
                </c:pt>
                <c:pt idx="15">
                  <c:v>9388.1594695199983</c:v>
                </c:pt>
                <c:pt idx="16">
                  <c:v>36445.080348000047</c:v>
                </c:pt>
                <c:pt idx="17">
                  <c:v>12038.967863999997</c:v>
                </c:pt>
                <c:pt idx="18">
                  <c:v>20275.662107999997</c:v>
                </c:pt>
                <c:pt idx="19">
                  <c:v>14156.177519999997</c:v>
                </c:pt>
                <c:pt idx="20">
                  <c:v>2684.4091440000002</c:v>
                </c:pt>
                <c:pt idx="21">
                  <c:v>2279.9091359999998</c:v>
                </c:pt>
                <c:pt idx="22">
                  <c:v>94520.725871999864</c:v>
                </c:pt>
                <c:pt idx="23">
                  <c:v>12860.666375999997</c:v>
                </c:pt>
                <c:pt idx="24">
                  <c:v>41177.518800000013</c:v>
                </c:pt>
                <c:pt idx="25">
                  <c:v>3880.0519080000004</c:v>
                </c:pt>
                <c:pt idx="26">
                  <c:v>37496.542271999999</c:v>
                </c:pt>
                <c:pt idx="27">
                  <c:v>40260.052464</c:v>
                </c:pt>
                <c:pt idx="28">
                  <c:v>76319.945099999968</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再エネ比較シート!$BQ$13:$BQ$42</c:f>
              <c:numCache>
                <c:formatCode>#,##0_);[Red]\(#,##0\)</c:formatCode>
                <c:ptCount val="30"/>
                <c:pt idx="0">
                  <c:v>100410.722112</c:v>
                </c:pt>
                <c:pt idx="1">
                  <c:v>0</c:v>
                </c:pt>
                <c:pt idx="2">
                  <c:v>0</c:v>
                </c:pt>
                <c:pt idx="3">
                  <c:v>0</c:v>
                </c:pt>
                <c:pt idx="4">
                  <c:v>216704.88</c:v>
                </c:pt>
                <c:pt idx="5">
                  <c:v>3258.72</c:v>
                </c:pt>
                <c:pt idx="6">
                  <c:v>0</c:v>
                </c:pt>
                <c:pt idx="7">
                  <c:v>7581.9552000000003</c:v>
                </c:pt>
                <c:pt idx="8">
                  <c:v>22.593792000000001</c:v>
                </c:pt>
                <c:pt idx="9">
                  <c:v>0</c:v>
                </c:pt>
                <c:pt idx="10">
                  <c:v>0</c:v>
                </c:pt>
                <c:pt idx="11">
                  <c:v>153495.05366400001</c:v>
                </c:pt>
                <c:pt idx="12">
                  <c:v>0</c:v>
                </c:pt>
                <c:pt idx="13">
                  <c:v>0</c:v>
                </c:pt>
                <c:pt idx="14">
                  <c:v>0</c:v>
                </c:pt>
                <c:pt idx="15">
                  <c:v>0</c:v>
                </c:pt>
                <c:pt idx="16">
                  <c:v>0</c:v>
                </c:pt>
                <c:pt idx="17">
                  <c:v>0</c:v>
                </c:pt>
                <c:pt idx="18">
                  <c:v>42.36336</c:v>
                </c:pt>
                <c:pt idx="19">
                  <c:v>0</c:v>
                </c:pt>
                <c:pt idx="20">
                  <c:v>0</c:v>
                </c:pt>
                <c:pt idx="21">
                  <c:v>42.580607999999998</c:v>
                </c:pt>
                <c:pt idx="22">
                  <c:v>0</c:v>
                </c:pt>
                <c:pt idx="23">
                  <c:v>0</c:v>
                </c:pt>
                <c:pt idx="24">
                  <c:v>0</c:v>
                </c:pt>
                <c:pt idx="25">
                  <c:v>47751.110399999998</c:v>
                </c:pt>
                <c:pt idx="26">
                  <c:v>0</c:v>
                </c:pt>
                <c:pt idx="27">
                  <c:v>31509.215424000009</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再エネ比較シート!$BR$13:$BR$42</c:f>
              <c:numCache>
                <c:formatCode>#,##0_);[Red]\(#,##0\)</c:formatCode>
                <c:ptCount val="30"/>
                <c:pt idx="0">
                  <c:v>0</c:v>
                </c:pt>
                <c:pt idx="1">
                  <c:v>0</c:v>
                </c:pt>
                <c:pt idx="2">
                  <c:v>0</c:v>
                </c:pt>
                <c:pt idx="3">
                  <c:v>5268.0888000000004</c:v>
                </c:pt>
                <c:pt idx="4">
                  <c:v>0</c:v>
                </c:pt>
                <c:pt idx="5">
                  <c:v>33.112799999999993</c:v>
                </c:pt>
                <c:pt idx="6">
                  <c:v>1045.944</c:v>
                </c:pt>
                <c:pt idx="7">
                  <c:v>0</c:v>
                </c:pt>
                <c:pt idx="8">
                  <c:v>0</c:v>
                </c:pt>
                <c:pt idx="9">
                  <c:v>181.85760000000002</c:v>
                </c:pt>
                <c:pt idx="10">
                  <c:v>0</c:v>
                </c:pt>
                <c:pt idx="11">
                  <c:v>0</c:v>
                </c:pt>
                <c:pt idx="12">
                  <c:v>262.27440000000001</c:v>
                </c:pt>
                <c:pt idx="13">
                  <c:v>0</c:v>
                </c:pt>
                <c:pt idx="14">
                  <c:v>0</c:v>
                </c:pt>
                <c:pt idx="15">
                  <c:v>0</c:v>
                </c:pt>
                <c:pt idx="16">
                  <c:v>0</c:v>
                </c:pt>
                <c:pt idx="17">
                  <c:v>0</c:v>
                </c:pt>
                <c:pt idx="18">
                  <c:v>829.3968000000001</c:v>
                </c:pt>
                <c:pt idx="19">
                  <c:v>0</c:v>
                </c:pt>
                <c:pt idx="20">
                  <c:v>0</c:v>
                </c:pt>
                <c:pt idx="21">
                  <c:v>2754.1439999999998</c:v>
                </c:pt>
                <c:pt idx="22">
                  <c:v>2575.44</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156972.19200000001</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再エネ比較シート!$BT$13:$BT$42</c:f>
              <c:numCache>
                <c:formatCode>#,##0_);[Red]\(#,##0\)</c:formatCode>
                <c:ptCount val="30"/>
                <c:pt idx="0">
                  <c:v>0</c:v>
                </c:pt>
                <c:pt idx="1">
                  <c:v>0</c:v>
                </c:pt>
                <c:pt idx="2">
                  <c:v>0</c:v>
                </c:pt>
                <c:pt idx="3">
                  <c:v>75686.399999999994</c:v>
                </c:pt>
                <c:pt idx="4">
                  <c:v>0</c:v>
                </c:pt>
                <c:pt idx="5">
                  <c:v>0</c:v>
                </c:pt>
                <c:pt idx="6">
                  <c:v>0</c:v>
                </c:pt>
                <c:pt idx="7">
                  <c:v>0</c:v>
                </c:pt>
                <c:pt idx="8">
                  <c:v>0</c:v>
                </c:pt>
                <c:pt idx="9">
                  <c:v>0</c:v>
                </c:pt>
                <c:pt idx="10">
                  <c:v>0</c:v>
                </c:pt>
                <c:pt idx="11">
                  <c:v>0</c:v>
                </c:pt>
                <c:pt idx="12">
                  <c:v>0</c:v>
                </c:pt>
                <c:pt idx="13">
                  <c:v>0</c:v>
                </c:pt>
                <c:pt idx="14">
                  <c:v>525249.6</c:v>
                </c:pt>
                <c:pt idx="15">
                  <c:v>0</c:v>
                </c:pt>
                <c:pt idx="16">
                  <c:v>7002.7439999999997</c:v>
                </c:pt>
                <c:pt idx="17">
                  <c:v>0</c:v>
                </c:pt>
                <c:pt idx="18">
                  <c:v>0</c:v>
                </c:pt>
                <c:pt idx="19">
                  <c:v>0</c:v>
                </c:pt>
                <c:pt idx="20">
                  <c:v>0</c:v>
                </c:pt>
                <c:pt idx="21">
                  <c:v>0</c:v>
                </c:pt>
                <c:pt idx="22">
                  <c:v>0</c:v>
                </c:pt>
                <c:pt idx="23">
                  <c:v>0</c:v>
                </c:pt>
                <c:pt idx="24">
                  <c:v>0</c:v>
                </c:pt>
                <c:pt idx="25">
                  <c:v>0</c:v>
                </c:pt>
                <c:pt idx="26">
                  <c:v>343413.02399999998</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再エネ比較シート!$BU$13:$BU$42</c:f>
              <c:numCache>
                <c:formatCode>#,##0_);[Red]\(#,##0\)</c:formatCode>
                <c:ptCount val="30"/>
                <c:pt idx="0">
                  <c:v>109011.85776000001</c:v>
                </c:pt>
                <c:pt idx="1">
                  <c:v>46183.334076000028</c:v>
                </c:pt>
                <c:pt idx="2">
                  <c:v>1601.103744</c:v>
                </c:pt>
                <c:pt idx="3">
                  <c:v>96967.394765520003</c:v>
                </c:pt>
                <c:pt idx="4">
                  <c:v>275757.0036</c:v>
                </c:pt>
                <c:pt idx="5">
                  <c:v>33616.418470680022</c:v>
                </c:pt>
                <c:pt idx="6">
                  <c:v>33882.842543999992</c:v>
                </c:pt>
                <c:pt idx="7">
                  <c:v>20157.720271199996</c:v>
                </c:pt>
                <c:pt idx="8">
                  <c:v>44644.423896720007</c:v>
                </c:pt>
                <c:pt idx="9">
                  <c:v>21590.211360000001</c:v>
                </c:pt>
                <c:pt idx="10">
                  <c:v>270859.46630399954</c:v>
                </c:pt>
                <c:pt idx="11">
                  <c:v>176699.194284</c:v>
                </c:pt>
                <c:pt idx="12">
                  <c:v>186508.5231479996</c:v>
                </c:pt>
                <c:pt idx="13">
                  <c:v>7552.8115559999997</c:v>
                </c:pt>
                <c:pt idx="14">
                  <c:v>556964.55433452001</c:v>
                </c:pt>
                <c:pt idx="15">
                  <c:v>16327.116495840008</c:v>
                </c:pt>
                <c:pt idx="16">
                  <c:v>46814.520984000046</c:v>
                </c:pt>
                <c:pt idx="17">
                  <c:v>16233.387264000005</c:v>
                </c:pt>
                <c:pt idx="18">
                  <c:v>181132.99557600002</c:v>
                </c:pt>
                <c:pt idx="19">
                  <c:v>19630.644912000003</c:v>
                </c:pt>
                <c:pt idx="20">
                  <c:v>4398.7805640000006</c:v>
                </c:pt>
                <c:pt idx="21">
                  <c:v>6224.4285120000004</c:v>
                </c:pt>
                <c:pt idx="22">
                  <c:v>103615.48173839987</c:v>
                </c:pt>
                <c:pt idx="23">
                  <c:v>18899.910240000005</c:v>
                </c:pt>
                <c:pt idx="24">
                  <c:v>47655.840967440017</c:v>
                </c:pt>
                <c:pt idx="25">
                  <c:v>52429.5001338</c:v>
                </c:pt>
                <c:pt idx="26">
                  <c:v>385287.89806139999</c:v>
                </c:pt>
                <c:pt idx="27">
                  <c:v>73264.336579920011</c:v>
                </c:pt>
                <c:pt idx="28">
                  <c:v>83327.805815999978</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熊本県</c:v>
                </c:pt>
                <c:pt idx="2">
                  <c:v>阿蘇市</c:v>
                </c:pt>
              </c:strCache>
            </c:strRef>
          </c:cat>
          <c:val>
            <c:numRef>
              <c:f>①CO2排出量の現状把握!$AX$43:$AX$45</c:f>
              <c:numCache>
                <c:formatCode>0%</c:formatCode>
                <c:ptCount val="3"/>
                <c:pt idx="0">
                  <c:v>0.42072759503743129</c:v>
                </c:pt>
                <c:pt idx="1">
                  <c:v>0.26860124718463452</c:v>
                </c:pt>
                <c:pt idx="2">
                  <c:v>0.4371293737855903</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熊本県</c:v>
                </c:pt>
                <c:pt idx="2">
                  <c:v>阿蘇市</c:v>
                </c:pt>
              </c:strCache>
            </c:strRef>
          </c:cat>
          <c:val>
            <c:numRef>
              <c:f>①CO2排出量の現状把握!$AY$43:$AY$45</c:f>
              <c:numCache>
                <c:formatCode>0%</c:formatCode>
                <c:ptCount val="3"/>
                <c:pt idx="0">
                  <c:v>0.19118662390594171</c:v>
                </c:pt>
                <c:pt idx="1">
                  <c:v>0.19958470586418348</c:v>
                </c:pt>
                <c:pt idx="2">
                  <c:v>0.13644145266226973</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熊本県</c:v>
                </c:pt>
                <c:pt idx="2">
                  <c:v>阿蘇市</c:v>
                </c:pt>
              </c:strCache>
            </c:strRef>
          </c:cat>
          <c:val>
            <c:numRef>
              <c:f>①CO2排出量の現状把握!$AZ$43:$AZ$45</c:f>
              <c:numCache>
                <c:formatCode>0%</c:formatCode>
                <c:ptCount val="3"/>
                <c:pt idx="0">
                  <c:v>0.18034974026133399</c:v>
                </c:pt>
                <c:pt idx="1">
                  <c:v>0.19782500897346852</c:v>
                </c:pt>
                <c:pt idx="2">
                  <c:v>0.13742765712061486</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熊本県</c:v>
                </c:pt>
                <c:pt idx="2">
                  <c:v>阿蘇市</c:v>
                </c:pt>
              </c:strCache>
            </c:strRef>
          </c:cat>
          <c:val>
            <c:numRef>
              <c:f>①CO2排出量の現状把握!$BA$43:$BA$45</c:f>
              <c:numCache>
                <c:formatCode>0%</c:formatCode>
                <c:ptCount val="3"/>
                <c:pt idx="0">
                  <c:v>0.19226168778726088</c:v>
                </c:pt>
                <c:pt idx="1">
                  <c:v>0.31415762277826342</c:v>
                </c:pt>
                <c:pt idx="2">
                  <c:v>0.28900151643152522</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熊本県</c:v>
                </c:pt>
                <c:pt idx="2">
                  <c:v>阿蘇市</c:v>
                </c:pt>
              </c:strCache>
            </c:strRef>
          </c:cat>
          <c:val>
            <c:numRef>
              <c:f>①CO2排出量の現状把握!$BB$43:$BB$45</c:f>
              <c:numCache>
                <c:formatCode>0%</c:formatCode>
                <c:ptCount val="3"/>
                <c:pt idx="0">
                  <c:v>1.5474353008032191E-2</c:v>
                </c:pt>
                <c:pt idx="1">
                  <c:v>1.983141519945009E-2</c:v>
                </c:pt>
                <c:pt idx="2">
                  <c:v>0</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9810</c:v>
                </c:pt>
                <c:pt idx="1">
                  <c:v>9810</c:v>
                </c:pt>
                <c:pt idx="2">
                  <c:v>9810</c:v>
                </c:pt>
                <c:pt idx="3">
                  <c:v>9810</c:v>
                </c:pt>
                <c:pt idx="4">
                  <c:v>9810</c:v>
                </c:pt>
                <c:pt idx="5">
                  <c:v>9217</c:v>
                </c:pt>
                <c:pt idx="6">
                  <c:v>9217</c:v>
                </c:pt>
                <c:pt idx="7">
                  <c:v>9217</c:v>
                </c:pt>
                <c:pt idx="8">
                  <c:v>9217</c:v>
                </c:pt>
                <c:pt idx="9">
                  <c:v>9217</c:v>
                </c:pt>
                <c:pt idx="10">
                  <c:v>9217</c:v>
                </c:pt>
                <c:pt idx="11">
                  <c:v>8844</c:v>
                </c:pt>
                <c:pt idx="12">
                  <c:v>8844</c:v>
                </c:pt>
                <c:pt idx="13">
                  <c:v>8844</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29000</c:v>
                </c:pt>
                <c:pt idx="1">
                  <c:v>28688</c:v>
                </c:pt>
                <c:pt idx="2">
                  <c:v>28458</c:v>
                </c:pt>
                <c:pt idx="3">
                  <c:v>28244</c:v>
                </c:pt>
                <c:pt idx="4">
                  <c:v>28169</c:v>
                </c:pt>
                <c:pt idx="5">
                  <c:v>27865</c:v>
                </c:pt>
                <c:pt idx="6">
                  <c:v>27618</c:v>
                </c:pt>
                <c:pt idx="7">
                  <c:v>27204</c:v>
                </c:pt>
                <c:pt idx="8">
                  <c:v>26773</c:v>
                </c:pt>
                <c:pt idx="9">
                  <c:v>26433</c:v>
                </c:pt>
                <c:pt idx="10">
                  <c:v>25924</c:v>
                </c:pt>
                <c:pt idx="11">
                  <c:v>25484</c:v>
                </c:pt>
                <c:pt idx="12">
                  <c:v>25213</c:v>
                </c:pt>
                <c:pt idx="13">
                  <c:v>24751</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阿蘇市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1583</v>
      </c>
    </row>
    <row r="8" spans="1:6" ht="21.95" customHeight="1">
      <c r="B8" s="851" t="s">
        <v>10</v>
      </c>
      <c r="C8" s="6" t="s">
        <v>11</v>
      </c>
      <c r="D8" s="990" t="s">
        <v>12</v>
      </c>
      <c r="E8" s="981" t="s">
        <v>1584</v>
      </c>
    </row>
    <row r="9" spans="1:6" ht="21.95" customHeight="1">
      <c r="B9" s="851" t="s">
        <v>1588</v>
      </c>
      <c r="C9" s="6" t="s">
        <v>11</v>
      </c>
      <c r="D9" s="990" t="s">
        <v>1585</v>
      </c>
      <c r="E9" s="981" t="s">
        <v>1583</v>
      </c>
    </row>
    <row r="10" spans="1:6" ht="21.95" customHeight="1">
      <c r="B10" s="851" t="s">
        <v>13</v>
      </c>
      <c r="C10" s="6" t="s">
        <v>14</v>
      </c>
      <c r="D10" s="990" t="s">
        <v>1582</v>
      </c>
      <c r="E10" s="981" t="s">
        <v>1586</v>
      </c>
    </row>
    <row r="11" spans="1:6" ht="21.95" customHeight="1">
      <c r="B11" s="853" t="s">
        <v>15</v>
      </c>
      <c r="C11" s="854" t="s">
        <v>16</v>
      </c>
      <c r="D11" s="992" t="s">
        <v>1585</v>
      </c>
      <c r="E11" s="993" t="s">
        <v>1587</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1582</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1589</v>
      </c>
      <c r="C19" s="6" t="s">
        <v>8</v>
      </c>
      <c r="D19" s="990" t="s">
        <v>1578</v>
      </c>
      <c r="E19" s="981" t="s">
        <v>24</v>
      </c>
    </row>
    <row r="20" spans="2:5" ht="21.95" customHeight="1">
      <c r="B20" s="851" t="s">
        <v>25</v>
      </c>
      <c r="C20" s="6" t="s">
        <v>14</v>
      </c>
      <c r="D20" s="990" t="s">
        <v>1579</v>
      </c>
      <c r="E20" s="981" t="s">
        <v>1580</v>
      </c>
    </row>
    <row r="21" spans="2:5" ht="21.95" customHeight="1">
      <c r="B21" s="851" t="s">
        <v>1590</v>
      </c>
      <c r="C21" s="6" t="s">
        <v>8</v>
      </c>
      <c r="D21" s="990" t="s">
        <v>1578</v>
      </c>
      <c r="E21" s="981" t="s">
        <v>26</v>
      </c>
    </row>
    <row r="22" spans="2:5" ht="21.95" customHeight="1">
      <c r="B22" s="851" t="s">
        <v>27</v>
      </c>
      <c r="C22" s="6" t="s">
        <v>14</v>
      </c>
      <c r="D22" s="990" t="s">
        <v>1579</v>
      </c>
      <c r="E22" s="981" t="s">
        <v>1581</v>
      </c>
    </row>
    <row r="23" spans="2:5" ht="21.95" customHeight="1">
      <c r="B23" s="851" t="s">
        <v>1591</v>
      </c>
      <c r="C23" s="6" t="s">
        <v>28</v>
      </c>
      <c r="D23" s="990" t="s">
        <v>1578</v>
      </c>
      <c r="E23" s="981" t="s">
        <v>29</v>
      </c>
    </row>
    <row r="24" spans="2:5" ht="21.95" customHeight="1">
      <c r="B24" s="390" t="s">
        <v>30</v>
      </c>
      <c r="C24" s="391"/>
      <c r="D24" s="392"/>
      <c r="E24" s="393"/>
    </row>
    <row r="25" spans="2:5" ht="21.95" customHeight="1">
      <c r="B25" s="851" t="s">
        <v>31</v>
      </c>
      <c r="C25" s="6" t="s">
        <v>32</v>
      </c>
      <c r="D25" s="990" t="s">
        <v>1579</v>
      </c>
      <c r="E25" s="981" t="s">
        <v>33</v>
      </c>
    </row>
    <row r="26" spans="2:5" ht="21.95" customHeight="1">
      <c r="B26" s="390" t="s">
        <v>34</v>
      </c>
      <c r="C26" s="394"/>
      <c r="D26" s="392"/>
      <c r="E26" s="393"/>
    </row>
    <row r="27" spans="2:5" ht="21.95" customHeight="1">
      <c r="B27" s="853" t="s">
        <v>1592</v>
      </c>
      <c r="C27" s="854" t="s">
        <v>28</v>
      </c>
      <c r="D27" s="992" t="s">
        <v>1578</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1593</v>
      </c>
      <c r="C31" s="6" t="s">
        <v>38</v>
      </c>
      <c r="D31" s="990" t="s">
        <v>1576</v>
      </c>
      <c r="E31" s="852" t="s">
        <v>39</v>
      </c>
    </row>
    <row r="32" spans="2:5" ht="21.95" customHeight="1">
      <c r="B32" s="851" t="s">
        <v>1594</v>
      </c>
      <c r="C32" s="6" t="s">
        <v>38</v>
      </c>
      <c r="D32" s="990" t="s">
        <v>1576</v>
      </c>
      <c r="E32" s="852" t="s">
        <v>40</v>
      </c>
    </row>
    <row r="33" spans="2:5" ht="33" customHeight="1">
      <c r="B33" s="851" t="s">
        <v>41</v>
      </c>
      <c r="C33" s="7" t="s">
        <v>42</v>
      </c>
      <c r="D33" s="991" t="s">
        <v>1577</v>
      </c>
      <c r="E33" s="852" t="s">
        <v>43</v>
      </c>
    </row>
    <row r="34" spans="2:5" ht="21.95" customHeight="1">
      <c r="B34" s="851" t="s">
        <v>44</v>
      </c>
      <c r="C34" s="8" t="s">
        <v>45</v>
      </c>
      <c r="D34" s="991" t="s">
        <v>1577</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1595</v>
      </c>
      <c r="E39" s="981" t="s">
        <v>1596</v>
      </c>
    </row>
    <row r="40" spans="2:5" ht="21.6" customHeight="1">
      <c r="B40" s="859" t="s">
        <v>54</v>
      </c>
      <c r="C40" s="860" t="s">
        <v>45</v>
      </c>
      <c r="D40" s="860" t="s">
        <v>1595</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1597</v>
      </c>
      <c r="C44" s="848"/>
      <c r="D44" s="849"/>
      <c r="E44" s="850"/>
    </row>
    <row r="45" spans="2:5" ht="33.6" customHeight="1">
      <c r="B45" s="851" t="s">
        <v>58</v>
      </c>
      <c r="C45" s="6" t="s">
        <v>59</v>
      </c>
      <c r="D45" s="990" t="s">
        <v>1578</v>
      </c>
      <c r="E45" s="981" t="s">
        <v>60</v>
      </c>
    </row>
    <row r="46" spans="2:5" ht="33.6" customHeight="1">
      <c r="B46" s="851" t="s">
        <v>61</v>
      </c>
      <c r="C46" s="6" t="s">
        <v>16</v>
      </c>
      <c r="D46" s="990" t="s">
        <v>1578</v>
      </c>
      <c r="E46" s="981" t="s">
        <v>62</v>
      </c>
    </row>
    <row r="47" spans="2:5" ht="21.95" customHeight="1">
      <c r="B47" s="997" t="s">
        <v>1598</v>
      </c>
      <c r="C47" s="394"/>
      <c r="D47" s="392"/>
      <c r="E47" s="393"/>
    </row>
    <row r="48" spans="2:5" ht="33.6" customHeight="1">
      <c r="B48" s="851" t="s">
        <v>63</v>
      </c>
      <c r="C48" s="6" t="s">
        <v>64</v>
      </c>
      <c r="D48" s="990" t="s">
        <v>1578</v>
      </c>
      <c r="E48" s="981" t="s">
        <v>65</v>
      </c>
    </row>
    <row r="49" spans="2:5" ht="33.6" customHeight="1">
      <c r="B49" s="851" t="s">
        <v>66</v>
      </c>
      <c r="C49" s="6" t="s">
        <v>64</v>
      </c>
      <c r="D49" s="990" t="s">
        <v>1578</v>
      </c>
      <c r="E49" s="981" t="s">
        <v>67</v>
      </c>
    </row>
    <row r="50" spans="2:5" ht="21.6" customHeight="1">
      <c r="B50" s="997" t="s">
        <v>1599</v>
      </c>
      <c r="C50" s="391"/>
      <c r="D50" s="392"/>
      <c r="E50" s="393"/>
    </row>
    <row r="51" spans="2:5" ht="21" customHeight="1">
      <c r="B51" s="851" t="s">
        <v>68</v>
      </c>
      <c r="C51" s="6" t="s">
        <v>59</v>
      </c>
      <c r="D51" s="990" t="s">
        <v>1578</v>
      </c>
      <c r="E51" s="852" t="s">
        <v>69</v>
      </c>
    </row>
    <row r="52" spans="2:5" ht="21" customHeight="1">
      <c r="B52" s="851" t="s">
        <v>70</v>
      </c>
      <c r="C52" s="6" t="s">
        <v>59</v>
      </c>
      <c r="D52" s="990" t="s">
        <v>1578</v>
      </c>
      <c r="E52" s="852" t="s">
        <v>71</v>
      </c>
    </row>
    <row r="53" spans="2:5" ht="21" customHeight="1">
      <c r="B53" s="853" t="s">
        <v>72</v>
      </c>
      <c r="C53" s="854" t="s">
        <v>16</v>
      </c>
      <c r="D53" s="992" t="s">
        <v>1578</v>
      </c>
      <c r="E53" s="855" t="s">
        <v>73</v>
      </c>
    </row>
    <row r="54" spans="2:5" ht="21.95" customHeight="1" thickBot="1">
      <c r="C54" s="3"/>
      <c r="D54" s="13"/>
    </row>
    <row r="55" spans="2:5" ht="21.95" customHeight="1" thickBot="1">
      <c r="B55" s="250" t="s">
        <v>74</v>
      </c>
      <c r="C55" s="387"/>
      <c r="D55" s="388"/>
      <c r="E55" s="389"/>
    </row>
    <row r="56" spans="2:5" ht="21.95" customHeight="1">
      <c r="B56" s="996" t="s">
        <v>1600</v>
      </c>
      <c r="C56" s="848"/>
      <c r="D56" s="849"/>
      <c r="E56" s="850"/>
    </row>
    <row r="57" spans="2:5" ht="21.95" customHeight="1">
      <c r="B57" s="851" t="s">
        <v>75</v>
      </c>
      <c r="C57" s="6" t="s">
        <v>59</v>
      </c>
      <c r="D57" s="990" t="s">
        <v>1601</v>
      </c>
      <c r="E57" s="981" t="s">
        <v>76</v>
      </c>
    </row>
    <row r="58" spans="2:5" ht="21.95" customHeight="1">
      <c r="B58" s="851" t="s">
        <v>77</v>
      </c>
      <c r="C58" s="6" t="s">
        <v>78</v>
      </c>
      <c r="D58" s="990" t="s">
        <v>1601</v>
      </c>
      <c r="E58" s="981" t="s">
        <v>79</v>
      </c>
    </row>
    <row r="59" spans="2:5" ht="33.6" customHeight="1">
      <c r="B59" s="861" t="s">
        <v>80</v>
      </c>
      <c r="C59" s="7" t="s">
        <v>78</v>
      </c>
      <c r="D59" s="990" t="s">
        <v>1601</v>
      </c>
      <c r="E59" s="998" t="s">
        <v>1602</v>
      </c>
    </row>
    <row r="60" spans="2:5" ht="51" customHeight="1">
      <c r="B60" s="862" t="s">
        <v>81</v>
      </c>
      <c r="C60" s="446" t="s">
        <v>64</v>
      </c>
      <c r="D60" s="990" t="s">
        <v>1601</v>
      </c>
      <c r="E60" s="995" t="s">
        <v>1603</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1604</v>
      </c>
    </row>
    <row r="64" spans="2:5" ht="32.1" customHeight="1">
      <c r="B64" s="853" t="s">
        <v>86</v>
      </c>
      <c r="C64" s="854" t="s">
        <v>64</v>
      </c>
      <c r="D64" s="992" t="s">
        <v>1552</v>
      </c>
      <c r="E64" s="993" t="s">
        <v>1605</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1606</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1630</v>
      </c>
      <c r="AG4" s="1058" t="s">
        <v>1630</v>
      </c>
      <c r="AH4" s="1058" t="s">
        <v>1630</v>
      </c>
      <c r="AI4" s="1058" t="s">
        <v>1630</v>
      </c>
      <c r="AJ4" s="1058" t="s">
        <v>1630</v>
      </c>
      <c r="AK4" s="1058" t="s">
        <v>1630</v>
      </c>
      <c r="AL4" s="1058" t="s">
        <v>1630</v>
      </c>
      <c r="AM4" s="1058" t="s">
        <v>1630</v>
      </c>
      <c r="AN4" s="1058" t="s">
        <v>1630</v>
      </c>
      <c r="AO4" s="1058" t="s">
        <v>1630</v>
      </c>
      <c r="AP4" s="1058" t="s">
        <v>1630</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1626</v>
      </c>
      <c r="T6" s="16"/>
      <c r="U6" s="1058" t="s">
        <v>741</v>
      </c>
      <c r="V6" s="1058" t="s">
        <v>742</v>
      </c>
      <c r="W6" s="1058" t="s">
        <v>742</v>
      </c>
      <c r="X6" s="1058" t="s">
        <v>742</v>
      </c>
      <c r="Y6" s="1058" t="s">
        <v>743</v>
      </c>
      <c r="Z6" s="1058" t="s">
        <v>744</v>
      </c>
      <c r="AA6" s="1058" t="s">
        <v>744</v>
      </c>
      <c r="AB6" s="1058" t="s">
        <v>745</v>
      </c>
      <c r="AC6" s="1058" t="s">
        <v>746</v>
      </c>
      <c r="AD6" s="1058" t="s">
        <v>1627</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1625</v>
      </c>
      <c r="BP6" s="1058" t="s">
        <v>1625</v>
      </c>
      <c r="BQ6" s="1058" t="s">
        <v>1625</v>
      </c>
      <c r="BR6" s="1058" t="s">
        <v>1625</v>
      </c>
      <c r="BS6" s="1058" t="s">
        <v>1625</v>
      </c>
      <c r="BT6" s="1058" t="s">
        <v>1625</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1660</v>
      </c>
      <c r="B9" s="70">
        <v>324</v>
      </c>
      <c r="C9" s="70">
        <v>1</v>
      </c>
      <c r="D9" s="70">
        <v>20</v>
      </c>
      <c r="E9" s="70">
        <v>1990</v>
      </c>
      <c r="F9" s="70" t="s">
        <v>787</v>
      </c>
      <c r="G9" s="70" t="s">
        <v>1661</v>
      </c>
      <c r="H9" s="70" t="s">
        <v>1662</v>
      </c>
      <c r="I9" s="148"/>
      <c r="J9" s="71">
        <v>46.803705952678271</v>
      </c>
      <c r="K9" s="71">
        <v>6.2605113130104257</v>
      </c>
      <c r="L9" s="71">
        <v>27.245432320152052</v>
      </c>
      <c r="M9" s="71">
        <v>23.16544583527941</v>
      </c>
      <c r="N9" s="71">
        <v>41.241939130971517</v>
      </c>
      <c r="O9" s="71">
        <v>21.98332830691001</v>
      </c>
      <c r="P9" s="71">
        <v>40.455318007935539</v>
      </c>
      <c r="Q9" s="71">
        <v>2.1566696663642801</v>
      </c>
      <c r="R9" s="71">
        <v>0</v>
      </c>
      <c r="S9" s="71">
        <v>1.9683257637508751</v>
      </c>
      <c r="T9" s="72"/>
      <c r="U9" s="71">
        <v>3484215</v>
      </c>
      <c r="V9" s="71">
        <v>1827</v>
      </c>
      <c r="W9" s="71">
        <v>294</v>
      </c>
      <c r="X9" s="71">
        <v>8713</v>
      </c>
      <c r="Y9" s="71">
        <v>10701</v>
      </c>
      <c r="Z9" s="71">
        <v>9042</v>
      </c>
      <c r="AA9" s="71">
        <v>9823</v>
      </c>
      <c r="AB9" s="71">
        <v>35017</v>
      </c>
      <c r="AC9" s="71">
        <v>0</v>
      </c>
      <c r="AD9" s="71">
        <v>1.9683257637508751</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1663</v>
      </c>
      <c r="B10" s="70">
        <v>325</v>
      </c>
      <c r="C10" s="70">
        <v>2</v>
      </c>
      <c r="D10" s="70">
        <v>20</v>
      </c>
      <c r="E10" s="70">
        <v>2005</v>
      </c>
      <c r="F10" s="70" t="s">
        <v>789</v>
      </c>
      <c r="G10" s="70" t="s">
        <v>1661</v>
      </c>
      <c r="H10" s="70" t="s">
        <v>1662</v>
      </c>
      <c r="I10" s="148"/>
      <c r="J10" s="71">
        <v>37.684640781614078</v>
      </c>
      <c r="K10" s="71">
        <v>5.6504760794423934</v>
      </c>
      <c r="L10" s="71">
        <v>9.3274225483738782</v>
      </c>
      <c r="M10" s="71">
        <v>44.965468291612879</v>
      </c>
      <c r="N10" s="71">
        <v>66.328420761759546</v>
      </c>
      <c r="O10" s="71">
        <v>32.661993122423048</v>
      </c>
      <c r="P10" s="71">
        <v>45.479232766661497</v>
      </c>
      <c r="Q10" s="71">
        <v>1.8992797495270901</v>
      </c>
      <c r="R10" s="71">
        <v>0</v>
      </c>
      <c r="S10" s="71">
        <v>4.1426643814066484</v>
      </c>
      <c r="T10" s="72"/>
      <c r="U10" s="71">
        <v>3043245</v>
      </c>
      <c r="V10" s="71">
        <v>1754</v>
      </c>
      <c r="W10" s="71">
        <v>93</v>
      </c>
      <c r="X10" s="71">
        <v>7117</v>
      </c>
      <c r="Y10" s="71">
        <v>11518</v>
      </c>
      <c r="Z10" s="71">
        <v>15546</v>
      </c>
      <c r="AA10" s="71">
        <v>9044</v>
      </c>
      <c r="AB10" s="71">
        <v>32238</v>
      </c>
      <c r="AC10" s="71">
        <v>0</v>
      </c>
      <c r="AD10" s="71">
        <v>4.1426643814066484</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1664</v>
      </c>
      <c r="B11" s="70">
        <v>326</v>
      </c>
      <c r="C11" s="70">
        <v>3</v>
      </c>
      <c r="D11" s="70">
        <v>20</v>
      </c>
      <c r="E11" s="70">
        <v>2006</v>
      </c>
      <c r="F11" s="70" t="s">
        <v>790</v>
      </c>
      <c r="G11" s="70" t="s">
        <v>1661</v>
      </c>
      <c r="H11" s="70" t="s">
        <v>1662</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1665</v>
      </c>
      <c r="B12" s="70">
        <v>327</v>
      </c>
      <c r="C12" s="70">
        <v>4</v>
      </c>
      <c r="D12" s="70">
        <v>20</v>
      </c>
      <c r="E12" s="70">
        <v>2007</v>
      </c>
      <c r="F12" s="70" t="s">
        <v>791</v>
      </c>
      <c r="G12" s="70" t="s">
        <v>1661</v>
      </c>
      <c r="H12" s="70" t="s">
        <v>1662</v>
      </c>
      <c r="I12" s="148"/>
      <c r="J12" s="71">
        <v>41.286784038490062</v>
      </c>
      <c r="K12" s="71">
        <v>4.8723522175453056</v>
      </c>
      <c r="L12" s="71">
        <v>10.392956401021481</v>
      </c>
      <c r="M12" s="71">
        <v>41.001696561566462</v>
      </c>
      <c r="N12" s="71">
        <v>66.528870948474591</v>
      </c>
      <c r="O12" s="71">
        <v>31.265708648643781</v>
      </c>
      <c r="P12" s="71">
        <v>44.676780839482717</v>
      </c>
      <c r="Q12" s="71">
        <v>1.9607204836902601</v>
      </c>
      <c r="R12" s="71">
        <v>0</v>
      </c>
      <c r="S12" s="71">
        <v>4.1068721874996443</v>
      </c>
      <c r="T12" s="72"/>
      <c r="U12" s="71">
        <v>3743123</v>
      </c>
      <c r="V12" s="71">
        <v>1610</v>
      </c>
      <c r="W12" s="71">
        <v>136</v>
      </c>
      <c r="X12" s="71">
        <v>8713</v>
      </c>
      <c r="Y12" s="71">
        <v>11591</v>
      </c>
      <c r="Z12" s="71">
        <v>15470</v>
      </c>
      <c r="AA12" s="71">
        <v>8749</v>
      </c>
      <c r="AB12" s="71">
        <v>31521</v>
      </c>
      <c r="AC12" s="71">
        <v>0</v>
      </c>
      <c r="AD12" s="71">
        <v>4.1068721874996443</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1666</v>
      </c>
      <c r="B13" s="70">
        <v>328</v>
      </c>
      <c r="C13" s="70">
        <v>5</v>
      </c>
      <c r="D13" s="70">
        <v>20</v>
      </c>
      <c r="E13" s="70">
        <v>2008</v>
      </c>
      <c r="F13" s="70" t="s">
        <v>792</v>
      </c>
      <c r="G13" s="70" t="s">
        <v>1661</v>
      </c>
      <c r="H13" s="70" t="s">
        <v>1662</v>
      </c>
      <c r="I13" s="148"/>
      <c r="J13" s="71">
        <v>37.591761252995752</v>
      </c>
      <c r="K13" s="71">
        <v>3.541434378090623</v>
      </c>
      <c r="L13" s="71">
        <v>9.1534949766089735</v>
      </c>
      <c r="M13" s="71">
        <v>43.002384181821093</v>
      </c>
      <c r="N13" s="71">
        <v>54.822397592276381</v>
      </c>
      <c r="O13" s="71">
        <v>30.262170084721131</v>
      </c>
      <c r="P13" s="71">
        <v>43.457808903296787</v>
      </c>
      <c r="Q13" s="71">
        <v>1.89637463263052</v>
      </c>
      <c r="R13" s="71">
        <v>0</v>
      </c>
      <c r="S13" s="71">
        <v>3.042346548422608</v>
      </c>
      <c r="T13" s="72"/>
      <c r="U13" s="71">
        <v>3679353</v>
      </c>
      <c r="V13" s="71">
        <v>1610</v>
      </c>
      <c r="W13" s="71">
        <v>136</v>
      </c>
      <c r="X13" s="71">
        <v>8713</v>
      </c>
      <c r="Y13" s="71">
        <v>11601</v>
      </c>
      <c r="Z13" s="71">
        <v>15499</v>
      </c>
      <c r="AA13" s="71">
        <v>8520</v>
      </c>
      <c r="AB13" s="71">
        <v>30988</v>
      </c>
      <c r="AC13" s="71">
        <v>0</v>
      </c>
      <c r="AD13" s="71">
        <v>3.042346548422608</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1667</v>
      </c>
      <c r="B14" s="70">
        <v>329</v>
      </c>
      <c r="C14" s="70">
        <v>6</v>
      </c>
      <c r="D14" s="70">
        <v>20</v>
      </c>
      <c r="E14" s="70">
        <v>2009</v>
      </c>
      <c r="F14" s="70" t="s">
        <v>176</v>
      </c>
      <c r="G14" s="70" t="s">
        <v>1661</v>
      </c>
      <c r="H14" s="70" t="s">
        <v>1662</v>
      </c>
      <c r="I14" s="148"/>
      <c r="J14" s="71">
        <v>48.362074129273452</v>
      </c>
      <c r="K14" s="71">
        <v>3.5270030394975711</v>
      </c>
      <c r="L14" s="71">
        <v>37.501604566601138</v>
      </c>
      <c r="M14" s="71">
        <v>44.91791743692697</v>
      </c>
      <c r="N14" s="71">
        <v>52.459056604078413</v>
      </c>
      <c r="O14" s="71">
        <v>30.663206882570229</v>
      </c>
      <c r="P14" s="71">
        <v>41.566110244518477</v>
      </c>
      <c r="Q14" s="71">
        <v>1.7838408683534299</v>
      </c>
      <c r="R14" s="71">
        <v>0</v>
      </c>
      <c r="S14" s="71">
        <v>4.0723870306306278</v>
      </c>
      <c r="T14" s="72"/>
      <c r="U14" s="71">
        <v>3615518</v>
      </c>
      <c r="V14" s="71">
        <v>1298</v>
      </c>
      <c r="W14" s="71">
        <v>763</v>
      </c>
      <c r="X14" s="71">
        <v>9141</v>
      </c>
      <c r="Y14" s="71">
        <v>11654</v>
      </c>
      <c r="Z14" s="71">
        <v>15501</v>
      </c>
      <c r="AA14" s="71">
        <v>8366</v>
      </c>
      <c r="AB14" s="71">
        <v>30599</v>
      </c>
      <c r="AC14" s="71">
        <v>0</v>
      </c>
      <c r="AD14" s="71">
        <v>4.0723870306306278</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15.37</v>
      </c>
      <c r="BK14" s="71">
        <v>0</v>
      </c>
      <c r="BL14" s="71">
        <v>11.019</v>
      </c>
      <c r="BM14" s="71">
        <v>0</v>
      </c>
      <c r="BN14" s="72"/>
      <c r="BO14" s="71">
        <v>0</v>
      </c>
      <c r="BP14" s="71">
        <v>0</v>
      </c>
      <c r="BQ14" s="71">
        <v>2</v>
      </c>
      <c r="BR14" s="71">
        <v>0</v>
      </c>
      <c r="BS14" s="71">
        <v>2</v>
      </c>
      <c r="BT14" s="71">
        <v>0</v>
      </c>
      <c r="BU14"/>
      <c r="BV14" s="70">
        <v>19.25</v>
      </c>
      <c r="BW14" s="70">
        <v>0</v>
      </c>
      <c r="BX14" s="70">
        <v>7.1390000000000002</v>
      </c>
      <c r="BY14" s="70">
        <v>0</v>
      </c>
      <c r="BZ14" s="70">
        <v>0</v>
      </c>
      <c r="CA14" s="70">
        <v>0</v>
      </c>
      <c r="CB14" s="70">
        <v>0</v>
      </c>
      <c r="CC14" s="70">
        <v>0</v>
      </c>
      <c r="CD14" s="70">
        <v>0</v>
      </c>
    </row>
    <row r="15" spans="1:82">
      <c r="A15" s="70" t="s">
        <v>1668</v>
      </c>
      <c r="B15" s="70">
        <v>330</v>
      </c>
      <c r="C15" s="70">
        <v>7</v>
      </c>
      <c r="D15" s="70">
        <v>20</v>
      </c>
      <c r="E15" s="70">
        <v>2010</v>
      </c>
      <c r="F15" s="70" t="s">
        <v>177</v>
      </c>
      <c r="G15" s="70" t="s">
        <v>1661</v>
      </c>
      <c r="H15" s="70" t="s">
        <v>1662</v>
      </c>
      <c r="I15" s="148"/>
      <c r="J15" s="71">
        <v>41.284061725940248</v>
      </c>
      <c r="K15" s="71">
        <v>3.363148802601116</v>
      </c>
      <c r="L15" s="71">
        <v>34.782197372642322</v>
      </c>
      <c r="M15" s="71">
        <v>42.895847822142287</v>
      </c>
      <c r="N15" s="71">
        <v>54.587096777942733</v>
      </c>
      <c r="O15" s="71">
        <v>30.568636009986349</v>
      </c>
      <c r="P15" s="71">
        <v>41.570848681274349</v>
      </c>
      <c r="Q15" s="71">
        <v>1.8388577534263899</v>
      </c>
      <c r="R15" s="71">
        <v>0</v>
      </c>
      <c r="S15" s="71">
        <v>3.150875966425323</v>
      </c>
      <c r="T15" s="72"/>
      <c r="U15" s="71">
        <v>3627165</v>
      </c>
      <c r="V15" s="71">
        <v>1298</v>
      </c>
      <c r="W15" s="71">
        <v>763</v>
      </c>
      <c r="X15" s="71">
        <v>9141</v>
      </c>
      <c r="Y15" s="71">
        <v>11669</v>
      </c>
      <c r="Z15" s="71">
        <v>15525</v>
      </c>
      <c r="AA15" s="71">
        <v>8158</v>
      </c>
      <c r="AB15" s="71">
        <v>30225</v>
      </c>
      <c r="AC15" s="71">
        <v>0</v>
      </c>
      <c r="AD15" s="71">
        <v>3.150875966425323</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13.465</v>
      </c>
      <c r="BK15" s="71">
        <v>0</v>
      </c>
      <c r="BL15" s="71">
        <v>10.702999999999999</v>
      </c>
      <c r="BM15" s="71">
        <v>0</v>
      </c>
      <c r="BN15" s="72"/>
      <c r="BO15" s="71">
        <v>0</v>
      </c>
      <c r="BP15" s="71">
        <v>0</v>
      </c>
      <c r="BQ15" s="71">
        <v>2</v>
      </c>
      <c r="BR15" s="71">
        <v>0</v>
      </c>
      <c r="BS15" s="71">
        <v>2</v>
      </c>
      <c r="BT15" s="71">
        <v>0</v>
      </c>
      <c r="BU15"/>
      <c r="BV15" s="70">
        <v>17.57</v>
      </c>
      <c r="BW15" s="70">
        <v>0</v>
      </c>
      <c r="BX15" s="70">
        <v>6.5979999999999999</v>
      </c>
      <c r="BY15" s="70">
        <v>0</v>
      </c>
      <c r="BZ15" s="70">
        <v>0</v>
      </c>
      <c r="CA15" s="70">
        <v>0</v>
      </c>
      <c r="CB15" s="70">
        <v>0</v>
      </c>
      <c r="CC15" s="70">
        <v>0</v>
      </c>
      <c r="CD15" s="70">
        <v>0</v>
      </c>
    </row>
    <row r="16" spans="1:82">
      <c r="A16" s="70" t="s">
        <v>1669</v>
      </c>
      <c r="B16" s="70">
        <v>331</v>
      </c>
      <c r="C16" s="70">
        <v>8</v>
      </c>
      <c r="D16" s="70">
        <v>20</v>
      </c>
      <c r="E16" s="70">
        <v>2011</v>
      </c>
      <c r="F16" s="70" t="s">
        <v>178</v>
      </c>
      <c r="G16" s="70" t="s">
        <v>1661</v>
      </c>
      <c r="H16" s="70" t="s">
        <v>1662</v>
      </c>
      <c r="I16" s="148"/>
      <c r="J16" s="71">
        <v>32.006763093770779</v>
      </c>
      <c r="K16" s="71">
        <v>4.1043283192742317</v>
      </c>
      <c r="L16" s="71">
        <v>38.097424600378091</v>
      </c>
      <c r="M16" s="71">
        <v>52.833983538985677</v>
      </c>
      <c r="N16" s="71">
        <v>66.510846843663018</v>
      </c>
      <c r="O16" s="71">
        <v>30.269390504576563</v>
      </c>
      <c r="P16" s="71">
        <v>40.122095341270366</v>
      </c>
      <c r="Q16" s="71">
        <v>2.09632859275849</v>
      </c>
      <c r="R16" s="71">
        <v>0</v>
      </c>
      <c r="S16" s="71">
        <v>3.1775445346486899</v>
      </c>
      <c r="T16" s="72"/>
      <c r="U16" s="71">
        <v>3114255</v>
      </c>
      <c r="V16" s="71">
        <v>1298</v>
      </c>
      <c r="W16" s="71">
        <v>763</v>
      </c>
      <c r="X16" s="71">
        <v>9141</v>
      </c>
      <c r="Y16" s="71">
        <v>11695</v>
      </c>
      <c r="Z16" s="71">
        <v>15707</v>
      </c>
      <c r="AA16" s="71">
        <v>8108</v>
      </c>
      <c r="AB16" s="71">
        <v>29872</v>
      </c>
      <c r="AC16" s="71">
        <v>0</v>
      </c>
      <c r="AD16" s="71">
        <v>3.1775445346486899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3.0920000000000001</v>
      </c>
      <c r="BK16" s="71">
        <v>0</v>
      </c>
      <c r="BL16" s="71">
        <v>10.029</v>
      </c>
      <c r="BM16" s="71">
        <v>0</v>
      </c>
      <c r="BN16" s="72"/>
      <c r="BO16" s="71">
        <v>0</v>
      </c>
      <c r="BP16" s="71">
        <v>0</v>
      </c>
      <c r="BQ16" s="71">
        <v>1</v>
      </c>
      <c r="BR16" s="71">
        <v>0</v>
      </c>
      <c r="BS16" s="71">
        <v>2</v>
      </c>
      <c r="BT16" s="71">
        <v>0</v>
      </c>
      <c r="BU16"/>
      <c r="BV16" s="70">
        <v>6.952</v>
      </c>
      <c r="BW16" s="70">
        <v>0</v>
      </c>
      <c r="BX16" s="70">
        <v>6.1689999999999996</v>
      </c>
      <c r="BY16" s="70">
        <v>0</v>
      </c>
      <c r="BZ16" s="70">
        <v>0</v>
      </c>
      <c r="CA16" s="70">
        <v>0</v>
      </c>
      <c r="CB16" s="70">
        <v>0</v>
      </c>
      <c r="CC16" s="70">
        <v>0</v>
      </c>
      <c r="CD16" s="70">
        <v>0</v>
      </c>
    </row>
    <row r="17" spans="1:82">
      <c r="A17" s="70" t="s">
        <v>1670</v>
      </c>
      <c r="B17" s="70">
        <v>332</v>
      </c>
      <c r="C17" s="70">
        <v>9</v>
      </c>
      <c r="D17" s="70">
        <v>20</v>
      </c>
      <c r="E17" s="70">
        <v>2012</v>
      </c>
      <c r="F17" s="70" t="s">
        <v>179</v>
      </c>
      <c r="G17" s="70" t="s">
        <v>1661</v>
      </c>
      <c r="H17" s="70" t="s">
        <v>1662</v>
      </c>
      <c r="I17" s="148"/>
      <c r="J17" s="71">
        <v>43.264366872052747</v>
      </c>
      <c r="K17" s="71">
        <v>3.925019573873866</v>
      </c>
      <c r="L17" s="71">
        <v>37.255130441881391</v>
      </c>
      <c r="M17" s="71">
        <v>52.677510815296714</v>
      </c>
      <c r="N17" s="71">
        <v>71.503478920105067</v>
      </c>
      <c r="O17" s="71">
        <v>30.488155087033348</v>
      </c>
      <c r="P17" s="71">
        <v>39.89749848211985</v>
      </c>
      <c r="Q17" s="71">
        <v>2.2559649275468399</v>
      </c>
      <c r="R17" s="71">
        <v>0</v>
      </c>
      <c r="S17" s="71">
        <v>3.9510732292963069</v>
      </c>
      <c r="T17" s="72"/>
      <c r="U17" s="71">
        <v>3673004</v>
      </c>
      <c r="V17" s="71">
        <v>1298</v>
      </c>
      <c r="W17" s="71">
        <v>763</v>
      </c>
      <c r="X17" s="71">
        <v>9141</v>
      </c>
      <c r="Y17" s="71">
        <v>11749</v>
      </c>
      <c r="Z17" s="71">
        <v>15946</v>
      </c>
      <c r="AA17" s="71">
        <v>8017</v>
      </c>
      <c r="AB17" s="71">
        <v>29588</v>
      </c>
      <c r="AC17" s="71">
        <v>0</v>
      </c>
      <c r="AD17" s="71">
        <v>3.9510732292963069</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14.109</v>
      </c>
      <c r="BK17" s="71">
        <v>0</v>
      </c>
      <c r="BL17" s="71">
        <v>10.757999999999999</v>
      </c>
      <c r="BM17" s="71">
        <v>0</v>
      </c>
      <c r="BN17" s="72"/>
      <c r="BO17" s="71">
        <v>0</v>
      </c>
      <c r="BP17" s="71">
        <v>0</v>
      </c>
      <c r="BQ17" s="71">
        <v>2</v>
      </c>
      <c r="BR17" s="71">
        <v>0</v>
      </c>
      <c r="BS17" s="71">
        <v>2</v>
      </c>
      <c r="BT17" s="71">
        <v>0</v>
      </c>
      <c r="BU17"/>
      <c r="BV17" s="70">
        <v>18.623000000000001</v>
      </c>
      <c r="BW17" s="70">
        <v>0</v>
      </c>
      <c r="BX17" s="70">
        <v>6.2439999999999998</v>
      </c>
      <c r="BY17" s="70">
        <v>0</v>
      </c>
      <c r="BZ17" s="70">
        <v>0</v>
      </c>
      <c r="CA17" s="70">
        <v>0</v>
      </c>
      <c r="CB17" s="70">
        <v>0</v>
      </c>
      <c r="CC17" s="70">
        <v>0</v>
      </c>
      <c r="CD17" s="70">
        <v>0</v>
      </c>
    </row>
    <row r="18" spans="1:82">
      <c r="A18" s="70" t="s">
        <v>1671</v>
      </c>
      <c r="B18" s="70">
        <v>333</v>
      </c>
      <c r="C18" s="70">
        <v>10</v>
      </c>
      <c r="D18" s="70">
        <v>20</v>
      </c>
      <c r="E18" s="70">
        <v>2013</v>
      </c>
      <c r="F18" s="70" t="s">
        <v>180</v>
      </c>
      <c r="G18" s="70" t="s">
        <v>1661</v>
      </c>
      <c r="H18" s="70" t="s">
        <v>1662</v>
      </c>
      <c r="I18" s="148"/>
      <c r="J18" s="71">
        <v>43.991191655575648</v>
      </c>
      <c r="K18" s="71">
        <v>3.8147597752404589</v>
      </c>
      <c r="L18" s="71">
        <v>30.284236890611488</v>
      </c>
      <c r="M18" s="71">
        <v>50.540303319571933</v>
      </c>
      <c r="N18" s="71">
        <v>62.095153043905448</v>
      </c>
      <c r="O18" s="71">
        <v>29.386421413228973</v>
      </c>
      <c r="P18" s="71">
        <v>39.848017988941237</v>
      </c>
      <c r="Q18" s="71">
        <v>2.2741565227674401</v>
      </c>
      <c r="R18" s="71">
        <v>0</v>
      </c>
      <c r="S18" s="71">
        <v>4.0592368587840362</v>
      </c>
      <c r="T18" s="72"/>
      <c r="U18" s="71">
        <v>3501376</v>
      </c>
      <c r="V18" s="71">
        <v>1298</v>
      </c>
      <c r="W18" s="71">
        <v>763</v>
      </c>
      <c r="X18" s="71">
        <v>9141</v>
      </c>
      <c r="Y18" s="71">
        <v>11840</v>
      </c>
      <c r="Z18" s="71">
        <v>16056</v>
      </c>
      <c r="AA18" s="71">
        <v>7977</v>
      </c>
      <c r="AB18" s="71">
        <v>29399</v>
      </c>
      <c r="AC18" s="71">
        <v>0</v>
      </c>
      <c r="AD18" s="71">
        <v>4.0592368587840362</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13.459</v>
      </c>
      <c r="BK18" s="71">
        <v>0</v>
      </c>
      <c r="BL18" s="71">
        <v>10.7</v>
      </c>
      <c r="BM18" s="71">
        <v>0</v>
      </c>
      <c r="BN18" s="72"/>
      <c r="BO18" s="71">
        <v>0</v>
      </c>
      <c r="BP18" s="71">
        <v>0</v>
      </c>
      <c r="BQ18" s="71">
        <v>2</v>
      </c>
      <c r="BR18" s="71">
        <v>0</v>
      </c>
      <c r="BS18" s="71">
        <v>2</v>
      </c>
      <c r="BT18" s="71">
        <v>0</v>
      </c>
      <c r="BU18"/>
      <c r="BV18" s="70">
        <v>18.145</v>
      </c>
      <c r="BW18" s="70">
        <v>0</v>
      </c>
      <c r="BX18" s="70">
        <v>6.0140000000000002</v>
      </c>
      <c r="BY18" s="70">
        <v>0</v>
      </c>
      <c r="BZ18" s="70">
        <v>0</v>
      </c>
      <c r="CA18" s="70">
        <v>0</v>
      </c>
      <c r="CB18" s="70">
        <v>0</v>
      </c>
      <c r="CC18" s="70">
        <v>0</v>
      </c>
      <c r="CD18" s="70">
        <v>0</v>
      </c>
    </row>
    <row r="19" spans="1:82">
      <c r="A19" s="70" t="s">
        <v>1672</v>
      </c>
      <c r="B19" s="70">
        <v>334</v>
      </c>
      <c r="C19" s="70">
        <v>11</v>
      </c>
      <c r="D19" s="70">
        <v>20</v>
      </c>
      <c r="E19" s="70">
        <v>2014</v>
      </c>
      <c r="F19" s="70" t="s">
        <v>181</v>
      </c>
      <c r="G19" s="70" t="s">
        <v>1661</v>
      </c>
      <c r="H19" s="70" t="s">
        <v>1662</v>
      </c>
      <c r="I19" s="148"/>
      <c r="J19" s="71">
        <v>47.193232956255962</v>
      </c>
      <c r="K19" s="71">
        <v>3.7036985690273529</v>
      </c>
      <c r="L19" s="71">
        <v>14.792250502315481</v>
      </c>
      <c r="M19" s="71">
        <v>47.855289048908929</v>
      </c>
      <c r="N19" s="71">
        <v>54.616909669978327</v>
      </c>
      <c r="O19" s="71">
        <v>28.148197490722247</v>
      </c>
      <c r="P19" s="71">
        <v>39.68858487921954</v>
      </c>
      <c r="Q19" s="71">
        <v>2.1480745869506501</v>
      </c>
      <c r="R19" s="71">
        <v>0</v>
      </c>
      <c r="S19" s="71">
        <v>3.3462126400943242</v>
      </c>
      <c r="T19" s="72"/>
      <c r="U19" s="71">
        <v>3745927</v>
      </c>
      <c r="V19" s="71">
        <v>1281</v>
      </c>
      <c r="W19" s="71">
        <v>320</v>
      </c>
      <c r="X19" s="71">
        <v>8850</v>
      </c>
      <c r="Y19" s="71">
        <v>11859</v>
      </c>
      <c r="Z19" s="71">
        <v>16198</v>
      </c>
      <c r="AA19" s="71">
        <v>7904</v>
      </c>
      <c r="AB19" s="71">
        <v>28943</v>
      </c>
      <c r="AC19" s="71">
        <v>0</v>
      </c>
      <c r="AD19" s="71">
        <v>3.3462126400943242</v>
      </c>
      <c r="AE19" s="72"/>
      <c r="AF19" s="71"/>
      <c r="AG19" s="71"/>
      <c r="AH19" s="71"/>
      <c r="AI19" s="71"/>
      <c r="AJ19" s="71"/>
      <c r="AK19" s="71"/>
      <c r="AL19" s="71"/>
      <c r="AM19" s="71"/>
      <c r="AN19" s="71"/>
      <c r="AO19" s="71"/>
      <c r="AP19" s="71"/>
      <c r="AQ19" s="72"/>
      <c r="AR19" s="71">
        <v>300</v>
      </c>
      <c r="AS19" s="71">
        <v>25</v>
      </c>
      <c r="AT19" s="71">
        <v>1</v>
      </c>
      <c r="AU19" s="71">
        <v>0</v>
      </c>
      <c r="AV19" s="71">
        <v>0</v>
      </c>
      <c r="AW19" s="71">
        <v>0</v>
      </c>
      <c r="AX19" s="71"/>
      <c r="AY19" s="72"/>
      <c r="AZ19" s="71">
        <v>1271.8</v>
      </c>
      <c r="BA19" s="71">
        <v>828.3</v>
      </c>
      <c r="BB19" s="71">
        <v>1980</v>
      </c>
      <c r="BC19" s="71">
        <v>0</v>
      </c>
      <c r="BD19" s="71">
        <v>0</v>
      </c>
      <c r="BE19" s="71">
        <v>0</v>
      </c>
      <c r="BF19" s="71"/>
      <c r="BG19" s="72"/>
      <c r="BH19" s="71">
        <v>0</v>
      </c>
      <c r="BI19" s="71">
        <v>0</v>
      </c>
      <c r="BJ19" s="71">
        <v>12.265000000000001</v>
      </c>
      <c r="BK19" s="71">
        <v>0</v>
      </c>
      <c r="BL19" s="71">
        <v>10.338000000000001</v>
      </c>
      <c r="BM19" s="71">
        <v>0</v>
      </c>
      <c r="BN19" s="72"/>
      <c r="BO19" s="71">
        <v>0</v>
      </c>
      <c r="BP19" s="71">
        <v>0</v>
      </c>
      <c r="BQ19" s="71">
        <v>2</v>
      </c>
      <c r="BR19" s="71">
        <v>0</v>
      </c>
      <c r="BS19" s="71">
        <v>2</v>
      </c>
      <c r="BT19" s="71">
        <v>0</v>
      </c>
      <c r="BU19"/>
      <c r="BV19" s="70">
        <v>16.712</v>
      </c>
      <c r="BW19" s="70">
        <v>0</v>
      </c>
      <c r="BX19" s="70">
        <v>5.891</v>
      </c>
      <c r="BY19" s="70">
        <v>0</v>
      </c>
      <c r="BZ19" s="70">
        <v>0</v>
      </c>
      <c r="CA19" s="70">
        <v>0</v>
      </c>
      <c r="CB19" s="70">
        <v>0</v>
      </c>
      <c r="CC19" s="70">
        <v>0</v>
      </c>
      <c r="CD19" s="70">
        <v>0</v>
      </c>
    </row>
    <row r="20" spans="1:82">
      <c r="A20" s="70" t="s">
        <v>1673</v>
      </c>
      <c r="B20" s="70">
        <v>335</v>
      </c>
      <c r="C20" s="70">
        <v>12</v>
      </c>
      <c r="D20" s="70">
        <v>20</v>
      </c>
      <c r="E20" s="70">
        <v>2015</v>
      </c>
      <c r="F20" s="70" t="s">
        <v>182</v>
      </c>
      <c r="G20" s="70" t="s">
        <v>1661</v>
      </c>
      <c r="H20" s="70" t="s">
        <v>1662</v>
      </c>
      <c r="I20" s="148"/>
      <c r="J20" s="71">
        <v>37.371364763837242</v>
      </c>
      <c r="K20" s="71">
        <v>3.8121992314402529</v>
      </c>
      <c r="L20" s="71">
        <v>12.951098272488551</v>
      </c>
      <c r="M20" s="71">
        <v>50.504050449266749</v>
      </c>
      <c r="N20" s="71">
        <v>61.56752935841341</v>
      </c>
      <c r="O20" s="71">
        <v>27.809314906195315</v>
      </c>
      <c r="P20" s="71">
        <v>39.42344870460601</v>
      </c>
      <c r="Q20" s="71">
        <v>2.0707134833704801</v>
      </c>
      <c r="R20" s="71">
        <v>0</v>
      </c>
      <c r="S20" s="71">
        <v>3.4264658777401942</v>
      </c>
      <c r="T20" s="72"/>
      <c r="U20" s="71">
        <v>3387179</v>
      </c>
      <c r="V20" s="71">
        <v>1281</v>
      </c>
      <c r="W20" s="71">
        <v>320</v>
      </c>
      <c r="X20" s="71">
        <v>8850</v>
      </c>
      <c r="Y20" s="71">
        <v>11860</v>
      </c>
      <c r="Z20" s="71">
        <v>16157</v>
      </c>
      <c r="AA20" s="71">
        <v>7845</v>
      </c>
      <c r="AB20" s="71">
        <v>28501</v>
      </c>
      <c r="AC20" s="71">
        <v>0</v>
      </c>
      <c r="AD20" s="71">
        <v>3.4264658777401942</v>
      </c>
      <c r="AE20" s="72"/>
      <c r="AF20" s="71">
        <v>31978341.355131369</v>
      </c>
      <c r="AG20" s="71">
        <v>2527009.1165794758</v>
      </c>
      <c r="AH20" s="71">
        <v>1928900.34103672</v>
      </c>
      <c r="AI20" s="71">
        <v>59478458.089674853</v>
      </c>
      <c r="AJ20" s="71">
        <v>73215598.273841009</v>
      </c>
      <c r="AK20" s="71">
        <v>0</v>
      </c>
      <c r="AL20" s="71">
        <v>0</v>
      </c>
      <c r="AM20" s="71">
        <v>3905942.4928016318</v>
      </c>
      <c r="AN20" s="71">
        <v>0</v>
      </c>
      <c r="AO20" s="71">
        <v>0</v>
      </c>
      <c r="AP20" s="71">
        <v>173034249.66906509</v>
      </c>
      <c r="AQ20" s="72"/>
      <c r="AR20" s="71">
        <v>347</v>
      </c>
      <c r="AS20" s="71">
        <v>43</v>
      </c>
      <c r="AT20" s="71">
        <v>1</v>
      </c>
      <c r="AU20" s="71">
        <v>0</v>
      </c>
      <c r="AV20" s="71">
        <v>0</v>
      </c>
      <c r="AW20" s="71">
        <v>0</v>
      </c>
      <c r="AX20" s="71"/>
      <c r="AY20" s="72"/>
      <c r="AZ20" s="71">
        <v>1531</v>
      </c>
      <c r="BA20" s="71">
        <v>2684.7</v>
      </c>
      <c r="BB20" s="71">
        <v>1980</v>
      </c>
      <c r="BC20" s="71">
        <v>0</v>
      </c>
      <c r="BD20" s="71">
        <v>0</v>
      </c>
      <c r="BE20" s="71">
        <v>0</v>
      </c>
      <c r="BF20" s="71"/>
      <c r="BG20" s="72"/>
      <c r="BH20" s="71">
        <v>0</v>
      </c>
      <c r="BI20" s="71">
        <v>0</v>
      </c>
      <c r="BJ20" s="71">
        <v>10.583</v>
      </c>
      <c r="BK20" s="71">
        <v>0</v>
      </c>
      <c r="BL20" s="71">
        <v>9.9809999999999999</v>
      </c>
      <c r="BM20" s="71">
        <v>0</v>
      </c>
      <c r="BN20" s="72"/>
      <c r="BO20" s="71">
        <v>0</v>
      </c>
      <c r="BP20" s="71">
        <v>0</v>
      </c>
      <c r="BQ20" s="71">
        <v>2</v>
      </c>
      <c r="BR20" s="71">
        <v>0</v>
      </c>
      <c r="BS20" s="71">
        <v>2</v>
      </c>
      <c r="BT20" s="71">
        <v>0</v>
      </c>
      <c r="BU20"/>
      <c r="BV20" s="70">
        <v>14.882999999999999</v>
      </c>
      <c r="BW20" s="70">
        <v>0</v>
      </c>
      <c r="BX20" s="70">
        <v>5.681</v>
      </c>
      <c r="BY20" s="70">
        <v>0</v>
      </c>
      <c r="BZ20" s="70">
        <v>0</v>
      </c>
      <c r="CA20" s="70">
        <v>0</v>
      </c>
      <c r="CB20" s="70">
        <v>0</v>
      </c>
      <c r="CC20" s="70">
        <v>0</v>
      </c>
      <c r="CD20" s="70">
        <v>0</v>
      </c>
    </row>
    <row r="21" spans="1:82">
      <c r="A21" s="70" t="s">
        <v>1674</v>
      </c>
      <c r="B21" s="70">
        <v>336</v>
      </c>
      <c r="C21" s="70">
        <v>13</v>
      </c>
      <c r="D21" s="70">
        <v>20</v>
      </c>
      <c r="E21" s="70">
        <v>2016</v>
      </c>
      <c r="F21" s="70" t="s">
        <v>155</v>
      </c>
      <c r="G21" s="70" t="s">
        <v>1661</v>
      </c>
      <c r="H21" s="70" t="s">
        <v>1662</v>
      </c>
      <c r="I21" s="148"/>
      <c r="J21" s="71">
        <v>39.764706235729619</v>
      </c>
      <c r="K21" s="71">
        <v>3.7263874041507044</v>
      </c>
      <c r="L21" s="71">
        <v>15.679254200481088</v>
      </c>
      <c r="M21" s="71">
        <v>40.316392328368863</v>
      </c>
      <c r="N21" s="71">
        <v>55.921113689480642</v>
      </c>
      <c r="O21" s="71">
        <v>27.517520890895117</v>
      </c>
      <c r="P21" s="71">
        <v>38.578252156442105</v>
      </c>
      <c r="Q21" s="71">
        <v>1.9800982687835147</v>
      </c>
      <c r="R21" s="71">
        <v>0</v>
      </c>
      <c r="S21" s="71">
        <v>3.1317683143638657</v>
      </c>
      <c r="T21" s="72"/>
      <c r="U21" s="71">
        <v>3635107</v>
      </c>
      <c r="V21" s="71">
        <v>1281</v>
      </c>
      <c r="W21" s="71">
        <v>320</v>
      </c>
      <c r="X21" s="71">
        <v>8850</v>
      </c>
      <c r="Y21" s="71">
        <v>11883</v>
      </c>
      <c r="Z21" s="71">
        <v>16184</v>
      </c>
      <c r="AA21" s="71">
        <v>7940</v>
      </c>
      <c r="AB21" s="71">
        <v>28034</v>
      </c>
      <c r="AC21" s="71">
        <v>0</v>
      </c>
      <c r="AD21" s="71">
        <v>3.1317683143638662</v>
      </c>
      <c r="AE21" s="72"/>
      <c r="AF21" s="71">
        <v>33964146.070956223</v>
      </c>
      <c r="AG21" s="71">
        <v>2483978.3827349702</v>
      </c>
      <c r="AH21" s="71">
        <v>1859284.969530419</v>
      </c>
      <c r="AI21" s="71">
        <v>54623663.484725848</v>
      </c>
      <c r="AJ21" s="71">
        <v>58565135.85771995</v>
      </c>
      <c r="AK21" s="71">
        <v>0</v>
      </c>
      <c r="AL21" s="71">
        <v>0</v>
      </c>
      <c r="AM21" s="71">
        <v>3844926.9138380671</v>
      </c>
      <c r="AN21" s="71">
        <v>0</v>
      </c>
      <c r="AO21" s="71">
        <v>0</v>
      </c>
      <c r="AP21" s="71">
        <v>155341135.67950547</v>
      </c>
      <c r="AQ21" s="72"/>
      <c r="AR21" s="71">
        <v>374</v>
      </c>
      <c r="AS21" s="71">
        <v>53</v>
      </c>
      <c r="AT21" s="71">
        <v>1</v>
      </c>
      <c r="AU21" s="71">
        <v>0</v>
      </c>
      <c r="AV21" s="71">
        <v>0</v>
      </c>
      <c r="AW21" s="71">
        <v>0</v>
      </c>
      <c r="AX21" s="71"/>
      <c r="AY21" s="72"/>
      <c r="AZ21" s="71">
        <v>1692.5</v>
      </c>
      <c r="BA21" s="71">
        <v>2921.5</v>
      </c>
      <c r="BB21" s="71">
        <v>1980</v>
      </c>
      <c r="BC21" s="71">
        <v>0</v>
      </c>
      <c r="BD21" s="71">
        <v>0</v>
      </c>
      <c r="BE21" s="71">
        <v>0</v>
      </c>
      <c r="BF21" s="71"/>
      <c r="BG21" s="72"/>
      <c r="BH21" s="71">
        <v>0</v>
      </c>
      <c r="BI21" s="71">
        <v>0</v>
      </c>
      <c r="BJ21" s="71">
        <v>10.065</v>
      </c>
      <c r="BK21" s="71">
        <v>0</v>
      </c>
      <c r="BL21" s="71">
        <v>9.8520000000000003</v>
      </c>
      <c r="BM21" s="71">
        <v>0</v>
      </c>
      <c r="BN21" s="72"/>
      <c r="BO21" s="71">
        <v>0</v>
      </c>
      <c r="BP21" s="71">
        <v>0</v>
      </c>
      <c r="BQ21" s="71">
        <v>2</v>
      </c>
      <c r="BR21" s="71">
        <v>0</v>
      </c>
      <c r="BS21" s="71">
        <v>2</v>
      </c>
      <c r="BT21" s="71">
        <v>0</v>
      </c>
      <c r="BU21"/>
      <c r="BV21" s="70">
        <v>14.365</v>
      </c>
      <c r="BW21" s="70">
        <v>0</v>
      </c>
      <c r="BX21" s="70">
        <v>5.5519999999999996</v>
      </c>
      <c r="BY21" s="70">
        <v>0</v>
      </c>
      <c r="BZ21" s="70">
        <v>0</v>
      </c>
      <c r="CA21" s="70">
        <v>0</v>
      </c>
      <c r="CB21" s="70">
        <v>0</v>
      </c>
      <c r="CC21" s="70">
        <v>0</v>
      </c>
      <c r="CD21" s="70">
        <v>0</v>
      </c>
    </row>
    <row r="22" spans="1:82">
      <c r="A22" s="70" t="s">
        <v>1675</v>
      </c>
      <c r="B22" s="70">
        <v>337</v>
      </c>
      <c r="C22" s="70">
        <v>14</v>
      </c>
      <c r="D22" s="70">
        <v>20</v>
      </c>
      <c r="E22" s="70">
        <v>2017</v>
      </c>
      <c r="F22" s="70" t="s">
        <v>156</v>
      </c>
      <c r="G22" s="70" t="s">
        <v>1661</v>
      </c>
      <c r="H22" s="70" t="s">
        <v>1662</v>
      </c>
      <c r="I22" s="148"/>
      <c r="J22" s="71">
        <v>22.524842930225368</v>
      </c>
      <c r="K22" s="71">
        <v>3.7787277817712823</v>
      </c>
      <c r="L22" s="71">
        <v>13.94719701802155</v>
      </c>
      <c r="M22" s="71">
        <v>36.18734565476079</v>
      </c>
      <c r="N22" s="71">
        <v>55.304005496560343</v>
      </c>
      <c r="O22" s="71">
        <v>27.10195145699694</v>
      </c>
      <c r="P22" s="71">
        <v>38.638033155759551</v>
      </c>
      <c r="Q22" s="71">
        <v>1.8828334171277501</v>
      </c>
      <c r="R22" s="71">
        <v>0</v>
      </c>
      <c r="S22" s="71">
        <v>2.7426287276334307</v>
      </c>
      <c r="T22" s="72"/>
      <c r="U22" s="71">
        <v>2353686</v>
      </c>
      <c r="V22" s="71">
        <v>1281</v>
      </c>
      <c r="W22" s="71">
        <v>320</v>
      </c>
      <c r="X22" s="71">
        <v>8850</v>
      </c>
      <c r="Y22" s="71">
        <v>11870</v>
      </c>
      <c r="Z22" s="71">
        <v>16204</v>
      </c>
      <c r="AA22" s="71">
        <v>8003</v>
      </c>
      <c r="AB22" s="71">
        <v>27566</v>
      </c>
      <c r="AC22" s="71">
        <v>0</v>
      </c>
      <c r="AD22" s="71">
        <v>2.7426287276334311</v>
      </c>
      <c r="AE22" s="72"/>
      <c r="AF22" s="71">
        <v>19730377.98508044</v>
      </c>
      <c r="AG22" s="71">
        <v>2526361.061908328</v>
      </c>
      <c r="AH22" s="71">
        <v>2210896.089211843</v>
      </c>
      <c r="AI22" s="71">
        <v>52160168.818895563</v>
      </c>
      <c r="AJ22" s="71">
        <v>67227597.647653162</v>
      </c>
      <c r="AK22" s="71">
        <v>0</v>
      </c>
      <c r="AL22" s="71">
        <v>0</v>
      </c>
      <c r="AM22" s="71">
        <v>3786655.4740478792</v>
      </c>
      <c r="AN22" s="71">
        <v>0</v>
      </c>
      <c r="AO22" s="71">
        <v>0</v>
      </c>
      <c r="AP22" s="71">
        <v>147642057.07679722</v>
      </c>
      <c r="AQ22" s="72"/>
      <c r="AR22" s="71">
        <v>397</v>
      </c>
      <c r="AS22" s="71">
        <v>54</v>
      </c>
      <c r="AT22" s="71">
        <v>1</v>
      </c>
      <c r="AU22" s="71">
        <v>0</v>
      </c>
      <c r="AV22" s="71">
        <v>0</v>
      </c>
      <c r="AW22" s="71">
        <v>0</v>
      </c>
      <c r="AX22" s="71"/>
      <c r="AY22" s="72"/>
      <c r="AZ22" s="71">
        <v>1834.3</v>
      </c>
      <c r="BA22" s="71">
        <v>2938</v>
      </c>
      <c r="BB22" s="71">
        <v>1980</v>
      </c>
      <c r="BC22" s="71">
        <v>0</v>
      </c>
      <c r="BD22" s="71">
        <v>0</v>
      </c>
      <c r="BE22" s="71">
        <v>0</v>
      </c>
      <c r="BF22" s="71"/>
      <c r="BG22" s="72"/>
      <c r="BH22" s="71">
        <v>0</v>
      </c>
      <c r="BI22" s="71">
        <v>0</v>
      </c>
      <c r="BJ22" s="71">
        <v>9.43</v>
      </c>
      <c r="BK22" s="71">
        <v>0</v>
      </c>
      <c r="BL22" s="71">
        <v>9.9589999999999996</v>
      </c>
      <c r="BM22" s="71">
        <v>0</v>
      </c>
      <c r="BN22" s="72"/>
      <c r="BO22" s="71">
        <v>0</v>
      </c>
      <c r="BP22" s="71">
        <v>0</v>
      </c>
      <c r="BQ22" s="71">
        <v>2</v>
      </c>
      <c r="BR22" s="71">
        <v>0</v>
      </c>
      <c r="BS22" s="71">
        <v>2</v>
      </c>
      <c r="BT22" s="71">
        <v>0</v>
      </c>
      <c r="BU22"/>
      <c r="BV22" s="70">
        <v>13.866</v>
      </c>
      <c r="BW22" s="70">
        <v>0</v>
      </c>
      <c r="BX22" s="70">
        <v>5.5229999999999997</v>
      </c>
      <c r="BY22" s="70">
        <v>0</v>
      </c>
      <c r="BZ22" s="70">
        <v>0</v>
      </c>
      <c r="CA22" s="70">
        <v>0</v>
      </c>
      <c r="CB22" s="70">
        <v>0</v>
      </c>
      <c r="CC22" s="70">
        <v>0</v>
      </c>
      <c r="CD22" s="70">
        <v>0</v>
      </c>
    </row>
    <row r="23" spans="1:82">
      <c r="A23" s="70" t="s">
        <v>1676</v>
      </c>
      <c r="B23" s="70">
        <v>338</v>
      </c>
      <c r="C23" s="70">
        <v>15</v>
      </c>
      <c r="D23" s="70">
        <v>20</v>
      </c>
      <c r="E23" s="70">
        <v>2018</v>
      </c>
      <c r="F23" s="70" t="s">
        <v>183</v>
      </c>
      <c r="G23" s="70" t="s">
        <v>1661</v>
      </c>
      <c r="H23" s="70" t="s">
        <v>1662</v>
      </c>
      <c r="I23" s="148"/>
      <c r="J23" s="71">
        <v>22.301061907224479</v>
      </c>
      <c r="K23" s="71">
        <v>3.5940781124699344</v>
      </c>
      <c r="L23" s="71">
        <v>12.771395576146755</v>
      </c>
      <c r="M23" s="71">
        <v>38.699415695374306</v>
      </c>
      <c r="N23" s="71">
        <v>50.990980258546585</v>
      </c>
      <c r="O23" s="71">
        <v>26.620664036827822</v>
      </c>
      <c r="P23" s="71">
        <v>38.143483643850203</v>
      </c>
      <c r="Q23" s="71">
        <v>1.71679663376945</v>
      </c>
      <c r="R23" s="71">
        <v>0</v>
      </c>
      <c r="S23" s="71">
        <v>4.9681324258953969</v>
      </c>
      <c r="T23" s="72"/>
      <c r="U23" s="71">
        <v>2389399</v>
      </c>
      <c r="V23" s="71">
        <v>1281</v>
      </c>
      <c r="W23" s="71">
        <v>320</v>
      </c>
      <c r="X23" s="71">
        <v>8850</v>
      </c>
      <c r="Y23" s="71">
        <v>11852</v>
      </c>
      <c r="Z23" s="71">
        <v>16221</v>
      </c>
      <c r="AA23" s="71">
        <v>7980</v>
      </c>
      <c r="AB23" s="71">
        <v>27087</v>
      </c>
      <c r="AC23" s="71">
        <v>0</v>
      </c>
      <c r="AD23" s="71">
        <v>4.9681324258953969</v>
      </c>
      <c r="AE23" s="72"/>
      <c r="AF23" s="71">
        <v>20706813.503697831</v>
      </c>
      <c r="AG23" s="71">
        <v>2292503.8521452998</v>
      </c>
      <c r="AH23" s="71">
        <v>2089777.1512951159</v>
      </c>
      <c r="AI23" s="71">
        <v>53538382.585817859</v>
      </c>
      <c r="AJ23" s="71">
        <v>60536156.96195884</v>
      </c>
      <c r="AK23" s="71">
        <v>0</v>
      </c>
      <c r="AL23" s="71">
        <v>0</v>
      </c>
      <c r="AM23" s="71">
        <v>3728555.6358464332</v>
      </c>
      <c r="AN23" s="71">
        <v>0</v>
      </c>
      <c r="AO23" s="71">
        <v>0</v>
      </c>
      <c r="AP23" s="71">
        <v>142892189.69076139</v>
      </c>
      <c r="AQ23" s="72"/>
      <c r="AR23" s="71">
        <v>419</v>
      </c>
      <c r="AS23" s="71">
        <v>61</v>
      </c>
      <c r="AT23" s="71">
        <v>1</v>
      </c>
      <c r="AU23" s="71">
        <v>0</v>
      </c>
      <c r="AV23" s="71">
        <v>0</v>
      </c>
      <c r="AW23" s="71">
        <v>0</v>
      </c>
      <c r="AX23" s="71"/>
      <c r="AY23" s="72"/>
      <c r="AZ23" s="71">
        <v>1973.4</v>
      </c>
      <c r="BA23" s="71">
        <v>3169</v>
      </c>
      <c r="BB23" s="71">
        <v>1980</v>
      </c>
      <c r="BC23" s="71">
        <v>0</v>
      </c>
      <c r="BD23" s="71">
        <v>0</v>
      </c>
      <c r="BE23" s="71">
        <v>0</v>
      </c>
      <c r="BF23" s="71"/>
      <c r="BG23" s="72"/>
      <c r="BH23" s="71">
        <v>0</v>
      </c>
      <c r="BI23" s="71">
        <v>0</v>
      </c>
      <c r="BJ23" s="71">
        <v>9.1609999999999996</v>
      </c>
      <c r="BK23" s="71">
        <v>0</v>
      </c>
      <c r="BL23" s="71">
        <v>9.8439999999999994</v>
      </c>
      <c r="BM23" s="71">
        <v>0</v>
      </c>
      <c r="BN23" s="72"/>
      <c r="BO23" s="71">
        <v>0</v>
      </c>
      <c r="BP23" s="71">
        <v>0</v>
      </c>
      <c r="BQ23" s="71">
        <v>2</v>
      </c>
      <c r="BR23" s="71">
        <v>0</v>
      </c>
      <c r="BS23" s="71">
        <v>2</v>
      </c>
      <c r="BT23" s="71">
        <v>0</v>
      </c>
      <c r="BU23"/>
      <c r="BV23" s="70">
        <v>13.417999999999999</v>
      </c>
      <c r="BW23" s="70">
        <v>0</v>
      </c>
      <c r="BX23" s="70">
        <v>5.5869999999999997</v>
      </c>
      <c r="BY23" s="70">
        <v>0</v>
      </c>
      <c r="BZ23" s="70">
        <v>0</v>
      </c>
      <c r="CA23" s="70">
        <v>0</v>
      </c>
      <c r="CB23" s="70">
        <v>0</v>
      </c>
      <c r="CC23" s="70">
        <v>0</v>
      </c>
      <c r="CD23" s="70">
        <v>0</v>
      </c>
    </row>
    <row r="24" spans="1:82">
      <c r="A24" s="70" t="s">
        <v>1677</v>
      </c>
      <c r="B24" s="70">
        <v>339</v>
      </c>
      <c r="C24" s="70">
        <v>16</v>
      </c>
      <c r="D24" s="70">
        <v>20</v>
      </c>
      <c r="E24" s="70">
        <v>2019</v>
      </c>
      <c r="F24" s="70" t="s">
        <v>158</v>
      </c>
      <c r="G24" s="70" t="s">
        <v>1661</v>
      </c>
      <c r="H24" s="70" t="s">
        <v>1662</v>
      </c>
      <c r="I24" s="148"/>
      <c r="J24" s="71">
        <v>21.16249426064935</v>
      </c>
      <c r="K24" s="71">
        <v>3.3794526287477287</v>
      </c>
      <c r="L24" s="71">
        <v>12.894015452198342</v>
      </c>
      <c r="M24" s="71">
        <v>36.057732711140382</v>
      </c>
      <c r="N24" s="71">
        <v>47.398910784354527</v>
      </c>
      <c r="O24" s="71">
        <v>25.91895056946586</v>
      </c>
      <c r="P24" s="71">
        <v>37.313847044995363</v>
      </c>
      <c r="Q24" s="71">
        <v>1.6400107946006599</v>
      </c>
      <c r="R24" s="71">
        <v>0</v>
      </c>
      <c r="S24" s="71">
        <v>5.0800197640316371</v>
      </c>
      <c r="T24" s="72"/>
      <c r="U24" s="71">
        <v>2408279</v>
      </c>
      <c r="V24" s="71">
        <v>1281</v>
      </c>
      <c r="W24" s="71">
        <v>320</v>
      </c>
      <c r="X24" s="71">
        <v>8850</v>
      </c>
      <c r="Y24" s="71">
        <v>11835</v>
      </c>
      <c r="Z24" s="71">
        <v>16227</v>
      </c>
      <c r="AA24" s="71">
        <v>7748</v>
      </c>
      <c r="AB24" s="71">
        <v>26576</v>
      </c>
      <c r="AC24" s="71">
        <v>0</v>
      </c>
      <c r="AD24" s="71">
        <v>5.0800197640316371</v>
      </c>
      <c r="AE24" s="72"/>
      <c r="AF24" s="71">
        <v>20888426.334603392</v>
      </c>
      <c r="AG24" s="71">
        <v>2221594.9265799141</v>
      </c>
      <c r="AH24" s="71">
        <v>2225508.8162849448</v>
      </c>
      <c r="AI24" s="71">
        <v>51344353.421736367</v>
      </c>
      <c r="AJ24" s="71">
        <v>57222983.128081962</v>
      </c>
      <c r="AK24" s="71">
        <v>0</v>
      </c>
      <c r="AL24" s="71">
        <v>0</v>
      </c>
      <c r="AM24" s="71">
        <v>3619451.1359791136</v>
      </c>
      <c r="AN24" s="71">
        <v>0</v>
      </c>
      <c r="AO24" s="71">
        <v>0</v>
      </c>
      <c r="AP24" s="71">
        <v>137522317.7632657</v>
      </c>
      <c r="AQ24" s="72"/>
      <c r="AR24" s="71">
        <v>434</v>
      </c>
      <c r="AS24" s="71">
        <v>63</v>
      </c>
      <c r="AT24" s="71">
        <v>4</v>
      </c>
      <c r="AU24" s="71">
        <v>0</v>
      </c>
      <c r="AV24" s="71">
        <v>0</v>
      </c>
      <c r="AW24" s="71">
        <v>0</v>
      </c>
      <c r="AX24" s="71"/>
      <c r="AY24" s="72"/>
      <c r="AZ24" s="71">
        <v>2058.6000000000008</v>
      </c>
      <c r="BA24" s="71">
        <v>3206.400000000001</v>
      </c>
      <c r="BB24" s="71">
        <v>2039.4</v>
      </c>
      <c r="BC24" s="71">
        <v>0</v>
      </c>
      <c r="BD24" s="71">
        <v>0</v>
      </c>
      <c r="BE24" s="71">
        <v>0</v>
      </c>
      <c r="BF24" s="71"/>
      <c r="BG24" s="72"/>
      <c r="BH24" s="71">
        <v>0</v>
      </c>
      <c r="BI24" s="71">
        <v>0</v>
      </c>
      <c r="BJ24" s="71">
        <v>9.7639999999999993</v>
      </c>
      <c r="BK24" s="71">
        <v>0</v>
      </c>
      <c r="BL24" s="71">
        <v>9.93</v>
      </c>
      <c r="BM24" s="71">
        <v>0</v>
      </c>
      <c r="BN24" s="72"/>
      <c r="BO24" s="71">
        <v>0</v>
      </c>
      <c r="BP24" s="71">
        <v>0</v>
      </c>
      <c r="BQ24" s="71">
        <v>2</v>
      </c>
      <c r="BR24" s="71">
        <v>0</v>
      </c>
      <c r="BS24" s="71">
        <v>2</v>
      </c>
      <c r="BT24" s="71">
        <v>0</v>
      </c>
      <c r="BU24"/>
      <c r="BV24" s="70">
        <v>14.053000000000001</v>
      </c>
      <c r="BW24" s="70">
        <v>0</v>
      </c>
      <c r="BX24" s="70">
        <v>5.641</v>
      </c>
      <c r="BY24" s="70">
        <v>0</v>
      </c>
      <c r="BZ24" s="70">
        <v>0</v>
      </c>
      <c r="CA24" s="70">
        <v>0</v>
      </c>
      <c r="CB24" s="70">
        <v>0</v>
      </c>
      <c r="CC24" s="70">
        <v>0</v>
      </c>
      <c r="CD24" s="70">
        <v>0</v>
      </c>
    </row>
    <row r="25" spans="1:82">
      <c r="A25" s="70" t="s">
        <v>1678</v>
      </c>
      <c r="B25" s="70">
        <v>340</v>
      </c>
      <c r="C25" s="70">
        <v>17</v>
      </c>
      <c r="D25" s="70">
        <v>20</v>
      </c>
      <c r="E25" s="70">
        <v>2020</v>
      </c>
      <c r="F25" s="70" t="s">
        <v>159</v>
      </c>
      <c r="G25" s="70" t="s">
        <v>1661</v>
      </c>
      <c r="H25" s="70" t="s">
        <v>1662</v>
      </c>
      <c r="I25" s="148"/>
      <c r="J25" s="71">
        <v>24.098342540386799</v>
      </c>
      <c r="K25" s="71">
        <v>3.2461345615826054</v>
      </c>
      <c r="L25" s="71">
        <v>21.247083801092014</v>
      </c>
      <c r="M25" s="71">
        <v>31.355020529024671</v>
      </c>
      <c r="N25" s="71">
        <v>45.542697168425079</v>
      </c>
      <c r="O25" s="71">
        <v>22.606506291992208</v>
      </c>
      <c r="P25" s="71">
        <v>34.525911850499696</v>
      </c>
      <c r="Q25" s="71">
        <v>1.5411153882009601</v>
      </c>
      <c r="R25" s="71">
        <v>0</v>
      </c>
      <c r="S25" s="71">
        <v>4.0255683219431511</v>
      </c>
      <c r="T25" s="72"/>
      <c r="U25" s="71">
        <v>2115115</v>
      </c>
      <c r="V25" s="71">
        <v>1082</v>
      </c>
      <c r="W25" s="71">
        <v>542</v>
      </c>
      <c r="X25" s="71">
        <v>8536</v>
      </c>
      <c r="Y25" s="71">
        <v>11840</v>
      </c>
      <c r="Z25" s="71">
        <v>16154</v>
      </c>
      <c r="AA25" s="71">
        <v>7620</v>
      </c>
      <c r="AB25" s="71">
        <v>26138</v>
      </c>
      <c r="AC25" s="71">
        <v>0</v>
      </c>
      <c r="AD25" s="71">
        <v>4.0255683219431511</v>
      </c>
      <c r="AE25" s="72"/>
      <c r="AF25" s="71">
        <v>17610760.49424528</v>
      </c>
      <c r="AG25" s="71">
        <v>2120789.5166455903</v>
      </c>
      <c r="AH25" s="71">
        <v>3716363.1072856472</v>
      </c>
      <c r="AI25" s="71">
        <v>47317772.364047356</v>
      </c>
      <c r="AJ25" s="71">
        <v>56639599.635962889</v>
      </c>
      <c r="AK25" s="71"/>
      <c r="AL25" s="71"/>
      <c r="AM25" s="71">
        <v>3411299.3992368705</v>
      </c>
      <c r="AN25" s="71"/>
      <c r="AO25" s="71"/>
      <c r="AP25" s="71">
        <v>130816584.51742363</v>
      </c>
      <c r="AQ25" s="72"/>
      <c r="AR25" s="71">
        <v>453</v>
      </c>
      <c r="AS25" s="71">
        <v>71</v>
      </c>
      <c r="AT25" s="71">
        <v>4</v>
      </c>
      <c r="AU25" s="71">
        <v>0</v>
      </c>
      <c r="AV25" s="71">
        <v>0</v>
      </c>
      <c r="AW25" s="71">
        <v>0</v>
      </c>
      <c r="AX25" s="71"/>
      <c r="AY25" s="72"/>
      <c r="AZ25" s="71">
        <v>2187.7000000000012</v>
      </c>
      <c r="BA25" s="71">
        <v>3585.8999999999992</v>
      </c>
      <c r="BB25" s="71">
        <v>2039.4</v>
      </c>
      <c r="BC25" s="71">
        <v>0</v>
      </c>
      <c r="BD25" s="71">
        <v>0</v>
      </c>
      <c r="BE25" s="71">
        <v>0</v>
      </c>
      <c r="BF25" s="71"/>
      <c r="BG25" s="72"/>
      <c r="BH25" s="71">
        <v>0</v>
      </c>
      <c r="BI25" s="71">
        <v>0</v>
      </c>
      <c r="BJ25" s="71">
        <v>9.7430000000000003</v>
      </c>
      <c r="BK25" s="71">
        <v>0</v>
      </c>
      <c r="BL25" s="71">
        <v>8.786999999999999</v>
      </c>
      <c r="BM25" s="71">
        <v>0</v>
      </c>
      <c r="BN25" s="72"/>
      <c r="BO25" s="71">
        <v>0</v>
      </c>
      <c r="BP25" s="71">
        <v>0</v>
      </c>
      <c r="BQ25" s="71">
        <v>2</v>
      </c>
      <c r="BR25" s="71">
        <v>0</v>
      </c>
      <c r="BS25" s="71">
        <v>2</v>
      </c>
      <c r="BT25" s="71">
        <v>0</v>
      </c>
      <c r="BU25"/>
      <c r="BV25" s="70">
        <v>14</v>
      </c>
      <c r="BW25" s="70">
        <v>0</v>
      </c>
      <c r="BX25" s="70">
        <v>4.53</v>
      </c>
      <c r="BY25" s="70">
        <v>0</v>
      </c>
      <c r="BZ25" s="70">
        <v>0</v>
      </c>
      <c r="CA25" s="70">
        <v>0</v>
      </c>
      <c r="CB25" s="70">
        <v>0</v>
      </c>
      <c r="CC25" s="70">
        <v>0</v>
      </c>
      <c r="CD25" s="70">
        <v>0</v>
      </c>
    </row>
    <row r="26" spans="1:82">
      <c r="A26" s="70" t="s">
        <v>1679</v>
      </c>
      <c r="B26" s="70">
        <v>340</v>
      </c>
      <c r="C26" s="70">
        <v>18</v>
      </c>
      <c r="D26" s="70">
        <v>20</v>
      </c>
      <c r="E26" s="70">
        <v>2021</v>
      </c>
      <c r="F26" s="70" t="s">
        <v>160</v>
      </c>
      <c r="G26" s="1064" t="s">
        <v>1661</v>
      </c>
      <c r="H26" s="70" t="s">
        <v>1662</v>
      </c>
      <c r="I26" s="148"/>
      <c r="J26" s="71">
        <v>23.970718501606935</v>
      </c>
      <c r="K26" s="71">
        <v>3.5407485971891917</v>
      </c>
      <c r="L26" s="71">
        <v>19.348704865077007</v>
      </c>
      <c r="M26" s="71">
        <v>35.292124197083524</v>
      </c>
      <c r="N26" s="71">
        <v>46.679304971467062</v>
      </c>
      <c r="O26" s="71">
        <v>21.757043761300348</v>
      </c>
      <c r="P26" s="71">
        <v>35.119077636504024</v>
      </c>
      <c r="Q26" s="71">
        <v>1.4985051113551899</v>
      </c>
      <c r="R26" s="71">
        <v>0</v>
      </c>
      <c r="S26" s="71">
        <v>2.5804253146897569</v>
      </c>
      <c r="T26" s="72"/>
      <c r="U26" s="71">
        <v>2270234</v>
      </c>
      <c r="V26" s="71">
        <v>1082</v>
      </c>
      <c r="W26" s="71">
        <v>542</v>
      </c>
      <c r="X26" s="71">
        <v>8536</v>
      </c>
      <c r="Y26" s="71">
        <v>11744</v>
      </c>
      <c r="Z26" s="71">
        <v>16008</v>
      </c>
      <c r="AA26" s="71">
        <v>7558</v>
      </c>
      <c r="AB26" s="71">
        <v>25665</v>
      </c>
      <c r="AC26" s="71">
        <v>0</v>
      </c>
      <c r="AD26" s="71">
        <v>2.5804253146897569</v>
      </c>
      <c r="AE26" s="72"/>
      <c r="AF26" s="71">
        <v>17294127.925352551</v>
      </c>
      <c r="AG26" s="71">
        <v>2229579.5786670404</v>
      </c>
      <c r="AH26" s="71">
        <v>3399571.029341741</v>
      </c>
      <c r="AI26" s="71">
        <v>52020347.604666173</v>
      </c>
      <c r="AJ26" s="71">
        <v>55559409.331123061</v>
      </c>
      <c r="AK26" s="71">
        <v>0</v>
      </c>
      <c r="AL26" s="71">
        <v>0</v>
      </c>
      <c r="AM26" s="71">
        <v>3368887.6805872619</v>
      </c>
      <c r="AN26" s="71">
        <v>0</v>
      </c>
      <c r="AO26" s="71">
        <v>0</v>
      </c>
      <c r="AP26" s="71">
        <v>133871923.14973783</v>
      </c>
      <c r="AQ26" s="72"/>
      <c r="AR26" s="71">
        <v>474</v>
      </c>
      <c r="AS26" s="71">
        <v>77</v>
      </c>
      <c r="AT26" s="71">
        <v>3</v>
      </c>
      <c r="AU26" s="71">
        <v>0</v>
      </c>
      <c r="AV26" s="71">
        <v>0</v>
      </c>
      <c r="AW26" s="71">
        <v>0</v>
      </c>
      <c r="AX26" s="71"/>
      <c r="AY26" s="72"/>
      <c r="AZ26" s="71">
        <v>2330.300000000002</v>
      </c>
      <c r="BA26" s="71">
        <v>3882.8999999999992</v>
      </c>
      <c r="BB26" s="71">
        <v>59.400000000000013</v>
      </c>
      <c r="BC26" s="71">
        <v>0</v>
      </c>
      <c r="BD26" s="71">
        <v>0</v>
      </c>
      <c r="BE26" s="71">
        <v>0</v>
      </c>
      <c r="BF26" s="71"/>
      <c r="BG26" s="72"/>
      <c r="BH26" s="71">
        <v>0</v>
      </c>
      <c r="BI26" s="71">
        <v>0</v>
      </c>
      <c r="BJ26" s="71">
        <v>10.369</v>
      </c>
      <c r="BK26" s="71">
        <v>0</v>
      </c>
      <c r="BL26" s="71">
        <v>9.3060000000000009</v>
      </c>
      <c r="BM26" s="71">
        <v>0</v>
      </c>
      <c r="BN26" s="72"/>
      <c r="BO26" s="71">
        <v>0</v>
      </c>
      <c r="BP26" s="71">
        <v>0</v>
      </c>
      <c r="BQ26" s="71">
        <v>2</v>
      </c>
      <c r="BR26" s="71">
        <v>0</v>
      </c>
      <c r="BS26" s="71">
        <v>2</v>
      </c>
      <c r="BT26" s="71">
        <v>0</v>
      </c>
      <c r="BU26"/>
      <c r="BV26" s="70">
        <v>14.266999999999999</v>
      </c>
      <c r="BW26" s="70">
        <v>0</v>
      </c>
      <c r="BX26" s="70">
        <v>5.4080000000000004</v>
      </c>
      <c r="BY26" s="70">
        <v>0</v>
      </c>
      <c r="BZ26" s="70">
        <v>0</v>
      </c>
      <c r="CA26" s="70">
        <v>0</v>
      </c>
      <c r="CB26" s="70">
        <v>0</v>
      </c>
      <c r="CC26" s="70">
        <v>0</v>
      </c>
      <c r="CD26" s="70">
        <v>0</v>
      </c>
    </row>
    <row r="27" spans="1:82">
      <c r="A27" s="70" t="s">
        <v>1680</v>
      </c>
      <c r="B27" s="70">
        <v>340</v>
      </c>
      <c r="C27" s="70">
        <v>19</v>
      </c>
      <c r="D27" s="70">
        <v>20</v>
      </c>
      <c r="E27" s="70">
        <v>2022</v>
      </c>
      <c r="F27" s="70" t="s">
        <v>161</v>
      </c>
      <c r="G27" s="1064" t="s">
        <v>1661</v>
      </c>
      <c r="H27" s="70" t="s">
        <v>1662</v>
      </c>
      <c r="I27" s="148"/>
      <c r="J27" s="71">
        <v>20.582941729062306</v>
      </c>
      <c r="K27" s="71">
        <v>3.2239103565378646</v>
      </c>
      <c r="L27" s="71">
        <v>16.585745686746357</v>
      </c>
      <c r="M27" s="71">
        <v>33.693627954358917</v>
      </c>
      <c r="N27" s="71">
        <v>47.42591602395585</v>
      </c>
      <c r="O27" s="71">
        <v>22.773666755283855</v>
      </c>
      <c r="P27" s="71">
        <v>34.4361339678915</v>
      </c>
      <c r="Q27" s="71">
        <v>1.4798701009430844</v>
      </c>
      <c r="R27" s="71">
        <v>0</v>
      </c>
      <c r="S27" s="71">
        <v>5.3578620358317899</v>
      </c>
      <c r="T27" s="72"/>
      <c r="U27" s="71">
        <v>2277875</v>
      </c>
      <c r="V27" s="71">
        <v>1082</v>
      </c>
      <c r="W27" s="71">
        <v>542</v>
      </c>
      <c r="X27" s="71">
        <v>8536</v>
      </c>
      <c r="Y27" s="71">
        <v>11715</v>
      </c>
      <c r="Z27" s="71">
        <v>15920</v>
      </c>
      <c r="AA27" s="71">
        <v>7524</v>
      </c>
      <c r="AB27" s="71">
        <v>25138</v>
      </c>
      <c r="AC27" s="71">
        <v>0</v>
      </c>
      <c r="AD27" s="71">
        <v>5.3578620358317899</v>
      </c>
      <c r="AE27" s="72"/>
      <c r="AF27" s="71">
        <v>15845665.404962856</v>
      </c>
      <c r="AG27" s="71">
        <v>2254452.0043391241</v>
      </c>
      <c r="AH27" s="71">
        <v>3401987.1876633214</v>
      </c>
      <c r="AI27" s="71">
        <v>51211657.338569067</v>
      </c>
      <c r="AJ27" s="71">
        <v>59993028.897847876</v>
      </c>
      <c r="AK27" s="71">
        <v>0</v>
      </c>
      <c r="AL27" s="71">
        <v>0</v>
      </c>
      <c r="AM27" s="71">
        <v>3246001.9268060713</v>
      </c>
      <c r="AN27" s="71">
        <v>0</v>
      </c>
      <c r="AO27" s="71">
        <v>0</v>
      </c>
      <c r="AP27" s="71">
        <v>135952792.76018831</v>
      </c>
      <c r="AQ27" s="72"/>
      <c r="AR27" s="71">
        <v>505</v>
      </c>
      <c r="AS27" s="71">
        <v>77</v>
      </c>
      <c r="AT27" s="71">
        <v>5</v>
      </c>
      <c r="AU27" s="71">
        <v>0</v>
      </c>
      <c r="AV27" s="71">
        <v>0</v>
      </c>
      <c r="AW27" s="71">
        <v>0</v>
      </c>
      <c r="AX27" s="71"/>
      <c r="AY27" s="72"/>
      <c r="AZ27" s="71">
        <v>2545.6000000000022</v>
      </c>
      <c r="BA27" s="71">
        <v>3882.8999999999992</v>
      </c>
      <c r="BB27" s="71">
        <v>46219.4</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1681</v>
      </c>
      <c r="B28" s="70">
        <v>340</v>
      </c>
      <c r="C28" s="70">
        <v>20</v>
      </c>
      <c r="D28" s="70">
        <v>20</v>
      </c>
      <c r="E28" s="70">
        <v>2023</v>
      </c>
      <c r="F28" s="70" t="s">
        <v>1539</v>
      </c>
      <c r="G28" s="70" t="s">
        <v>1661</v>
      </c>
      <c r="H28" s="70" t="s">
        <v>1662</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551</v>
      </c>
      <c r="AS28" s="71">
        <v>78</v>
      </c>
      <c r="AT28" s="71">
        <v>5</v>
      </c>
      <c r="AU28" s="71">
        <v>0</v>
      </c>
      <c r="AV28" s="71">
        <v>0</v>
      </c>
      <c r="AW28" s="71">
        <v>0</v>
      </c>
      <c r="AX28" s="71"/>
      <c r="AY28" s="72"/>
      <c r="AZ28" s="71">
        <v>2845.1000000000035</v>
      </c>
      <c r="BA28" s="71">
        <v>3921.099999999999</v>
      </c>
      <c r="BB28" s="71">
        <v>46219.4</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1682</v>
      </c>
      <c r="B29" s="70">
        <v>340</v>
      </c>
      <c r="C29" s="70">
        <v>21</v>
      </c>
      <c r="D29" s="70">
        <v>20</v>
      </c>
      <c r="E29" s="70">
        <v>2024</v>
      </c>
      <c r="F29" s="70" t="s">
        <v>1554</v>
      </c>
      <c r="G29" s="70" t="s">
        <v>1661</v>
      </c>
      <c r="H29" s="70" t="s">
        <v>1662</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1683</v>
      </c>
      <c r="B30" s="70">
        <v>307</v>
      </c>
      <c r="C30" s="70">
        <v>1</v>
      </c>
      <c r="D30" s="70">
        <v>19</v>
      </c>
      <c r="E30" s="70">
        <v>1990</v>
      </c>
      <c r="F30" s="70" t="s">
        <v>787</v>
      </c>
      <c r="G30" s="70" t="s">
        <v>1684</v>
      </c>
      <c r="H30" s="70" t="s">
        <v>1685</v>
      </c>
      <c r="I30" s="148"/>
      <c r="J30" s="71">
        <v>227.0266608826845</v>
      </c>
      <c r="K30" s="71">
        <v>3.3895557491544648</v>
      </c>
      <c r="L30" s="71">
        <v>3.57928751081438</v>
      </c>
      <c r="M30" s="71">
        <v>18.99959619134502</v>
      </c>
      <c r="N30" s="71">
        <v>20.6486193334853</v>
      </c>
      <c r="O30" s="71">
        <v>25.318998118575639</v>
      </c>
      <c r="P30" s="71">
        <v>30.04805051266392</v>
      </c>
      <c r="Q30" s="71">
        <v>1.6581049421098</v>
      </c>
      <c r="R30" s="71">
        <v>0</v>
      </c>
      <c r="S30" s="71">
        <v>1.616274680180025</v>
      </c>
      <c r="T30" s="72"/>
      <c r="U30" s="71">
        <v>9578981</v>
      </c>
      <c r="V30" s="71">
        <v>1199</v>
      </c>
      <c r="W30" s="71">
        <v>38</v>
      </c>
      <c r="X30" s="71">
        <v>6794</v>
      </c>
      <c r="Y30" s="71">
        <v>6810</v>
      </c>
      <c r="Z30" s="71">
        <v>10414</v>
      </c>
      <c r="AA30" s="71">
        <v>7296</v>
      </c>
      <c r="AB30" s="71">
        <v>26922</v>
      </c>
      <c r="AC30" s="71">
        <v>0</v>
      </c>
      <c r="AD30" s="71">
        <v>1.616274680180025</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1686</v>
      </c>
      <c r="B31" s="70">
        <v>308</v>
      </c>
      <c r="C31" s="70">
        <v>2</v>
      </c>
      <c r="D31" s="70">
        <v>19</v>
      </c>
      <c r="E31" s="70">
        <v>2005</v>
      </c>
      <c r="F31" s="70" t="s">
        <v>789</v>
      </c>
      <c r="G31" s="70" t="s">
        <v>1684</v>
      </c>
      <c r="H31" s="70" t="s">
        <v>1685</v>
      </c>
      <c r="I31" s="148"/>
      <c r="J31" s="71">
        <v>169.60709402568929</v>
      </c>
      <c r="K31" s="71">
        <v>2.252246658683541</v>
      </c>
      <c r="L31" s="71">
        <v>3.3378734656542801</v>
      </c>
      <c r="M31" s="71">
        <v>39.44317935455453</v>
      </c>
      <c r="N31" s="71">
        <v>30.411451307420759</v>
      </c>
      <c r="O31" s="71">
        <v>36.132828876844947</v>
      </c>
      <c r="P31" s="71">
        <v>35.959972745952712</v>
      </c>
      <c r="Q31" s="71">
        <v>1.58408815389554</v>
      </c>
      <c r="R31" s="71">
        <v>0</v>
      </c>
      <c r="S31" s="71">
        <v>2.7892157768470791</v>
      </c>
      <c r="T31" s="72"/>
      <c r="U31" s="71">
        <v>7487152</v>
      </c>
      <c r="V31" s="71">
        <v>1022</v>
      </c>
      <c r="W31" s="71">
        <v>40</v>
      </c>
      <c r="X31" s="71">
        <v>6634</v>
      </c>
      <c r="Y31" s="71">
        <v>8212</v>
      </c>
      <c r="Z31" s="71">
        <v>17198</v>
      </c>
      <c r="AA31" s="71">
        <v>7151</v>
      </c>
      <c r="AB31" s="71">
        <v>26888</v>
      </c>
      <c r="AC31" s="71">
        <v>0</v>
      </c>
      <c r="AD31" s="71">
        <v>2.7892157768470791</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1687</v>
      </c>
      <c r="B32" s="70">
        <v>309</v>
      </c>
      <c r="C32" s="70">
        <v>3</v>
      </c>
      <c r="D32" s="70">
        <v>19</v>
      </c>
      <c r="E32" s="70">
        <v>2006</v>
      </c>
      <c r="F32" s="70" t="s">
        <v>790</v>
      </c>
      <c r="G32" s="70" t="s">
        <v>1684</v>
      </c>
      <c r="H32" s="70" t="s">
        <v>1685</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1688</v>
      </c>
      <c r="B33" s="70">
        <v>310</v>
      </c>
      <c r="C33" s="70">
        <v>4</v>
      </c>
      <c r="D33" s="70">
        <v>19</v>
      </c>
      <c r="E33" s="70">
        <v>2007</v>
      </c>
      <c r="F33" s="70" t="s">
        <v>791</v>
      </c>
      <c r="G33" s="70" t="s">
        <v>1684</v>
      </c>
      <c r="H33" s="70" t="s">
        <v>1685</v>
      </c>
      <c r="I33" s="148"/>
      <c r="J33" s="71">
        <v>169.46345959233341</v>
      </c>
      <c r="K33" s="71">
        <v>2.3320012383399149</v>
      </c>
      <c r="L33" s="71">
        <v>6.4808215355274781</v>
      </c>
      <c r="M33" s="71">
        <v>36.614420160049697</v>
      </c>
      <c r="N33" s="71">
        <v>31.349130887124758</v>
      </c>
      <c r="O33" s="71">
        <v>35.283564420686687</v>
      </c>
      <c r="P33" s="71">
        <v>36.858727180179031</v>
      </c>
      <c r="Q33" s="71">
        <v>1.65287474041488</v>
      </c>
      <c r="R33" s="71">
        <v>0</v>
      </c>
      <c r="S33" s="71">
        <v>3.4815262730920278</v>
      </c>
      <c r="T33" s="72"/>
      <c r="U33" s="71">
        <v>8318867</v>
      </c>
      <c r="V33" s="71">
        <v>985</v>
      </c>
      <c r="W33" s="71">
        <v>76</v>
      </c>
      <c r="X33" s="71">
        <v>7443</v>
      </c>
      <c r="Y33" s="71">
        <v>8317</v>
      </c>
      <c r="Z33" s="71">
        <v>17458</v>
      </c>
      <c r="AA33" s="71">
        <v>7218</v>
      </c>
      <c r="AB33" s="71">
        <v>26572</v>
      </c>
      <c r="AC33" s="71">
        <v>0</v>
      </c>
      <c r="AD33" s="71">
        <v>3.4815262730920278</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1689</v>
      </c>
      <c r="B34" s="70">
        <v>311</v>
      </c>
      <c r="C34" s="70">
        <v>5</v>
      </c>
      <c r="D34" s="70">
        <v>19</v>
      </c>
      <c r="E34" s="70">
        <v>2008</v>
      </c>
      <c r="F34" s="70" t="s">
        <v>792</v>
      </c>
      <c r="G34" s="70" t="s">
        <v>1684</v>
      </c>
      <c r="H34" s="70" t="s">
        <v>1685</v>
      </c>
      <c r="I34" s="148"/>
      <c r="J34" s="71">
        <v>165.7380839821333</v>
      </c>
      <c r="K34" s="71">
        <v>1.7500422150377939</v>
      </c>
      <c r="L34" s="71">
        <v>5.7920131436853293</v>
      </c>
      <c r="M34" s="71">
        <v>37.757692014605219</v>
      </c>
      <c r="N34" s="71">
        <v>30.731370710607049</v>
      </c>
      <c r="O34" s="71">
        <v>34.268749413313159</v>
      </c>
      <c r="P34" s="71">
        <v>36.066920980658637</v>
      </c>
      <c r="Q34" s="71">
        <v>1.6149905303704499</v>
      </c>
      <c r="R34" s="71">
        <v>0</v>
      </c>
      <c r="S34" s="71">
        <v>6.4710685610937064</v>
      </c>
      <c r="T34" s="72"/>
      <c r="U34" s="71">
        <v>8528652</v>
      </c>
      <c r="V34" s="71">
        <v>985</v>
      </c>
      <c r="W34" s="71">
        <v>76</v>
      </c>
      <c r="X34" s="71">
        <v>7443</v>
      </c>
      <c r="Y34" s="71">
        <v>8383</v>
      </c>
      <c r="Z34" s="71">
        <v>17551</v>
      </c>
      <c r="AA34" s="71">
        <v>7071</v>
      </c>
      <c r="AB34" s="71">
        <v>26390</v>
      </c>
      <c r="AC34" s="71">
        <v>0</v>
      </c>
      <c r="AD34" s="71">
        <v>6.4710685610937064</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1690</v>
      </c>
      <c r="B35" s="70">
        <v>312</v>
      </c>
      <c r="C35" s="70">
        <v>6</v>
      </c>
      <c r="D35" s="70">
        <v>19</v>
      </c>
      <c r="E35" s="70">
        <v>2009</v>
      </c>
      <c r="F35" s="70" t="s">
        <v>176</v>
      </c>
      <c r="G35" s="70" t="s">
        <v>1684</v>
      </c>
      <c r="H35" s="70" t="s">
        <v>1685</v>
      </c>
      <c r="I35" s="148"/>
      <c r="J35" s="71">
        <v>146.97601280057671</v>
      </c>
      <c r="K35" s="71">
        <v>1.5854089707841239</v>
      </c>
      <c r="L35" s="71">
        <v>5.5361992488819576</v>
      </c>
      <c r="M35" s="71">
        <v>38.008126455601911</v>
      </c>
      <c r="N35" s="71">
        <v>26.750058754888109</v>
      </c>
      <c r="O35" s="71">
        <v>34.718401651247667</v>
      </c>
      <c r="P35" s="71">
        <v>34.799071976166317</v>
      </c>
      <c r="Q35" s="71">
        <v>1.52791546516798</v>
      </c>
      <c r="R35" s="71">
        <v>0</v>
      </c>
      <c r="S35" s="71">
        <v>6.7664387584434698</v>
      </c>
      <c r="T35" s="72"/>
      <c r="U35" s="71">
        <v>6600276</v>
      </c>
      <c r="V35" s="71">
        <v>982</v>
      </c>
      <c r="W35" s="71">
        <v>113</v>
      </c>
      <c r="X35" s="71">
        <v>8116</v>
      </c>
      <c r="Y35" s="71">
        <v>8454</v>
      </c>
      <c r="Z35" s="71">
        <v>17551</v>
      </c>
      <c r="AA35" s="71">
        <v>7004</v>
      </c>
      <c r="AB35" s="71">
        <v>26209</v>
      </c>
      <c r="AC35" s="71">
        <v>0</v>
      </c>
      <c r="AD35" s="71">
        <v>6.7664387584434698</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72.48</v>
      </c>
      <c r="BK35" s="71">
        <v>0</v>
      </c>
      <c r="BL35" s="71">
        <v>0</v>
      </c>
      <c r="BM35" s="71">
        <v>0</v>
      </c>
      <c r="BN35" s="72"/>
      <c r="BO35" s="71">
        <v>0</v>
      </c>
      <c r="BP35" s="71">
        <v>0</v>
      </c>
      <c r="BQ35" s="71">
        <v>3</v>
      </c>
      <c r="BR35" s="71">
        <v>0</v>
      </c>
      <c r="BS35" s="71">
        <v>0</v>
      </c>
      <c r="BT35" s="71">
        <v>0</v>
      </c>
      <c r="BU35"/>
      <c r="BV35" s="70">
        <v>72.48</v>
      </c>
      <c r="BW35" s="70">
        <v>0</v>
      </c>
      <c r="BX35" s="70">
        <v>0</v>
      </c>
      <c r="BY35" s="70">
        <v>0</v>
      </c>
      <c r="BZ35" s="70">
        <v>0</v>
      </c>
      <c r="CA35" s="70">
        <v>0</v>
      </c>
      <c r="CB35" s="70">
        <v>0</v>
      </c>
      <c r="CC35" s="70">
        <v>0</v>
      </c>
      <c r="CD35" s="70">
        <v>0</v>
      </c>
    </row>
    <row r="36" spans="1:82">
      <c r="A36" s="70" t="s">
        <v>1691</v>
      </c>
      <c r="B36" s="70">
        <v>313</v>
      </c>
      <c r="C36" s="70">
        <v>7</v>
      </c>
      <c r="D36" s="70">
        <v>19</v>
      </c>
      <c r="E36" s="70">
        <v>2010</v>
      </c>
      <c r="F36" s="70" t="s">
        <v>177</v>
      </c>
      <c r="G36" s="70" t="s">
        <v>1684</v>
      </c>
      <c r="H36" s="70" t="s">
        <v>1685</v>
      </c>
      <c r="I36" s="148"/>
      <c r="J36" s="71">
        <v>125.18524697297789</v>
      </c>
      <c r="K36" s="71">
        <v>1.69767566966855</v>
      </c>
      <c r="L36" s="71">
        <v>5.316969180510883</v>
      </c>
      <c r="M36" s="71">
        <v>36.362228993552833</v>
      </c>
      <c r="N36" s="71">
        <v>29.74384186139709</v>
      </c>
      <c r="O36" s="71">
        <v>34.953586244719979</v>
      </c>
      <c r="P36" s="71">
        <v>35.471276988275399</v>
      </c>
      <c r="Q36" s="71">
        <v>1.5748774790800899</v>
      </c>
      <c r="R36" s="71">
        <v>0</v>
      </c>
      <c r="S36" s="71">
        <v>3.2332847289846609</v>
      </c>
      <c r="T36" s="72"/>
      <c r="U36" s="71">
        <v>6140329</v>
      </c>
      <c r="V36" s="71">
        <v>982</v>
      </c>
      <c r="W36" s="71">
        <v>113</v>
      </c>
      <c r="X36" s="71">
        <v>8116</v>
      </c>
      <c r="Y36" s="71">
        <v>8449</v>
      </c>
      <c r="Z36" s="71">
        <v>17752</v>
      </c>
      <c r="AA36" s="71">
        <v>6961</v>
      </c>
      <c r="AB36" s="71">
        <v>25886</v>
      </c>
      <c r="AC36" s="71">
        <v>0</v>
      </c>
      <c r="AD36" s="71">
        <v>3.2332847289846609</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77.046999999999997</v>
      </c>
      <c r="BK36" s="71">
        <v>0</v>
      </c>
      <c r="BL36" s="71">
        <v>0</v>
      </c>
      <c r="BM36" s="71">
        <v>0</v>
      </c>
      <c r="BN36" s="72"/>
      <c r="BO36" s="71">
        <v>0</v>
      </c>
      <c r="BP36" s="71">
        <v>0</v>
      </c>
      <c r="BQ36" s="71">
        <v>4</v>
      </c>
      <c r="BR36" s="71">
        <v>0</v>
      </c>
      <c r="BS36" s="71">
        <v>0</v>
      </c>
      <c r="BT36" s="71">
        <v>0</v>
      </c>
      <c r="BU36"/>
      <c r="BV36" s="70">
        <v>77.046999999999997</v>
      </c>
      <c r="BW36" s="70">
        <v>0</v>
      </c>
      <c r="BX36" s="70">
        <v>0</v>
      </c>
      <c r="BY36" s="70">
        <v>0</v>
      </c>
      <c r="BZ36" s="70">
        <v>0</v>
      </c>
      <c r="CA36" s="70">
        <v>0</v>
      </c>
      <c r="CB36" s="70">
        <v>0</v>
      </c>
      <c r="CC36" s="70">
        <v>0</v>
      </c>
      <c r="CD36" s="70">
        <v>0</v>
      </c>
    </row>
    <row r="37" spans="1:82">
      <c r="A37" s="70" t="s">
        <v>1692</v>
      </c>
      <c r="B37" s="70">
        <v>314</v>
      </c>
      <c r="C37" s="70">
        <v>8</v>
      </c>
      <c r="D37" s="70">
        <v>19</v>
      </c>
      <c r="E37" s="70">
        <v>2011</v>
      </c>
      <c r="F37" s="70" t="s">
        <v>178</v>
      </c>
      <c r="G37" s="70" t="s">
        <v>1684</v>
      </c>
      <c r="H37" s="70" t="s">
        <v>1685</v>
      </c>
      <c r="I37" s="148"/>
      <c r="J37" s="71">
        <v>147.5179982463749</v>
      </c>
      <c r="K37" s="71">
        <v>2.4379170874384548</v>
      </c>
      <c r="L37" s="71">
        <v>5.6651148254039763</v>
      </c>
      <c r="M37" s="71">
        <v>44.268971700816728</v>
      </c>
      <c r="N37" s="71">
        <v>32.120415141792229</v>
      </c>
      <c r="O37" s="71">
        <v>34.509070845193392</v>
      </c>
      <c r="P37" s="71">
        <v>33.867244760194183</v>
      </c>
      <c r="Q37" s="71">
        <v>1.80495351518975</v>
      </c>
      <c r="R37" s="71">
        <v>0</v>
      </c>
      <c r="S37" s="71">
        <v>3.2962155738493322</v>
      </c>
      <c r="T37" s="72"/>
      <c r="U37" s="71">
        <v>6711466</v>
      </c>
      <c r="V37" s="71">
        <v>982</v>
      </c>
      <c r="W37" s="71">
        <v>113</v>
      </c>
      <c r="X37" s="71">
        <v>8116</v>
      </c>
      <c r="Y37" s="71">
        <v>8535</v>
      </c>
      <c r="Z37" s="71">
        <v>17907</v>
      </c>
      <c r="AA37" s="71">
        <v>6844</v>
      </c>
      <c r="AB37" s="71">
        <v>25720</v>
      </c>
      <c r="AC37" s="71">
        <v>0</v>
      </c>
      <c r="AD37" s="71">
        <v>3.2962155738493322</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78.477000000000004</v>
      </c>
      <c r="BK37" s="71">
        <v>0</v>
      </c>
      <c r="BL37" s="71">
        <v>3.6150000000000002</v>
      </c>
      <c r="BM37" s="71">
        <v>0</v>
      </c>
      <c r="BN37" s="72"/>
      <c r="BO37" s="71">
        <v>0</v>
      </c>
      <c r="BP37" s="71">
        <v>0</v>
      </c>
      <c r="BQ37" s="71">
        <v>4</v>
      </c>
      <c r="BR37" s="71">
        <v>0</v>
      </c>
      <c r="BS37" s="71">
        <v>1</v>
      </c>
      <c r="BT37" s="71">
        <v>0</v>
      </c>
      <c r="BU37"/>
      <c r="BV37" s="70">
        <v>82.091999999999999</v>
      </c>
      <c r="BW37" s="70">
        <v>0</v>
      </c>
      <c r="BX37" s="70">
        <v>0</v>
      </c>
      <c r="BY37" s="70">
        <v>0</v>
      </c>
      <c r="BZ37" s="70">
        <v>0</v>
      </c>
      <c r="CA37" s="70">
        <v>0</v>
      </c>
      <c r="CB37" s="70">
        <v>0</v>
      </c>
      <c r="CC37" s="70">
        <v>0</v>
      </c>
      <c r="CD37" s="70">
        <v>0</v>
      </c>
    </row>
    <row r="38" spans="1:82">
      <c r="A38" s="70" t="s">
        <v>1693</v>
      </c>
      <c r="B38" s="70">
        <v>315</v>
      </c>
      <c r="C38" s="70">
        <v>9</v>
      </c>
      <c r="D38" s="70">
        <v>19</v>
      </c>
      <c r="E38" s="70">
        <v>2012</v>
      </c>
      <c r="F38" s="70" t="s">
        <v>179</v>
      </c>
      <c r="G38" s="70" t="s">
        <v>1684</v>
      </c>
      <c r="H38" s="70" t="s">
        <v>1685</v>
      </c>
      <c r="I38" s="148"/>
      <c r="J38" s="71">
        <v>156.47621308858751</v>
      </c>
      <c r="K38" s="71">
        <v>2.3100622694563322</v>
      </c>
      <c r="L38" s="71">
        <v>5.6764514403989308</v>
      </c>
      <c r="M38" s="71">
        <v>48.395605617517063</v>
      </c>
      <c r="N38" s="71">
        <v>36.456806026076883</v>
      </c>
      <c r="O38" s="71">
        <v>34.679177033024637</v>
      </c>
      <c r="P38" s="71">
        <v>34.776564724092992</v>
      </c>
      <c r="Q38" s="71">
        <v>1.99032406613096</v>
      </c>
      <c r="R38" s="71">
        <v>0</v>
      </c>
      <c r="S38" s="71">
        <v>3.810163241893278</v>
      </c>
      <c r="T38" s="72"/>
      <c r="U38" s="71">
        <v>6983247</v>
      </c>
      <c r="V38" s="71">
        <v>982</v>
      </c>
      <c r="W38" s="71">
        <v>113</v>
      </c>
      <c r="X38" s="71">
        <v>8116</v>
      </c>
      <c r="Y38" s="71">
        <v>8871</v>
      </c>
      <c r="Z38" s="71">
        <v>18138</v>
      </c>
      <c r="AA38" s="71">
        <v>6988</v>
      </c>
      <c r="AB38" s="71">
        <v>26104</v>
      </c>
      <c r="AC38" s="71">
        <v>0</v>
      </c>
      <c r="AD38" s="71">
        <v>3.810163241893278</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96.370999999999995</v>
      </c>
      <c r="BK38" s="71">
        <v>0</v>
      </c>
      <c r="BL38" s="71">
        <v>4.5060000000000002</v>
      </c>
      <c r="BM38" s="71">
        <v>0</v>
      </c>
      <c r="BN38" s="72"/>
      <c r="BO38" s="71">
        <v>0</v>
      </c>
      <c r="BP38" s="71">
        <v>0</v>
      </c>
      <c r="BQ38" s="71">
        <v>5</v>
      </c>
      <c r="BR38" s="71">
        <v>0</v>
      </c>
      <c r="BS38" s="71">
        <v>1</v>
      </c>
      <c r="BT38" s="71">
        <v>0</v>
      </c>
      <c r="BU38"/>
      <c r="BV38" s="70">
        <v>100.877</v>
      </c>
      <c r="BW38" s="70">
        <v>0</v>
      </c>
      <c r="BX38" s="70">
        <v>0</v>
      </c>
      <c r="BY38" s="70">
        <v>0</v>
      </c>
      <c r="BZ38" s="70">
        <v>0</v>
      </c>
      <c r="CA38" s="70">
        <v>0</v>
      </c>
      <c r="CB38" s="70">
        <v>0</v>
      </c>
      <c r="CC38" s="70">
        <v>0</v>
      </c>
      <c r="CD38" s="70">
        <v>0</v>
      </c>
    </row>
    <row r="39" spans="1:82">
      <c r="A39" s="70" t="s">
        <v>1694</v>
      </c>
      <c r="B39" s="70">
        <v>316</v>
      </c>
      <c r="C39" s="70">
        <v>10</v>
      </c>
      <c r="D39" s="70">
        <v>19</v>
      </c>
      <c r="E39" s="70">
        <v>2013</v>
      </c>
      <c r="F39" s="70" t="s">
        <v>180</v>
      </c>
      <c r="G39" s="70" t="s">
        <v>1684</v>
      </c>
      <c r="H39" s="70" t="s">
        <v>1685</v>
      </c>
      <c r="I39" s="148"/>
      <c r="J39" s="71">
        <v>181.1438096041453</v>
      </c>
      <c r="K39" s="71">
        <v>2.0596396663764831</v>
      </c>
      <c r="L39" s="71">
        <v>5.4468620910497378</v>
      </c>
      <c r="M39" s="71">
        <v>47.233992490522468</v>
      </c>
      <c r="N39" s="71">
        <v>36.208181562965883</v>
      </c>
      <c r="O39" s="71">
        <v>33.638081661293931</v>
      </c>
      <c r="P39" s="71">
        <v>33.818613737637229</v>
      </c>
      <c r="Q39" s="71">
        <v>2.0110725289604399</v>
      </c>
      <c r="R39" s="71">
        <v>0</v>
      </c>
      <c r="S39" s="71">
        <v>3.7017436651927702</v>
      </c>
      <c r="T39" s="72"/>
      <c r="U39" s="71">
        <v>7575357</v>
      </c>
      <c r="V39" s="71">
        <v>982</v>
      </c>
      <c r="W39" s="71">
        <v>113</v>
      </c>
      <c r="X39" s="71">
        <v>8116</v>
      </c>
      <c r="Y39" s="71">
        <v>8914</v>
      </c>
      <c r="Z39" s="71">
        <v>18379</v>
      </c>
      <c r="AA39" s="71">
        <v>6770</v>
      </c>
      <c r="AB39" s="71">
        <v>25998</v>
      </c>
      <c r="AC39" s="71">
        <v>0</v>
      </c>
      <c r="AD39" s="71">
        <v>3.7017436651927702</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102.768</v>
      </c>
      <c r="BK39" s="71">
        <v>0</v>
      </c>
      <c r="BL39" s="71">
        <v>5.0359999999999996</v>
      </c>
      <c r="BM39" s="71">
        <v>0</v>
      </c>
      <c r="BN39" s="72"/>
      <c r="BO39" s="71">
        <v>0</v>
      </c>
      <c r="BP39" s="71">
        <v>0</v>
      </c>
      <c r="BQ39" s="71">
        <v>4</v>
      </c>
      <c r="BR39" s="71">
        <v>0</v>
      </c>
      <c r="BS39" s="71">
        <v>1</v>
      </c>
      <c r="BT39" s="71">
        <v>0</v>
      </c>
      <c r="BU39"/>
      <c r="BV39" s="70">
        <v>107.804</v>
      </c>
      <c r="BW39" s="70">
        <v>0</v>
      </c>
      <c r="BX39" s="70">
        <v>0</v>
      </c>
      <c r="BY39" s="70">
        <v>0</v>
      </c>
      <c r="BZ39" s="70">
        <v>0</v>
      </c>
      <c r="CA39" s="70">
        <v>0</v>
      </c>
      <c r="CB39" s="70">
        <v>0</v>
      </c>
      <c r="CC39" s="70">
        <v>0</v>
      </c>
      <c r="CD39" s="70">
        <v>0</v>
      </c>
    </row>
    <row r="40" spans="1:82">
      <c r="A40" s="70" t="s">
        <v>1695</v>
      </c>
      <c r="B40" s="70">
        <v>317</v>
      </c>
      <c r="C40" s="70">
        <v>11</v>
      </c>
      <c r="D40" s="70">
        <v>19</v>
      </c>
      <c r="E40" s="70">
        <v>2014</v>
      </c>
      <c r="F40" s="70" t="s">
        <v>181</v>
      </c>
      <c r="G40" s="70" t="s">
        <v>1684</v>
      </c>
      <c r="H40" s="70" t="s">
        <v>1685</v>
      </c>
      <c r="I40" s="148"/>
      <c r="J40" s="71">
        <v>170.12748925447289</v>
      </c>
      <c r="K40" s="71">
        <v>2.0543901830283748</v>
      </c>
      <c r="L40" s="71">
        <v>7.6259035241919406</v>
      </c>
      <c r="M40" s="71">
        <v>43.972541249326191</v>
      </c>
      <c r="N40" s="71">
        <v>35.355989445890152</v>
      </c>
      <c r="O40" s="71">
        <v>32.042512256539531</v>
      </c>
      <c r="P40" s="71">
        <v>33.934141778057395</v>
      </c>
      <c r="Q40" s="71">
        <v>1.9070906466601201</v>
      </c>
      <c r="R40" s="71">
        <v>0</v>
      </c>
      <c r="S40" s="71">
        <v>3.4210534245555189</v>
      </c>
      <c r="T40" s="72"/>
      <c r="U40" s="71">
        <v>7908351</v>
      </c>
      <c r="V40" s="71">
        <v>848</v>
      </c>
      <c r="W40" s="71">
        <v>134</v>
      </c>
      <c r="X40" s="71">
        <v>7800</v>
      </c>
      <c r="Y40" s="71">
        <v>8964</v>
      </c>
      <c r="Z40" s="71">
        <v>18439</v>
      </c>
      <c r="AA40" s="71">
        <v>6758</v>
      </c>
      <c r="AB40" s="71">
        <v>25696</v>
      </c>
      <c r="AC40" s="71">
        <v>0</v>
      </c>
      <c r="AD40" s="71">
        <v>3.4210534245555189</v>
      </c>
      <c r="AE40" s="72"/>
      <c r="AF40" s="71"/>
      <c r="AG40" s="71"/>
      <c r="AH40" s="71"/>
      <c r="AI40" s="71"/>
      <c r="AJ40" s="71"/>
      <c r="AK40" s="71"/>
      <c r="AL40" s="71"/>
      <c r="AM40" s="71"/>
      <c r="AN40" s="71"/>
      <c r="AO40" s="71"/>
      <c r="AP40" s="71"/>
      <c r="AQ40" s="72"/>
      <c r="AR40" s="71">
        <v>239</v>
      </c>
      <c r="AS40" s="71">
        <v>154</v>
      </c>
      <c r="AT40" s="71">
        <v>0</v>
      </c>
      <c r="AU40" s="71">
        <v>0</v>
      </c>
      <c r="AV40" s="71">
        <v>0</v>
      </c>
      <c r="AW40" s="71">
        <v>0</v>
      </c>
      <c r="AX40" s="71"/>
      <c r="AY40" s="72"/>
      <c r="AZ40" s="71">
        <v>1209.5</v>
      </c>
      <c r="BA40" s="71">
        <v>7748.5</v>
      </c>
      <c r="BB40" s="71">
        <v>0</v>
      </c>
      <c r="BC40" s="71">
        <v>0</v>
      </c>
      <c r="BD40" s="71">
        <v>0</v>
      </c>
      <c r="BE40" s="71">
        <v>0</v>
      </c>
      <c r="BF40" s="71"/>
      <c r="BG40" s="72"/>
      <c r="BH40" s="71">
        <v>0</v>
      </c>
      <c r="BI40" s="71">
        <v>0</v>
      </c>
      <c r="BJ40" s="71">
        <v>122.004</v>
      </c>
      <c r="BK40" s="71">
        <v>0</v>
      </c>
      <c r="BL40" s="71">
        <v>4.7640000000000002</v>
      </c>
      <c r="BM40" s="71">
        <v>0</v>
      </c>
      <c r="BN40" s="72"/>
      <c r="BO40" s="71">
        <v>0</v>
      </c>
      <c r="BP40" s="71">
        <v>0</v>
      </c>
      <c r="BQ40" s="71">
        <v>6</v>
      </c>
      <c r="BR40" s="71">
        <v>0</v>
      </c>
      <c r="BS40" s="71">
        <v>1</v>
      </c>
      <c r="BT40" s="71">
        <v>0</v>
      </c>
      <c r="BU40"/>
      <c r="BV40" s="70">
        <v>126.768</v>
      </c>
      <c r="BW40" s="70">
        <v>0</v>
      </c>
      <c r="BX40" s="70">
        <v>0</v>
      </c>
      <c r="BY40" s="70">
        <v>0</v>
      </c>
      <c r="BZ40" s="70">
        <v>0</v>
      </c>
      <c r="CA40" s="70">
        <v>0</v>
      </c>
      <c r="CB40" s="70">
        <v>0</v>
      </c>
      <c r="CC40" s="70">
        <v>0</v>
      </c>
      <c r="CD40" s="70">
        <v>0</v>
      </c>
    </row>
    <row r="41" spans="1:82">
      <c r="A41" s="70" t="s">
        <v>1696</v>
      </c>
      <c r="B41" s="70">
        <v>318</v>
      </c>
      <c r="C41" s="70">
        <v>12</v>
      </c>
      <c r="D41" s="70">
        <v>19</v>
      </c>
      <c r="E41" s="70">
        <v>2015</v>
      </c>
      <c r="F41" s="70" t="s">
        <v>182</v>
      </c>
      <c r="G41" s="70" t="s">
        <v>1684</v>
      </c>
      <c r="H41" s="70" t="s">
        <v>1685</v>
      </c>
      <c r="I41" s="148"/>
      <c r="J41" s="71">
        <v>157.67075414953331</v>
      </c>
      <c r="K41" s="71">
        <v>1.9656655189714001</v>
      </c>
      <c r="L41" s="71">
        <v>7.6790809812399887</v>
      </c>
      <c r="M41" s="71">
        <v>48.927771940334651</v>
      </c>
      <c r="N41" s="71">
        <v>33.573556621704661</v>
      </c>
      <c r="O41" s="71">
        <v>31.998698608719263</v>
      </c>
      <c r="P41" s="71">
        <v>33.508675074864612</v>
      </c>
      <c r="Q41" s="71">
        <v>1.85100759327146</v>
      </c>
      <c r="R41" s="71">
        <v>0</v>
      </c>
      <c r="S41" s="71">
        <v>3.6567294588775949</v>
      </c>
      <c r="T41" s="72"/>
      <c r="U41" s="71">
        <v>8188920</v>
      </c>
      <c r="V41" s="71">
        <v>848</v>
      </c>
      <c r="W41" s="71">
        <v>134</v>
      </c>
      <c r="X41" s="71">
        <v>7800</v>
      </c>
      <c r="Y41" s="71">
        <v>9025</v>
      </c>
      <c r="Z41" s="71">
        <v>18591</v>
      </c>
      <c r="AA41" s="71">
        <v>6668</v>
      </c>
      <c r="AB41" s="71">
        <v>25477</v>
      </c>
      <c r="AC41" s="71">
        <v>0</v>
      </c>
      <c r="AD41" s="71">
        <v>3.6567294588775949</v>
      </c>
      <c r="AE41" s="72"/>
      <c r="AF41" s="71">
        <v>88481546.772609517</v>
      </c>
      <c r="AG41" s="71">
        <v>1539969.106401905</v>
      </c>
      <c r="AH41" s="71">
        <v>1469822.0501160449</v>
      </c>
      <c r="AI41" s="71">
        <v>59823416.103650726</v>
      </c>
      <c r="AJ41" s="71">
        <v>49478691.236426987</v>
      </c>
      <c r="AK41" s="71">
        <v>0</v>
      </c>
      <c r="AL41" s="71">
        <v>0</v>
      </c>
      <c r="AM41" s="71">
        <v>3491515.9780045319</v>
      </c>
      <c r="AN41" s="71">
        <v>0</v>
      </c>
      <c r="AO41" s="71">
        <v>0</v>
      </c>
      <c r="AP41" s="71">
        <v>204284961.24720973</v>
      </c>
      <c r="AQ41" s="72"/>
      <c r="AR41" s="71">
        <v>275</v>
      </c>
      <c r="AS41" s="71">
        <v>279</v>
      </c>
      <c r="AT41" s="71">
        <v>0</v>
      </c>
      <c r="AU41" s="71">
        <v>0</v>
      </c>
      <c r="AV41" s="71">
        <v>0</v>
      </c>
      <c r="AW41" s="71">
        <v>0</v>
      </c>
      <c r="AX41" s="71"/>
      <c r="AY41" s="72"/>
      <c r="AZ41" s="71">
        <v>1409.1</v>
      </c>
      <c r="BA41" s="71">
        <v>13526.5</v>
      </c>
      <c r="BB41" s="71">
        <v>0</v>
      </c>
      <c r="BC41" s="71">
        <v>0</v>
      </c>
      <c r="BD41" s="71">
        <v>0</v>
      </c>
      <c r="BE41" s="71">
        <v>0</v>
      </c>
      <c r="BF41" s="71"/>
      <c r="BG41" s="72"/>
      <c r="BH41" s="71">
        <v>0</v>
      </c>
      <c r="BI41" s="71">
        <v>0</v>
      </c>
      <c r="BJ41" s="71">
        <v>118.346</v>
      </c>
      <c r="BK41" s="71">
        <v>0</v>
      </c>
      <c r="BL41" s="71">
        <v>4.673</v>
      </c>
      <c r="BM41" s="71">
        <v>0</v>
      </c>
      <c r="BN41" s="72"/>
      <c r="BO41" s="71">
        <v>0</v>
      </c>
      <c r="BP41" s="71">
        <v>0</v>
      </c>
      <c r="BQ41" s="71">
        <v>5</v>
      </c>
      <c r="BR41" s="71">
        <v>0</v>
      </c>
      <c r="BS41" s="71">
        <v>1</v>
      </c>
      <c r="BT41" s="71">
        <v>0</v>
      </c>
      <c r="BU41"/>
      <c r="BV41" s="70">
        <v>123.01900000000001</v>
      </c>
      <c r="BW41" s="70">
        <v>0</v>
      </c>
      <c r="BX41" s="70">
        <v>0</v>
      </c>
      <c r="BY41" s="70">
        <v>0</v>
      </c>
      <c r="BZ41" s="70">
        <v>0</v>
      </c>
      <c r="CA41" s="70">
        <v>0</v>
      </c>
      <c r="CB41" s="70">
        <v>0</v>
      </c>
      <c r="CC41" s="70">
        <v>0</v>
      </c>
      <c r="CD41" s="70">
        <v>0</v>
      </c>
    </row>
    <row r="42" spans="1:82">
      <c r="A42" s="70" t="s">
        <v>1697</v>
      </c>
      <c r="B42" s="70">
        <v>319</v>
      </c>
      <c r="C42" s="70">
        <v>13</v>
      </c>
      <c r="D42" s="70">
        <v>19</v>
      </c>
      <c r="E42" s="70">
        <v>2016</v>
      </c>
      <c r="F42" s="70" t="s">
        <v>155</v>
      </c>
      <c r="G42" s="70" t="s">
        <v>1684</v>
      </c>
      <c r="H42" s="70" t="s">
        <v>1685</v>
      </c>
      <c r="I42" s="148"/>
      <c r="J42" s="71">
        <v>168.05169692666274</v>
      </c>
      <c r="K42" s="71">
        <v>1.8261059007889087</v>
      </c>
      <c r="L42" s="71">
        <v>7.6250340648796717</v>
      </c>
      <c r="M42" s="71">
        <v>35.789402038336569</v>
      </c>
      <c r="N42" s="71">
        <v>30.155784990786479</v>
      </c>
      <c r="O42" s="71">
        <v>31.737644893070208</v>
      </c>
      <c r="P42" s="71">
        <v>32.572871845943055</v>
      </c>
      <c r="Q42" s="71">
        <v>1.7934178191725128</v>
      </c>
      <c r="R42" s="71">
        <v>0</v>
      </c>
      <c r="S42" s="71">
        <v>3.4268029637354998</v>
      </c>
      <c r="T42" s="72"/>
      <c r="U42" s="71">
        <v>7865078.9999999991</v>
      </c>
      <c r="V42" s="71">
        <v>848</v>
      </c>
      <c r="W42" s="71">
        <v>134</v>
      </c>
      <c r="X42" s="71">
        <v>7800</v>
      </c>
      <c r="Y42" s="71">
        <v>9207</v>
      </c>
      <c r="Z42" s="71">
        <v>18666</v>
      </c>
      <c r="AA42" s="71">
        <v>6704</v>
      </c>
      <c r="AB42" s="71">
        <v>25391</v>
      </c>
      <c r="AC42" s="71">
        <v>0</v>
      </c>
      <c r="AD42" s="71">
        <v>3.4268029637355002</v>
      </c>
      <c r="AE42" s="72"/>
      <c r="AF42" s="71">
        <v>94463827.090265527</v>
      </c>
      <c r="AG42" s="71">
        <v>1372974.1822041529</v>
      </c>
      <c r="AH42" s="71">
        <v>1317992.959486044</v>
      </c>
      <c r="AI42" s="71">
        <v>55674311.182897396</v>
      </c>
      <c r="AJ42" s="71">
        <v>43328437.518965952</v>
      </c>
      <c r="AK42" s="71">
        <v>0</v>
      </c>
      <c r="AL42" s="71">
        <v>0</v>
      </c>
      <c r="AM42" s="71">
        <v>3482433.4475730308</v>
      </c>
      <c r="AN42" s="71">
        <v>0</v>
      </c>
      <c r="AO42" s="71">
        <v>0</v>
      </c>
      <c r="AP42" s="71">
        <v>199639976.38139212</v>
      </c>
      <c r="AQ42" s="72"/>
      <c r="AR42" s="71">
        <v>318</v>
      </c>
      <c r="AS42" s="71">
        <v>316</v>
      </c>
      <c r="AT42" s="71">
        <v>0</v>
      </c>
      <c r="AU42" s="71">
        <v>0</v>
      </c>
      <c r="AV42" s="71">
        <v>0</v>
      </c>
      <c r="AW42" s="71">
        <v>0</v>
      </c>
      <c r="AX42" s="71"/>
      <c r="AY42" s="72"/>
      <c r="AZ42" s="71">
        <v>1630.9</v>
      </c>
      <c r="BA42" s="71">
        <v>15395.1</v>
      </c>
      <c r="BB42" s="71">
        <v>0</v>
      </c>
      <c r="BC42" s="71">
        <v>0</v>
      </c>
      <c r="BD42" s="71">
        <v>0</v>
      </c>
      <c r="BE42" s="71">
        <v>0</v>
      </c>
      <c r="BF42" s="71"/>
      <c r="BG42" s="72"/>
      <c r="BH42" s="71">
        <v>0</v>
      </c>
      <c r="BI42" s="71">
        <v>0</v>
      </c>
      <c r="BJ42" s="71">
        <v>119.14700000000001</v>
      </c>
      <c r="BK42" s="71">
        <v>0</v>
      </c>
      <c r="BL42" s="71">
        <v>4.6740000000000004</v>
      </c>
      <c r="BM42" s="71">
        <v>0</v>
      </c>
      <c r="BN42" s="72"/>
      <c r="BO42" s="71">
        <v>0</v>
      </c>
      <c r="BP42" s="71">
        <v>0</v>
      </c>
      <c r="BQ42" s="71">
        <v>5</v>
      </c>
      <c r="BR42" s="71">
        <v>0</v>
      </c>
      <c r="BS42" s="71">
        <v>1</v>
      </c>
      <c r="BT42" s="71">
        <v>0</v>
      </c>
      <c r="BU42"/>
      <c r="BV42" s="70">
        <v>123.821</v>
      </c>
      <c r="BW42" s="70">
        <v>0</v>
      </c>
      <c r="BX42" s="70">
        <v>0</v>
      </c>
      <c r="BY42" s="70">
        <v>0</v>
      </c>
      <c r="BZ42" s="70">
        <v>0</v>
      </c>
      <c r="CA42" s="70">
        <v>0</v>
      </c>
      <c r="CB42" s="70">
        <v>0</v>
      </c>
      <c r="CC42" s="70">
        <v>0</v>
      </c>
      <c r="CD42" s="70">
        <v>0</v>
      </c>
    </row>
    <row r="43" spans="1:82">
      <c r="A43" s="70" t="s">
        <v>1698</v>
      </c>
      <c r="B43" s="70">
        <v>320</v>
      </c>
      <c r="C43" s="70">
        <v>14</v>
      </c>
      <c r="D43" s="70">
        <v>19</v>
      </c>
      <c r="E43" s="70">
        <v>2017</v>
      </c>
      <c r="F43" s="70" t="s">
        <v>156</v>
      </c>
      <c r="G43" s="70" t="s">
        <v>1684</v>
      </c>
      <c r="H43" s="70" t="s">
        <v>1685</v>
      </c>
      <c r="I43" s="148"/>
      <c r="J43" s="71">
        <v>157.16608114115596</v>
      </c>
      <c r="K43" s="71">
        <v>1.818150133639193</v>
      </c>
      <c r="L43" s="71">
        <v>7.5929560708079951</v>
      </c>
      <c r="M43" s="71">
        <v>32.549266985127311</v>
      </c>
      <c r="N43" s="71">
        <v>33.051530372783873</v>
      </c>
      <c r="O43" s="71">
        <v>31.392034491259906</v>
      </c>
      <c r="P43" s="71">
        <v>32.23135191151453</v>
      </c>
      <c r="Q43" s="71">
        <v>1.7293571533141301</v>
      </c>
      <c r="R43" s="71">
        <v>0</v>
      </c>
      <c r="S43" s="71">
        <v>3.5433121356912056</v>
      </c>
      <c r="T43" s="72"/>
      <c r="U43" s="71">
        <v>8678417</v>
      </c>
      <c r="V43" s="71">
        <v>848</v>
      </c>
      <c r="W43" s="71">
        <v>134</v>
      </c>
      <c r="X43" s="71">
        <v>7800</v>
      </c>
      <c r="Y43" s="71">
        <v>9364</v>
      </c>
      <c r="Z43" s="71">
        <v>18769</v>
      </c>
      <c r="AA43" s="71">
        <v>6676</v>
      </c>
      <c r="AB43" s="71">
        <v>25319</v>
      </c>
      <c r="AC43" s="71">
        <v>0</v>
      </c>
      <c r="AD43" s="71">
        <v>3.5433121356912061</v>
      </c>
      <c r="AE43" s="72"/>
      <c r="AF43" s="71">
        <v>97233614.745500937</v>
      </c>
      <c r="AG43" s="71">
        <v>1383533.408634406</v>
      </c>
      <c r="AH43" s="71">
        <v>1577586.118777507</v>
      </c>
      <c r="AI43" s="71">
        <v>52683985.799917743</v>
      </c>
      <c r="AJ43" s="71">
        <v>48638923.632307313</v>
      </c>
      <c r="AK43" s="71">
        <v>0</v>
      </c>
      <c r="AL43" s="71">
        <v>0</v>
      </c>
      <c r="AM43" s="71">
        <v>3477992.0897996891</v>
      </c>
      <c r="AN43" s="71">
        <v>0</v>
      </c>
      <c r="AO43" s="71">
        <v>0</v>
      </c>
      <c r="AP43" s="71">
        <v>204995635.79493761</v>
      </c>
      <c r="AQ43" s="72"/>
      <c r="AR43" s="71">
        <v>371</v>
      </c>
      <c r="AS43" s="71">
        <v>363</v>
      </c>
      <c r="AT43" s="71">
        <v>0</v>
      </c>
      <c r="AU43" s="71">
        <v>0</v>
      </c>
      <c r="AV43" s="71">
        <v>0</v>
      </c>
      <c r="AW43" s="71">
        <v>0</v>
      </c>
      <c r="AX43" s="71"/>
      <c r="AY43" s="72"/>
      <c r="AZ43" s="71">
        <v>1921.5</v>
      </c>
      <c r="BA43" s="71">
        <v>18602.2</v>
      </c>
      <c r="BB43" s="71">
        <v>0</v>
      </c>
      <c r="BC43" s="71">
        <v>0</v>
      </c>
      <c r="BD43" s="71">
        <v>0</v>
      </c>
      <c r="BE43" s="71">
        <v>0</v>
      </c>
      <c r="BF43" s="71"/>
      <c r="BG43" s="72"/>
      <c r="BH43" s="71">
        <v>0</v>
      </c>
      <c r="BI43" s="71">
        <v>0</v>
      </c>
      <c r="BJ43" s="71">
        <v>124.063</v>
      </c>
      <c r="BK43" s="71">
        <v>0</v>
      </c>
      <c r="BL43" s="71">
        <v>4.3929999999999998</v>
      </c>
      <c r="BM43" s="71">
        <v>0</v>
      </c>
      <c r="BN43" s="72"/>
      <c r="BO43" s="71">
        <v>0</v>
      </c>
      <c r="BP43" s="71">
        <v>0</v>
      </c>
      <c r="BQ43" s="71">
        <v>6</v>
      </c>
      <c r="BR43" s="71">
        <v>0</v>
      </c>
      <c r="BS43" s="71">
        <v>1</v>
      </c>
      <c r="BT43" s="71">
        <v>0</v>
      </c>
      <c r="BU43"/>
      <c r="BV43" s="70">
        <v>128.45599999999999</v>
      </c>
      <c r="BW43" s="70">
        <v>0</v>
      </c>
      <c r="BX43" s="70">
        <v>0</v>
      </c>
      <c r="BY43" s="70">
        <v>0</v>
      </c>
      <c r="BZ43" s="70">
        <v>0</v>
      </c>
      <c r="CA43" s="70">
        <v>0</v>
      </c>
      <c r="CB43" s="70">
        <v>0</v>
      </c>
      <c r="CC43" s="70">
        <v>0</v>
      </c>
      <c r="CD43" s="70">
        <v>0</v>
      </c>
    </row>
    <row r="44" spans="1:82">
      <c r="A44" s="70" t="s">
        <v>1699</v>
      </c>
      <c r="B44" s="70">
        <v>321</v>
      </c>
      <c r="C44" s="70">
        <v>15</v>
      </c>
      <c r="D44" s="70">
        <v>19</v>
      </c>
      <c r="E44" s="70">
        <v>2018</v>
      </c>
      <c r="F44" s="70" t="s">
        <v>183</v>
      </c>
      <c r="G44" s="70" t="s">
        <v>1684</v>
      </c>
      <c r="H44" s="70" t="s">
        <v>1685</v>
      </c>
      <c r="I44" s="148"/>
      <c r="J44" s="71">
        <v>164.23620890146159</v>
      </c>
      <c r="K44" s="71">
        <v>1.7155594669543803</v>
      </c>
      <c r="L44" s="71">
        <v>7.1219844117345854</v>
      </c>
      <c r="M44" s="71">
        <v>34.543800923049588</v>
      </c>
      <c r="N44" s="71">
        <v>31.959812494750047</v>
      </c>
      <c r="O44" s="71">
        <v>30.884302848718498</v>
      </c>
      <c r="P44" s="71">
        <v>31.494663374602631</v>
      </c>
      <c r="Q44" s="71">
        <v>1.6003660428500299</v>
      </c>
      <c r="R44" s="71">
        <v>0</v>
      </c>
      <c r="S44" s="71">
        <v>3.9377378808803094</v>
      </c>
      <c r="T44" s="72"/>
      <c r="U44" s="71">
        <v>9036820</v>
      </c>
      <c r="V44" s="71">
        <v>848</v>
      </c>
      <c r="W44" s="71">
        <v>134</v>
      </c>
      <c r="X44" s="71">
        <v>7800</v>
      </c>
      <c r="Y44" s="71">
        <v>9534</v>
      </c>
      <c r="Z44" s="71">
        <v>18819</v>
      </c>
      <c r="AA44" s="71">
        <v>6589</v>
      </c>
      <c r="AB44" s="71">
        <v>25250</v>
      </c>
      <c r="AC44" s="71">
        <v>0</v>
      </c>
      <c r="AD44" s="71">
        <v>3.937737880880309</v>
      </c>
      <c r="AE44" s="72"/>
      <c r="AF44" s="71">
        <v>99944844.21864593</v>
      </c>
      <c r="AG44" s="71">
        <v>1228585.003428078</v>
      </c>
      <c r="AH44" s="71">
        <v>1515551.1541723199</v>
      </c>
      <c r="AI44" s="71">
        <v>54594365.708419196</v>
      </c>
      <c r="AJ44" s="71">
        <v>47104269.239598669</v>
      </c>
      <c r="AK44" s="71">
        <v>0</v>
      </c>
      <c r="AL44" s="71">
        <v>0</v>
      </c>
      <c r="AM44" s="71">
        <v>3475690.5454691341</v>
      </c>
      <c r="AN44" s="71">
        <v>0</v>
      </c>
      <c r="AO44" s="71">
        <v>0</v>
      </c>
      <c r="AP44" s="71">
        <v>207863305.86973333</v>
      </c>
      <c r="AQ44" s="72"/>
      <c r="AR44" s="71">
        <v>427</v>
      </c>
      <c r="AS44" s="71">
        <v>401</v>
      </c>
      <c r="AT44" s="71">
        <v>0</v>
      </c>
      <c r="AU44" s="71">
        <v>0</v>
      </c>
      <c r="AV44" s="71">
        <v>0</v>
      </c>
      <c r="AW44" s="71">
        <v>0</v>
      </c>
      <c r="AX44" s="71"/>
      <c r="AY44" s="72"/>
      <c r="AZ44" s="71">
        <v>2186.6999999999998</v>
      </c>
      <c r="BA44" s="71">
        <v>20375</v>
      </c>
      <c r="BB44" s="71">
        <v>0</v>
      </c>
      <c r="BC44" s="71">
        <v>0</v>
      </c>
      <c r="BD44" s="71">
        <v>0</v>
      </c>
      <c r="BE44" s="71">
        <v>0</v>
      </c>
      <c r="BF44" s="71"/>
      <c r="BG44" s="72"/>
      <c r="BH44" s="71">
        <v>0</v>
      </c>
      <c r="BI44" s="71">
        <v>0</v>
      </c>
      <c r="BJ44" s="71">
        <v>127.825</v>
      </c>
      <c r="BK44" s="71">
        <v>0</v>
      </c>
      <c r="BL44" s="71">
        <v>4.1849999999999996</v>
      </c>
      <c r="BM44" s="71">
        <v>0</v>
      </c>
      <c r="BN44" s="72"/>
      <c r="BO44" s="71">
        <v>0</v>
      </c>
      <c r="BP44" s="71">
        <v>0</v>
      </c>
      <c r="BQ44" s="71">
        <v>6</v>
      </c>
      <c r="BR44" s="71">
        <v>0</v>
      </c>
      <c r="BS44" s="71">
        <v>1</v>
      </c>
      <c r="BT44" s="71">
        <v>0</v>
      </c>
      <c r="BU44"/>
      <c r="BV44" s="70">
        <v>132.01</v>
      </c>
      <c r="BW44" s="70">
        <v>0</v>
      </c>
      <c r="BX44" s="70">
        <v>0</v>
      </c>
      <c r="BY44" s="70">
        <v>0</v>
      </c>
      <c r="BZ44" s="70">
        <v>0</v>
      </c>
      <c r="CA44" s="70">
        <v>0</v>
      </c>
      <c r="CB44" s="70">
        <v>0</v>
      </c>
      <c r="CC44" s="70">
        <v>0</v>
      </c>
      <c r="CD44" s="70">
        <v>0</v>
      </c>
    </row>
    <row r="45" spans="1:82">
      <c r="A45" s="70" t="s">
        <v>1700</v>
      </c>
      <c r="B45" s="70">
        <v>322</v>
      </c>
      <c r="C45" s="70">
        <v>16</v>
      </c>
      <c r="D45" s="70">
        <v>19</v>
      </c>
      <c r="E45" s="70">
        <v>2019</v>
      </c>
      <c r="F45" s="70" t="s">
        <v>158</v>
      </c>
      <c r="G45" s="1064" t="s">
        <v>1684</v>
      </c>
      <c r="H45" s="70" t="s">
        <v>1685</v>
      </c>
      <c r="I45" s="148"/>
      <c r="J45" s="71">
        <v>166.53147158515898</v>
      </c>
      <c r="K45" s="71">
        <v>1.5666229281634376</v>
      </c>
      <c r="L45" s="71">
        <v>7.1832616169974148</v>
      </c>
      <c r="M45" s="71">
        <v>33.766484655461547</v>
      </c>
      <c r="N45" s="71">
        <v>30.969442052988494</v>
      </c>
      <c r="O45" s="71">
        <v>30.26193612430518</v>
      </c>
      <c r="P45" s="71">
        <v>31.067582251841138</v>
      </c>
      <c r="Q45" s="71">
        <v>1.5500372945055401</v>
      </c>
      <c r="R45" s="71">
        <v>0</v>
      </c>
      <c r="S45" s="71">
        <v>3.7204219300622299</v>
      </c>
      <c r="T45" s="72"/>
      <c r="U45" s="71">
        <v>9190864</v>
      </c>
      <c r="V45" s="71">
        <v>848</v>
      </c>
      <c r="W45" s="71">
        <v>134</v>
      </c>
      <c r="X45" s="71">
        <v>7800</v>
      </c>
      <c r="Y45" s="71">
        <v>9689</v>
      </c>
      <c r="Z45" s="71">
        <v>18946</v>
      </c>
      <c r="AA45" s="71">
        <v>6451</v>
      </c>
      <c r="AB45" s="71">
        <v>25118</v>
      </c>
      <c r="AC45" s="71">
        <v>0</v>
      </c>
      <c r="AD45" s="71">
        <v>3.7204219300622299</v>
      </c>
      <c r="AE45" s="72"/>
      <c r="AF45" s="71">
        <v>100690962.26218919</v>
      </c>
      <c r="AG45" s="71">
        <v>1186314.982103765</v>
      </c>
      <c r="AH45" s="71">
        <v>1604213.0443646009</v>
      </c>
      <c r="AI45" s="71">
        <v>55549040.274990171</v>
      </c>
      <c r="AJ45" s="71">
        <v>45928302.208223946</v>
      </c>
      <c r="AK45" s="71">
        <v>0</v>
      </c>
      <c r="AL45" s="71">
        <v>0</v>
      </c>
      <c r="AM45" s="71">
        <v>3420882.5117972372</v>
      </c>
      <c r="AN45" s="71">
        <v>0</v>
      </c>
      <c r="AO45" s="71">
        <v>0</v>
      </c>
      <c r="AP45" s="71">
        <v>208379715.28366894</v>
      </c>
      <c r="AQ45" s="72"/>
      <c r="AR45" s="71">
        <v>489</v>
      </c>
      <c r="AS45" s="71">
        <v>443</v>
      </c>
      <c r="AT45" s="71">
        <v>0</v>
      </c>
      <c r="AU45" s="71">
        <v>0</v>
      </c>
      <c r="AV45" s="71">
        <v>0</v>
      </c>
      <c r="AW45" s="71">
        <v>0</v>
      </c>
      <c r="AX45" s="71"/>
      <c r="AY45" s="72"/>
      <c r="AZ45" s="71">
        <v>2522.1000000000008</v>
      </c>
      <c r="BA45" s="71">
        <v>23238.30000000001</v>
      </c>
      <c r="BB45" s="71">
        <v>0</v>
      </c>
      <c r="BC45" s="71">
        <v>0</v>
      </c>
      <c r="BD45" s="71">
        <v>0</v>
      </c>
      <c r="BE45" s="71">
        <v>0</v>
      </c>
      <c r="BF45" s="71"/>
      <c r="BG45" s="72"/>
      <c r="BH45" s="71">
        <v>0</v>
      </c>
      <c r="BI45" s="71">
        <v>0</v>
      </c>
      <c r="BJ45" s="71">
        <v>128.119</v>
      </c>
      <c r="BK45" s="71">
        <v>0</v>
      </c>
      <c r="BL45" s="71">
        <v>4.0860000000000003</v>
      </c>
      <c r="BM45" s="71">
        <v>0</v>
      </c>
      <c r="BN45" s="72"/>
      <c r="BO45" s="71">
        <v>0</v>
      </c>
      <c r="BP45" s="71">
        <v>0</v>
      </c>
      <c r="BQ45" s="71">
        <v>6</v>
      </c>
      <c r="BR45" s="71">
        <v>0</v>
      </c>
      <c r="BS45" s="71">
        <v>1</v>
      </c>
      <c r="BT45" s="71">
        <v>0</v>
      </c>
      <c r="BU45"/>
      <c r="BV45" s="70">
        <v>132.20500000000001</v>
      </c>
      <c r="BW45" s="70">
        <v>0</v>
      </c>
      <c r="BX45" s="70">
        <v>0</v>
      </c>
      <c r="BY45" s="70">
        <v>0</v>
      </c>
      <c r="BZ45" s="70">
        <v>0</v>
      </c>
      <c r="CA45" s="70">
        <v>0</v>
      </c>
      <c r="CB45" s="70">
        <v>0</v>
      </c>
      <c r="CC45" s="70">
        <v>0</v>
      </c>
      <c r="CD45" s="70">
        <v>0</v>
      </c>
    </row>
    <row r="46" spans="1:82">
      <c r="A46" s="70" t="s">
        <v>1701</v>
      </c>
      <c r="B46" s="70">
        <v>323</v>
      </c>
      <c r="C46" s="70">
        <v>17</v>
      </c>
      <c r="D46" s="70">
        <v>19</v>
      </c>
      <c r="E46" s="70">
        <v>2020</v>
      </c>
      <c r="F46" s="70" t="s">
        <v>159</v>
      </c>
      <c r="G46" s="1064" t="s">
        <v>1684</v>
      </c>
      <c r="H46" s="70" t="s">
        <v>1685</v>
      </c>
      <c r="I46" s="148"/>
      <c r="J46" s="71">
        <v>144.2753864411882</v>
      </c>
      <c r="K46" s="71">
        <v>1.6303263763545441</v>
      </c>
      <c r="L46" s="71">
        <v>6.4765464602228056</v>
      </c>
      <c r="M46" s="71">
        <v>30.793311964480413</v>
      </c>
      <c r="N46" s="71">
        <v>30.159840022029233</v>
      </c>
      <c r="O46" s="71">
        <v>26.607496850912948</v>
      </c>
      <c r="P46" s="71">
        <v>29.242813003034779</v>
      </c>
      <c r="Q46" s="71">
        <v>1.47838117850451</v>
      </c>
      <c r="R46" s="71">
        <v>0</v>
      </c>
      <c r="S46" s="71">
        <v>3.9206056894535561</v>
      </c>
      <c r="T46" s="72"/>
      <c r="U46" s="71">
        <v>9647709</v>
      </c>
      <c r="V46" s="71">
        <v>751</v>
      </c>
      <c r="W46" s="71">
        <v>131</v>
      </c>
      <c r="X46" s="71">
        <v>7911</v>
      </c>
      <c r="Y46" s="71">
        <v>9889</v>
      </c>
      <c r="Z46" s="71">
        <v>19013</v>
      </c>
      <c r="AA46" s="71">
        <v>6454</v>
      </c>
      <c r="AB46" s="71">
        <v>25074</v>
      </c>
      <c r="AC46" s="71">
        <v>0</v>
      </c>
      <c r="AD46" s="71">
        <v>3.9206056894535561</v>
      </c>
      <c r="AE46" s="72"/>
      <c r="AF46" s="71">
        <v>103610979.9401489</v>
      </c>
      <c r="AG46" s="71">
        <v>1164564.0573320515</v>
      </c>
      <c r="AH46" s="71">
        <v>1172545.7120019284</v>
      </c>
      <c r="AI46" s="71">
        <v>51460128.942748986</v>
      </c>
      <c r="AJ46" s="71">
        <v>46803062.796774797</v>
      </c>
      <c r="AK46" s="71"/>
      <c r="AL46" s="71"/>
      <c r="AM46" s="71">
        <v>3272435.5779503132</v>
      </c>
      <c r="AN46" s="71"/>
      <c r="AO46" s="71"/>
      <c r="AP46" s="71">
        <v>207483717.02695698</v>
      </c>
      <c r="AQ46" s="72"/>
      <c r="AR46" s="71">
        <v>541</v>
      </c>
      <c r="AS46" s="71">
        <v>483</v>
      </c>
      <c r="AT46" s="71">
        <v>0</v>
      </c>
      <c r="AU46" s="71">
        <v>0</v>
      </c>
      <c r="AV46" s="71">
        <v>0</v>
      </c>
      <c r="AW46" s="71">
        <v>0</v>
      </c>
      <c r="AX46" s="71"/>
      <c r="AY46" s="72"/>
      <c r="AZ46" s="71">
        <v>2825.200000000003</v>
      </c>
      <c r="BA46" s="71">
        <v>25174.30000000001</v>
      </c>
      <c r="BB46" s="71">
        <v>0</v>
      </c>
      <c r="BC46" s="71">
        <v>0</v>
      </c>
      <c r="BD46" s="71">
        <v>0</v>
      </c>
      <c r="BE46" s="71">
        <v>0</v>
      </c>
      <c r="BF46" s="71"/>
      <c r="BG46" s="72"/>
      <c r="BH46" s="71">
        <v>0</v>
      </c>
      <c r="BI46" s="71">
        <v>0</v>
      </c>
      <c r="BJ46" s="71">
        <v>126.404</v>
      </c>
      <c r="BK46" s="71">
        <v>0</v>
      </c>
      <c r="BL46" s="71">
        <v>4.3899999999999997</v>
      </c>
      <c r="BM46" s="71">
        <v>0</v>
      </c>
      <c r="BN46" s="72"/>
      <c r="BO46" s="71">
        <v>0</v>
      </c>
      <c r="BP46" s="71">
        <v>0</v>
      </c>
      <c r="BQ46" s="71">
        <v>6</v>
      </c>
      <c r="BR46" s="71">
        <v>0</v>
      </c>
      <c r="BS46" s="71">
        <v>1</v>
      </c>
      <c r="BT46" s="71">
        <v>0</v>
      </c>
      <c r="BU46"/>
      <c r="BV46" s="70">
        <v>130.79400000000001</v>
      </c>
      <c r="BW46" s="70">
        <v>0</v>
      </c>
      <c r="BX46" s="70">
        <v>0</v>
      </c>
      <c r="BY46" s="70">
        <v>0</v>
      </c>
      <c r="BZ46" s="70">
        <v>0</v>
      </c>
      <c r="CA46" s="70">
        <v>0</v>
      </c>
      <c r="CB46" s="70">
        <v>0</v>
      </c>
      <c r="CC46" s="70">
        <v>0</v>
      </c>
      <c r="CD46" s="70">
        <v>0</v>
      </c>
    </row>
    <row r="47" spans="1:82">
      <c r="A47" s="70" t="s">
        <v>1702</v>
      </c>
      <c r="B47" s="70">
        <v>323</v>
      </c>
      <c r="C47" s="70">
        <v>18</v>
      </c>
      <c r="D47" s="70">
        <v>19</v>
      </c>
      <c r="E47" s="70">
        <v>2021</v>
      </c>
      <c r="F47" s="70" t="s">
        <v>160</v>
      </c>
      <c r="G47" s="70" t="s">
        <v>1684</v>
      </c>
      <c r="H47" s="70" t="s">
        <v>1685</v>
      </c>
      <c r="I47" s="148"/>
      <c r="J47" s="71">
        <v>172.05785127809742</v>
      </c>
      <c r="K47" s="71">
        <v>1.7361662297518714</v>
      </c>
      <c r="L47" s="71">
        <v>5.3653576095133229</v>
      </c>
      <c r="M47" s="71">
        <v>32.752599308363699</v>
      </c>
      <c r="N47" s="71">
        <v>32.070989470964449</v>
      </c>
      <c r="O47" s="71">
        <v>25.921435445747139</v>
      </c>
      <c r="P47" s="71">
        <v>29.99851352491002</v>
      </c>
      <c r="Q47" s="71">
        <v>1.45541542609588</v>
      </c>
      <c r="R47" s="71">
        <v>0</v>
      </c>
      <c r="S47" s="71">
        <v>3.6275902400257798</v>
      </c>
      <c r="T47" s="72"/>
      <c r="U47" s="71">
        <v>10410046</v>
      </c>
      <c r="V47" s="71">
        <v>751</v>
      </c>
      <c r="W47" s="71">
        <v>131</v>
      </c>
      <c r="X47" s="71">
        <v>7911</v>
      </c>
      <c r="Y47" s="71">
        <v>9967</v>
      </c>
      <c r="Z47" s="71">
        <v>19072</v>
      </c>
      <c r="AA47" s="71">
        <v>6456</v>
      </c>
      <c r="AB47" s="71">
        <v>24927</v>
      </c>
      <c r="AC47" s="71">
        <v>0</v>
      </c>
      <c r="AD47" s="71">
        <v>3.6275902400257798</v>
      </c>
      <c r="AE47" s="72"/>
      <c r="AF47" s="71">
        <v>105304737.00862651</v>
      </c>
      <c r="AG47" s="71">
        <v>1234161.9528630893</v>
      </c>
      <c r="AH47" s="71">
        <v>935549.65967214317</v>
      </c>
      <c r="AI47" s="71">
        <v>54087900.381802313</v>
      </c>
      <c r="AJ47" s="71">
        <v>47169813.811505139</v>
      </c>
      <c r="AK47" s="71">
        <v>0</v>
      </c>
      <c r="AL47" s="71">
        <v>0</v>
      </c>
      <c r="AM47" s="71">
        <v>3272014.9313851031</v>
      </c>
      <c r="AN47" s="71">
        <v>0</v>
      </c>
      <c r="AO47" s="71">
        <v>0</v>
      </c>
      <c r="AP47" s="71">
        <v>212004177.74585429</v>
      </c>
      <c r="AQ47" s="72"/>
      <c r="AR47" s="71">
        <v>593</v>
      </c>
      <c r="AS47" s="71">
        <v>505</v>
      </c>
      <c r="AT47" s="71">
        <v>0</v>
      </c>
      <c r="AU47" s="71">
        <v>0</v>
      </c>
      <c r="AV47" s="71">
        <v>0</v>
      </c>
      <c r="AW47" s="71">
        <v>0</v>
      </c>
      <c r="AX47" s="71"/>
      <c r="AY47" s="72"/>
      <c r="AZ47" s="71">
        <v>3130.0000000000032</v>
      </c>
      <c r="BA47" s="71">
        <v>26914.600000000009</v>
      </c>
      <c r="BB47" s="71">
        <v>0</v>
      </c>
      <c r="BC47" s="71">
        <v>0</v>
      </c>
      <c r="BD47" s="71">
        <v>0</v>
      </c>
      <c r="BE47" s="71">
        <v>0</v>
      </c>
      <c r="BF47" s="71"/>
      <c r="BG47" s="72"/>
      <c r="BH47" s="71">
        <v>0</v>
      </c>
      <c r="BI47" s="71">
        <v>0</v>
      </c>
      <c r="BJ47" s="71">
        <v>128.506</v>
      </c>
      <c r="BK47" s="71">
        <v>0</v>
      </c>
      <c r="BL47" s="71">
        <v>4.9470000000000001</v>
      </c>
      <c r="BM47" s="71">
        <v>0</v>
      </c>
      <c r="BN47" s="72"/>
      <c r="BO47" s="71">
        <v>0</v>
      </c>
      <c r="BP47" s="71">
        <v>0</v>
      </c>
      <c r="BQ47" s="71">
        <v>6</v>
      </c>
      <c r="BR47" s="71">
        <v>0</v>
      </c>
      <c r="BS47" s="71">
        <v>1</v>
      </c>
      <c r="BT47" s="71">
        <v>0</v>
      </c>
      <c r="BU47"/>
      <c r="BV47" s="70">
        <v>133.453</v>
      </c>
      <c r="BW47" s="70">
        <v>0</v>
      </c>
      <c r="BX47" s="70">
        <v>0</v>
      </c>
      <c r="BY47" s="70">
        <v>0</v>
      </c>
      <c r="BZ47" s="70">
        <v>0</v>
      </c>
      <c r="CA47" s="70">
        <v>0</v>
      </c>
      <c r="CB47" s="70">
        <v>0</v>
      </c>
      <c r="CC47" s="70">
        <v>0</v>
      </c>
      <c r="CD47" s="70">
        <v>0</v>
      </c>
    </row>
    <row r="48" spans="1:82">
      <c r="A48" s="70" t="s">
        <v>1703</v>
      </c>
      <c r="B48" s="70">
        <v>323</v>
      </c>
      <c r="C48" s="70">
        <v>19</v>
      </c>
      <c r="D48" s="70">
        <v>19</v>
      </c>
      <c r="E48" s="70">
        <v>2022</v>
      </c>
      <c r="F48" s="70" t="s">
        <v>161</v>
      </c>
      <c r="G48" s="70" t="s">
        <v>1684</v>
      </c>
      <c r="H48" s="70" t="s">
        <v>1685</v>
      </c>
      <c r="I48" s="148"/>
      <c r="J48" s="71">
        <v>170.76598272627197</v>
      </c>
      <c r="K48" s="71">
        <v>1.5576435352149443</v>
      </c>
      <c r="L48" s="71">
        <v>4.9354335861032439</v>
      </c>
      <c r="M48" s="71">
        <v>31.48270592965093</v>
      </c>
      <c r="N48" s="71">
        <v>33.948123364625907</v>
      </c>
      <c r="O48" s="71">
        <v>27.279762878345672</v>
      </c>
      <c r="P48" s="71">
        <v>29.662491260752898</v>
      </c>
      <c r="Q48" s="71">
        <v>1.4590890465380835</v>
      </c>
      <c r="R48" s="71">
        <v>0</v>
      </c>
      <c r="S48" s="71">
        <v>2.7865201152505938</v>
      </c>
      <c r="T48" s="72"/>
      <c r="U48" s="71">
        <v>11920942</v>
      </c>
      <c r="V48" s="71">
        <v>751</v>
      </c>
      <c r="W48" s="71">
        <v>131</v>
      </c>
      <c r="X48" s="71">
        <v>7911</v>
      </c>
      <c r="Y48" s="71">
        <v>10095</v>
      </c>
      <c r="Z48" s="71">
        <v>19070</v>
      </c>
      <c r="AA48" s="71">
        <v>6481</v>
      </c>
      <c r="AB48" s="71">
        <v>24785</v>
      </c>
      <c r="AC48" s="71">
        <v>0</v>
      </c>
      <c r="AD48" s="71">
        <v>2.7865201152505938</v>
      </c>
      <c r="AE48" s="72"/>
      <c r="AF48" s="71">
        <v>107875122.61565511</v>
      </c>
      <c r="AG48" s="71">
        <v>1170952.3052784423</v>
      </c>
      <c r="AH48" s="71">
        <v>1019393.1047932367</v>
      </c>
      <c r="AI48" s="71">
        <v>51015369.279803284</v>
      </c>
      <c r="AJ48" s="71">
        <v>51655376.914895177</v>
      </c>
      <c r="AK48" s="71">
        <v>0</v>
      </c>
      <c r="AL48" s="71">
        <v>0</v>
      </c>
      <c r="AM48" s="71">
        <v>3200419.9918803591</v>
      </c>
      <c r="AN48" s="71">
        <v>0</v>
      </c>
      <c r="AO48" s="71">
        <v>0</v>
      </c>
      <c r="AP48" s="71">
        <v>215936634.21230561</v>
      </c>
      <c r="AQ48" s="72"/>
      <c r="AR48" s="71">
        <v>662</v>
      </c>
      <c r="AS48" s="71">
        <v>527</v>
      </c>
      <c r="AT48" s="71">
        <v>0</v>
      </c>
      <c r="AU48" s="71">
        <v>0</v>
      </c>
      <c r="AV48" s="71">
        <v>0</v>
      </c>
      <c r="AW48" s="71">
        <v>0</v>
      </c>
      <c r="AX48" s="71"/>
      <c r="AY48" s="72"/>
      <c r="AZ48" s="71">
        <v>3590.6000000000049</v>
      </c>
      <c r="BA48" s="71">
        <v>30824.800000000014</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1704</v>
      </c>
      <c r="B49" s="70">
        <v>323</v>
      </c>
      <c r="C49" s="70">
        <v>20</v>
      </c>
      <c r="D49" s="70">
        <v>19</v>
      </c>
      <c r="E49" s="70">
        <v>2023</v>
      </c>
      <c r="F49" s="70" t="s">
        <v>1539</v>
      </c>
      <c r="G49" s="70" t="s">
        <v>1684</v>
      </c>
      <c r="H49" s="70" t="s">
        <v>1685</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721</v>
      </c>
      <c r="AS49" s="71">
        <v>538</v>
      </c>
      <c r="AT49" s="71">
        <v>0</v>
      </c>
      <c r="AU49" s="71">
        <v>0</v>
      </c>
      <c r="AV49" s="71">
        <v>0</v>
      </c>
      <c r="AW49" s="71">
        <v>0</v>
      </c>
      <c r="AX49" s="71"/>
      <c r="AY49" s="72"/>
      <c r="AZ49" s="71">
        <v>3961.9000000000078</v>
      </c>
      <c r="BA49" s="71">
        <v>31319.800000000014</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1705</v>
      </c>
      <c r="B50" s="70">
        <v>323</v>
      </c>
      <c r="C50" s="70">
        <v>21</v>
      </c>
      <c r="D50" s="70">
        <v>19</v>
      </c>
      <c r="E50" s="70">
        <v>2024</v>
      </c>
      <c r="F50" s="70" t="s">
        <v>1554</v>
      </c>
      <c r="G50" s="70" t="s">
        <v>1684</v>
      </c>
      <c r="H50" s="70" t="s">
        <v>1685</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1706</v>
      </c>
      <c r="B51" s="70">
        <v>239</v>
      </c>
      <c r="C51" s="70">
        <v>1</v>
      </c>
      <c r="D51" s="70">
        <v>15</v>
      </c>
      <c r="E51" s="70">
        <v>1990</v>
      </c>
      <c r="F51" s="70" t="s">
        <v>787</v>
      </c>
      <c r="G51" s="70" t="s">
        <v>1707</v>
      </c>
      <c r="H51" s="70" t="s">
        <v>1708</v>
      </c>
      <c r="I51" s="148"/>
      <c r="J51" s="71">
        <v>137.22368015997279</v>
      </c>
      <c r="K51" s="71">
        <v>8.1824812191195839</v>
      </c>
      <c r="L51" s="71">
        <v>0.828592492559034</v>
      </c>
      <c r="M51" s="71">
        <v>18.2768097284231</v>
      </c>
      <c r="N51" s="71">
        <v>35.660405816044268</v>
      </c>
      <c r="O51" s="71">
        <v>21.33418556659316</v>
      </c>
      <c r="P51" s="71">
        <v>29.010206662719941</v>
      </c>
      <c r="Q51" s="71">
        <v>2.1471849267058198</v>
      </c>
      <c r="R51" s="71">
        <v>0</v>
      </c>
      <c r="S51" s="71">
        <v>2.582280533338345</v>
      </c>
      <c r="T51" s="72"/>
      <c r="U51" s="71">
        <v>10454489</v>
      </c>
      <c r="V51" s="71">
        <v>1447</v>
      </c>
      <c r="W51" s="71">
        <v>9</v>
      </c>
      <c r="X51" s="71">
        <v>7347</v>
      </c>
      <c r="Y51" s="71">
        <v>9158</v>
      </c>
      <c r="Z51" s="71">
        <v>8775</v>
      </c>
      <c r="AA51" s="71">
        <v>7044</v>
      </c>
      <c r="AB51" s="71">
        <v>34863</v>
      </c>
      <c r="AC51" s="71">
        <v>0</v>
      </c>
      <c r="AD51" s="71">
        <v>2.582280533338345</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1709</v>
      </c>
      <c r="B52" s="70">
        <v>240</v>
      </c>
      <c r="C52" s="70">
        <v>2</v>
      </c>
      <c r="D52" s="70">
        <v>15</v>
      </c>
      <c r="E52" s="70">
        <v>2005</v>
      </c>
      <c r="F52" s="70" t="s">
        <v>789</v>
      </c>
      <c r="G52" s="70" t="s">
        <v>1707</v>
      </c>
      <c r="H52" s="70" t="s">
        <v>1708</v>
      </c>
      <c r="I52" s="148"/>
      <c r="J52" s="71">
        <v>94.952458959575011</v>
      </c>
      <c r="K52" s="71">
        <v>5.7987836095882228</v>
      </c>
      <c r="L52" s="71">
        <v>3.056732209333604</v>
      </c>
      <c r="M52" s="71">
        <v>34.27471375175913</v>
      </c>
      <c r="N52" s="71">
        <v>50.25830621704543</v>
      </c>
      <c r="O52" s="71">
        <v>33.252371359101353</v>
      </c>
      <c r="P52" s="71">
        <v>24.072212212959819</v>
      </c>
      <c r="Q52" s="71">
        <v>1.8985138634068599</v>
      </c>
      <c r="R52" s="71">
        <v>0</v>
      </c>
      <c r="S52" s="71">
        <v>4.0842323133226266</v>
      </c>
      <c r="T52" s="72"/>
      <c r="U52" s="71">
        <v>5867782</v>
      </c>
      <c r="V52" s="71">
        <v>1196</v>
      </c>
      <c r="W52" s="71">
        <v>36</v>
      </c>
      <c r="X52" s="71">
        <v>5774</v>
      </c>
      <c r="Y52" s="71">
        <v>9951</v>
      </c>
      <c r="Z52" s="71">
        <v>15827</v>
      </c>
      <c r="AA52" s="71">
        <v>4787</v>
      </c>
      <c r="AB52" s="71">
        <v>32225</v>
      </c>
      <c r="AC52" s="71">
        <v>0</v>
      </c>
      <c r="AD52" s="71">
        <v>4.0842323133226266</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1710</v>
      </c>
      <c r="B53" s="70">
        <v>241</v>
      </c>
      <c r="C53" s="70">
        <v>3</v>
      </c>
      <c r="D53" s="70">
        <v>15</v>
      </c>
      <c r="E53" s="70">
        <v>2006</v>
      </c>
      <c r="F53" s="70" t="s">
        <v>790</v>
      </c>
      <c r="G53" s="70" t="s">
        <v>1707</v>
      </c>
      <c r="H53" s="70" t="s">
        <v>1708</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1711</v>
      </c>
      <c r="B54" s="70">
        <v>242</v>
      </c>
      <c r="C54" s="70">
        <v>4</v>
      </c>
      <c r="D54" s="70">
        <v>15</v>
      </c>
      <c r="E54" s="70">
        <v>2007</v>
      </c>
      <c r="F54" s="70" t="s">
        <v>791</v>
      </c>
      <c r="G54" s="70" t="s">
        <v>1707</v>
      </c>
      <c r="H54" s="70" t="s">
        <v>1708</v>
      </c>
      <c r="I54" s="148"/>
      <c r="J54" s="71">
        <v>85.079094026689177</v>
      </c>
      <c r="K54" s="71">
        <v>3.8582837203293141</v>
      </c>
      <c r="L54" s="71">
        <v>1.1536654306033429</v>
      </c>
      <c r="M54" s="71">
        <v>32.788855203210197</v>
      </c>
      <c r="N54" s="71">
        <v>45.919180635854502</v>
      </c>
      <c r="O54" s="71">
        <v>32.353035814317373</v>
      </c>
      <c r="P54" s="71">
        <v>22.68818576635293</v>
      </c>
      <c r="Q54" s="71">
        <v>1.9655101628642699</v>
      </c>
      <c r="R54" s="71">
        <v>0</v>
      </c>
      <c r="S54" s="71">
        <v>2.417738810530063</v>
      </c>
      <c r="T54" s="72"/>
      <c r="U54" s="71">
        <v>6491723</v>
      </c>
      <c r="V54" s="71">
        <v>1163</v>
      </c>
      <c r="W54" s="71">
        <v>17</v>
      </c>
      <c r="X54" s="71">
        <v>6958</v>
      </c>
      <c r="Y54" s="71">
        <v>10052</v>
      </c>
      <c r="Z54" s="71">
        <v>16008</v>
      </c>
      <c r="AA54" s="71">
        <v>4443</v>
      </c>
      <c r="AB54" s="71">
        <v>31598</v>
      </c>
      <c r="AC54" s="71">
        <v>0</v>
      </c>
      <c r="AD54" s="71">
        <v>2.417738810530063</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1712</v>
      </c>
      <c r="B55" s="70">
        <v>243</v>
      </c>
      <c r="C55" s="70">
        <v>5</v>
      </c>
      <c r="D55" s="70">
        <v>15</v>
      </c>
      <c r="E55" s="70">
        <v>2008</v>
      </c>
      <c r="F55" s="70" t="s">
        <v>792</v>
      </c>
      <c r="G55" s="70" t="s">
        <v>1707</v>
      </c>
      <c r="H55" s="70" t="s">
        <v>1708</v>
      </c>
      <c r="I55" s="148"/>
      <c r="J55" s="71">
        <v>78.117326859432666</v>
      </c>
      <c r="K55" s="71">
        <v>3.6890327181835501</v>
      </c>
      <c r="L55" s="71">
        <v>1.029151371601009</v>
      </c>
      <c r="M55" s="71">
        <v>33.697646488752021</v>
      </c>
      <c r="N55" s="71">
        <v>44.721091580957413</v>
      </c>
      <c r="O55" s="71">
        <v>31.408301695775481</v>
      </c>
      <c r="P55" s="71">
        <v>22.223670585876071</v>
      </c>
      <c r="Q55" s="71">
        <v>1.91204108112521</v>
      </c>
      <c r="R55" s="71">
        <v>0</v>
      </c>
      <c r="S55" s="71">
        <v>2.1402308676035191</v>
      </c>
      <c r="T55" s="72"/>
      <c r="U55" s="71">
        <v>6469002</v>
      </c>
      <c r="V55" s="71">
        <v>1163</v>
      </c>
      <c r="W55" s="71">
        <v>17</v>
      </c>
      <c r="X55" s="71">
        <v>6958</v>
      </c>
      <c r="Y55" s="71">
        <v>10093</v>
      </c>
      <c r="Z55" s="71">
        <v>16086</v>
      </c>
      <c r="AA55" s="71">
        <v>4357</v>
      </c>
      <c r="AB55" s="71">
        <v>31244</v>
      </c>
      <c r="AC55" s="71">
        <v>0</v>
      </c>
      <c r="AD55" s="71">
        <v>2.1402308676035191</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1713</v>
      </c>
      <c r="B56" s="70">
        <v>244</v>
      </c>
      <c r="C56" s="70">
        <v>6</v>
      </c>
      <c r="D56" s="70">
        <v>15</v>
      </c>
      <c r="E56" s="70">
        <v>2009</v>
      </c>
      <c r="F56" s="70" t="s">
        <v>176</v>
      </c>
      <c r="G56" s="70" t="s">
        <v>1707</v>
      </c>
      <c r="H56" s="70" t="s">
        <v>1708</v>
      </c>
      <c r="I56" s="148"/>
      <c r="J56" s="71">
        <v>83.541538050410608</v>
      </c>
      <c r="K56" s="71">
        <v>2.9284212650699089</v>
      </c>
      <c r="L56" s="71">
        <v>2.3762395924559971</v>
      </c>
      <c r="M56" s="71">
        <v>31.826136731236261</v>
      </c>
      <c r="N56" s="71">
        <v>45.182262059334278</v>
      </c>
      <c r="O56" s="71">
        <v>32.049885679078947</v>
      </c>
      <c r="P56" s="71">
        <v>20.94701419924575</v>
      </c>
      <c r="Q56" s="71">
        <v>1.79899818152614</v>
      </c>
      <c r="R56" s="71">
        <v>0</v>
      </c>
      <c r="S56" s="71">
        <v>1.9748609791466161</v>
      </c>
      <c r="T56" s="72"/>
      <c r="U56" s="71">
        <v>5780336</v>
      </c>
      <c r="V56" s="71">
        <v>1103</v>
      </c>
      <c r="W56" s="71">
        <v>57</v>
      </c>
      <c r="X56" s="71">
        <v>6795</v>
      </c>
      <c r="Y56" s="71">
        <v>10133</v>
      </c>
      <c r="Z56" s="71">
        <v>16202</v>
      </c>
      <c r="AA56" s="71">
        <v>4216</v>
      </c>
      <c r="AB56" s="71">
        <v>30859</v>
      </c>
      <c r="AC56" s="71">
        <v>0</v>
      </c>
      <c r="AD56" s="71">
        <v>1.9748609791466161</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10.19</v>
      </c>
      <c r="BK56" s="71">
        <v>0</v>
      </c>
      <c r="BL56" s="71">
        <v>0</v>
      </c>
      <c r="BM56" s="71">
        <v>0</v>
      </c>
      <c r="BN56" s="72"/>
      <c r="BO56" s="71">
        <v>0</v>
      </c>
      <c r="BP56" s="71">
        <v>0</v>
      </c>
      <c r="BQ56" s="71">
        <v>2</v>
      </c>
      <c r="BR56" s="71">
        <v>0</v>
      </c>
      <c r="BS56" s="71">
        <v>0</v>
      </c>
      <c r="BT56" s="71">
        <v>0</v>
      </c>
      <c r="BU56"/>
      <c r="BV56" s="70">
        <v>10.19</v>
      </c>
      <c r="BW56" s="70">
        <v>0</v>
      </c>
      <c r="BX56" s="70">
        <v>0</v>
      </c>
      <c r="BY56" s="70">
        <v>0</v>
      </c>
      <c r="BZ56" s="70">
        <v>0</v>
      </c>
      <c r="CA56" s="70">
        <v>0</v>
      </c>
      <c r="CB56" s="70">
        <v>0</v>
      </c>
      <c r="CC56" s="70">
        <v>0</v>
      </c>
      <c r="CD56" s="70">
        <v>0</v>
      </c>
    </row>
    <row r="57" spans="1:82">
      <c r="A57" s="70" t="s">
        <v>1714</v>
      </c>
      <c r="B57" s="70">
        <v>245</v>
      </c>
      <c r="C57" s="70">
        <v>7</v>
      </c>
      <c r="D57" s="70">
        <v>15</v>
      </c>
      <c r="E57" s="70">
        <v>2010</v>
      </c>
      <c r="F57" s="70" t="s">
        <v>177</v>
      </c>
      <c r="G57" s="70" t="s">
        <v>1707</v>
      </c>
      <c r="H57" s="70" t="s">
        <v>1708</v>
      </c>
      <c r="I57" s="148"/>
      <c r="J57" s="71">
        <v>79.022100698779468</v>
      </c>
      <c r="K57" s="71">
        <v>3.537736386134684</v>
      </c>
      <c r="L57" s="71">
        <v>2.2488904563445282</v>
      </c>
      <c r="M57" s="71">
        <v>31.042687181481099</v>
      </c>
      <c r="N57" s="71">
        <v>45.650929334054346</v>
      </c>
      <c r="O57" s="71">
        <v>31.913459094998949</v>
      </c>
      <c r="P57" s="71">
        <v>20.938295811639652</v>
      </c>
      <c r="Q57" s="71">
        <v>1.8560751808612901</v>
      </c>
      <c r="R57" s="71">
        <v>0</v>
      </c>
      <c r="S57" s="71">
        <v>2.249690402998263</v>
      </c>
      <c r="T57" s="72"/>
      <c r="U57" s="71">
        <v>5794966</v>
      </c>
      <c r="V57" s="71">
        <v>1103</v>
      </c>
      <c r="W57" s="71">
        <v>57</v>
      </c>
      <c r="X57" s="71">
        <v>6795</v>
      </c>
      <c r="Y57" s="71">
        <v>10168</v>
      </c>
      <c r="Z57" s="71">
        <v>16208</v>
      </c>
      <c r="AA57" s="71">
        <v>4109</v>
      </c>
      <c r="AB57" s="71">
        <v>30508</v>
      </c>
      <c r="AC57" s="71">
        <v>0</v>
      </c>
      <c r="AD57" s="71">
        <v>2.249690402998263</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10.281000000000001</v>
      </c>
      <c r="BK57" s="71">
        <v>0</v>
      </c>
      <c r="BL57" s="71">
        <v>0</v>
      </c>
      <c r="BM57" s="71">
        <v>0</v>
      </c>
      <c r="BN57" s="72"/>
      <c r="BO57" s="71">
        <v>0</v>
      </c>
      <c r="BP57" s="71">
        <v>0</v>
      </c>
      <c r="BQ57" s="71">
        <v>2</v>
      </c>
      <c r="BR57" s="71">
        <v>0</v>
      </c>
      <c r="BS57" s="71">
        <v>0</v>
      </c>
      <c r="BT57" s="71">
        <v>0</v>
      </c>
      <c r="BU57"/>
      <c r="BV57" s="70">
        <v>10.281000000000001</v>
      </c>
      <c r="BW57" s="70">
        <v>0</v>
      </c>
      <c r="BX57" s="70">
        <v>0</v>
      </c>
      <c r="BY57" s="70">
        <v>0</v>
      </c>
      <c r="BZ57" s="70">
        <v>0</v>
      </c>
      <c r="CA57" s="70">
        <v>0</v>
      </c>
      <c r="CB57" s="70">
        <v>0</v>
      </c>
      <c r="CC57" s="70">
        <v>0</v>
      </c>
      <c r="CD57" s="70">
        <v>0</v>
      </c>
    </row>
    <row r="58" spans="1:82">
      <c r="A58" s="70" t="s">
        <v>1715</v>
      </c>
      <c r="B58" s="70">
        <v>246</v>
      </c>
      <c r="C58" s="70">
        <v>8</v>
      </c>
      <c r="D58" s="70">
        <v>15</v>
      </c>
      <c r="E58" s="70">
        <v>2011</v>
      </c>
      <c r="F58" s="70" t="s">
        <v>178</v>
      </c>
      <c r="G58" s="70" t="s">
        <v>1707</v>
      </c>
      <c r="H58" s="70" t="s">
        <v>1708</v>
      </c>
      <c r="I58" s="148"/>
      <c r="J58" s="71">
        <v>94.862433584088137</v>
      </c>
      <c r="K58" s="71">
        <v>4.6484267967194732</v>
      </c>
      <c r="L58" s="71">
        <v>2.2714900972307488</v>
      </c>
      <c r="M58" s="71">
        <v>36.236702104434357</v>
      </c>
      <c r="N58" s="71">
        <v>49.657544509249597</v>
      </c>
      <c r="O58" s="71">
        <v>31.577910027885121</v>
      </c>
      <c r="P58" s="71">
        <v>19.996717720038678</v>
      </c>
      <c r="Q58" s="71">
        <v>2.11618869558892</v>
      </c>
      <c r="R58" s="71">
        <v>0</v>
      </c>
      <c r="S58" s="71">
        <v>1.729067863494403</v>
      </c>
      <c r="T58" s="72"/>
      <c r="U58" s="71">
        <v>6008791</v>
      </c>
      <c r="V58" s="71">
        <v>1103</v>
      </c>
      <c r="W58" s="71">
        <v>57</v>
      </c>
      <c r="X58" s="71">
        <v>6795</v>
      </c>
      <c r="Y58" s="71">
        <v>10205</v>
      </c>
      <c r="Z58" s="71">
        <v>16386</v>
      </c>
      <c r="AA58" s="71">
        <v>4041</v>
      </c>
      <c r="AB58" s="71">
        <v>30155</v>
      </c>
      <c r="AC58" s="71">
        <v>0</v>
      </c>
      <c r="AD58" s="71">
        <v>1.729067863494403</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8.92</v>
      </c>
      <c r="BK58" s="71">
        <v>0</v>
      </c>
      <c r="BL58" s="71">
        <v>0</v>
      </c>
      <c r="BM58" s="71">
        <v>0</v>
      </c>
      <c r="BN58" s="72"/>
      <c r="BO58" s="71">
        <v>0</v>
      </c>
      <c r="BP58" s="71">
        <v>0</v>
      </c>
      <c r="BQ58" s="71">
        <v>2</v>
      </c>
      <c r="BR58" s="71">
        <v>0</v>
      </c>
      <c r="BS58" s="71">
        <v>0</v>
      </c>
      <c r="BT58" s="71">
        <v>0</v>
      </c>
      <c r="BU58"/>
      <c r="BV58" s="70">
        <v>8.92</v>
      </c>
      <c r="BW58" s="70">
        <v>0</v>
      </c>
      <c r="BX58" s="70">
        <v>0</v>
      </c>
      <c r="BY58" s="70">
        <v>0</v>
      </c>
      <c r="BZ58" s="70">
        <v>0</v>
      </c>
      <c r="CA58" s="70">
        <v>0</v>
      </c>
      <c r="CB58" s="70">
        <v>0</v>
      </c>
      <c r="CC58" s="70">
        <v>0</v>
      </c>
      <c r="CD58" s="70">
        <v>0</v>
      </c>
    </row>
    <row r="59" spans="1:82">
      <c r="A59" s="70" t="s">
        <v>1716</v>
      </c>
      <c r="B59" s="70">
        <v>247</v>
      </c>
      <c r="C59" s="70">
        <v>9</v>
      </c>
      <c r="D59" s="70">
        <v>15</v>
      </c>
      <c r="E59" s="70">
        <v>2012</v>
      </c>
      <c r="F59" s="70" t="s">
        <v>179</v>
      </c>
      <c r="G59" s="70" t="s">
        <v>1707</v>
      </c>
      <c r="H59" s="70" t="s">
        <v>1708</v>
      </c>
      <c r="I59" s="148"/>
      <c r="J59" s="71">
        <v>109.63182199321059</v>
      </c>
      <c r="K59" s="71">
        <v>4.6769140366544493</v>
      </c>
      <c r="L59" s="71">
        <v>2.479993347357035</v>
      </c>
      <c r="M59" s="71">
        <v>38.18350394932223</v>
      </c>
      <c r="N59" s="71">
        <v>56.522001211644621</v>
      </c>
      <c r="O59" s="71">
        <v>31.490023471932727</v>
      </c>
      <c r="P59" s="71">
        <v>19.926354487016077</v>
      </c>
      <c r="Q59" s="71">
        <v>2.2765513318471502</v>
      </c>
      <c r="R59" s="71">
        <v>0</v>
      </c>
      <c r="S59" s="71">
        <v>3.363947746845394</v>
      </c>
      <c r="T59" s="72"/>
      <c r="U59" s="71">
        <v>6879353</v>
      </c>
      <c r="V59" s="71">
        <v>1103</v>
      </c>
      <c r="W59" s="71">
        <v>57</v>
      </c>
      <c r="X59" s="71">
        <v>6795</v>
      </c>
      <c r="Y59" s="71">
        <v>10238</v>
      </c>
      <c r="Z59" s="71">
        <v>16470</v>
      </c>
      <c r="AA59" s="71">
        <v>4004</v>
      </c>
      <c r="AB59" s="71">
        <v>29858</v>
      </c>
      <c r="AC59" s="71">
        <v>0</v>
      </c>
      <c r="AD59" s="71">
        <v>3.363947746845394</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9.6150000000000002</v>
      </c>
      <c r="BK59" s="71">
        <v>0</v>
      </c>
      <c r="BL59" s="71">
        <v>0</v>
      </c>
      <c r="BM59" s="71">
        <v>0</v>
      </c>
      <c r="BN59" s="72"/>
      <c r="BO59" s="71">
        <v>0</v>
      </c>
      <c r="BP59" s="71">
        <v>0</v>
      </c>
      <c r="BQ59" s="71">
        <v>2</v>
      </c>
      <c r="BR59" s="71">
        <v>0</v>
      </c>
      <c r="BS59" s="71">
        <v>0</v>
      </c>
      <c r="BT59" s="71">
        <v>0</v>
      </c>
      <c r="BU59"/>
      <c r="BV59" s="70">
        <v>9.6150000000000002</v>
      </c>
      <c r="BW59" s="70">
        <v>0</v>
      </c>
      <c r="BX59" s="70">
        <v>0</v>
      </c>
      <c r="BY59" s="70">
        <v>0</v>
      </c>
      <c r="BZ59" s="70">
        <v>0</v>
      </c>
      <c r="CA59" s="70">
        <v>0</v>
      </c>
      <c r="CB59" s="70">
        <v>0</v>
      </c>
      <c r="CC59" s="70">
        <v>0</v>
      </c>
      <c r="CD59" s="70">
        <v>0</v>
      </c>
    </row>
    <row r="60" spans="1:82">
      <c r="A60" s="70" t="s">
        <v>1717</v>
      </c>
      <c r="B60" s="70">
        <v>248</v>
      </c>
      <c r="C60" s="70">
        <v>10</v>
      </c>
      <c r="D60" s="70">
        <v>15</v>
      </c>
      <c r="E60" s="70">
        <v>2013</v>
      </c>
      <c r="F60" s="70" t="s">
        <v>180</v>
      </c>
      <c r="G60" s="70" t="s">
        <v>1707</v>
      </c>
      <c r="H60" s="70" t="s">
        <v>1708</v>
      </c>
      <c r="I60" s="148"/>
      <c r="J60" s="71">
        <v>107.5875050128285</v>
      </c>
      <c r="K60" s="71">
        <v>4.0285270542626126</v>
      </c>
      <c r="L60" s="71">
        <v>2.4372161056624049</v>
      </c>
      <c r="M60" s="71">
        <v>38.003369958859587</v>
      </c>
      <c r="N60" s="71">
        <v>56.754470721643003</v>
      </c>
      <c r="O60" s="71">
        <v>30.431491581823504</v>
      </c>
      <c r="P60" s="71">
        <v>19.571835838118563</v>
      </c>
      <c r="Q60" s="71">
        <v>2.29341789132314</v>
      </c>
      <c r="R60" s="71">
        <v>0</v>
      </c>
      <c r="S60" s="71">
        <v>3.1307867703118548</v>
      </c>
      <c r="T60" s="72"/>
      <c r="U60" s="71">
        <v>6754432</v>
      </c>
      <c r="V60" s="71">
        <v>1103</v>
      </c>
      <c r="W60" s="71">
        <v>57</v>
      </c>
      <c r="X60" s="71">
        <v>6795</v>
      </c>
      <c r="Y60" s="71">
        <v>10264</v>
      </c>
      <c r="Z60" s="71">
        <v>16627</v>
      </c>
      <c r="AA60" s="71">
        <v>3918</v>
      </c>
      <c r="AB60" s="71">
        <v>29648</v>
      </c>
      <c r="AC60" s="71">
        <v>0</v>
      </c>
      <c r="AD60" s="71">
        <v>3.1307867703118548</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10.882</v>
      </c>
      <c r="BK60" s="71">
        <v>0</v>
      </c>
      <c r="BL60" s="71">
        <v>0</v>
      </c>
      <c r="BM60" s="71">
        <v>0</v>
      </c>
      <c r="BN60" s="72"/>
      <c r="BO60" s="71">
        <v>0</v>
      </c>
      <c r="BP60" s="71">
        <v>0</v>
      </c>
      <c r="BQ60" s="71">
        <v>2</v>
      </c>
      <c r="BR60" s="71">
        <v>0</v>
      </c>
      <c r="BS60" s="71">
        <v>0</v>
      </c>
      <c r="BT60" s="71">
        <v>0</v>
      </c>
      <c r="BU60"/>
      <c r="BV60" s="70">
        <v>10.882</v>
      </c>
      <c r="BW60" s="70">
        <v>0</v>
      </c>
      <c r="BX60" s="70">
        <v>0</v>
      </c>
      <c r="BY60" s="70">
        <v>0</v>
      </c>
      <c r="BZ60" s="70">
        <v>0</v>
      </c>
      <c r="CA60" s="70">
        <v>0</v>
      </c>
      <c r="CB60" s="70">
        <v>0</v>
      </c>
      <c r="CC60" s="70">
        <v>0</v>
      </c>
      <c r="CD60" s="70">
        <v>0</v>
      </c>
    </row>
    <row r="61" spans="1:82">
      <c r="A61" s="70" t="s">
        <v>1718</v>
      </c>
      <c r="B61" s="70">
        <v>249</v>
      </c>
      <c r="C61" s="70">
        <v>11</v>
      </c>
      <c r="D61" s="70">
        <v>15</v>
      </c>
      <c r="E61" s="70">
        <v>2014</v>
      </c>
      <c r="F61" s="70" t="s">
        <v>181</v>
      </c>
      <c r="G61" s="70" t="s">
        <v>1707</v>
      </c>
      <c r="H61" s="70" t="s">
        <v>1708</v>
      </c>
      <c r="I61" s="148"/>
      <c r="J61" s="71">
        <v>95.935408356710738</v>
      </c>
      <c r="K61" s="71">
        <v>3.7511919268305651</v>
      </c>
      <c r="L61" s="71">
        <v>2.2246460385443219</v>
      </c>
      <c r="M61" s="71">
        <v>34.140062354948071</v>
      </c>
      <c r="N61" s="71">
        <v>49.521417622557031</v>
      </c>
      <c r="O61" s="71">
        <v>28.916286346809368</v>
      </c>
      <c r="P61" s="71">
        <v>18.980623841529592</v>
      </c>
      <c r="Q61" s="71">
        <v>2.1683359407231602</v>
      </c>
      <c r="R61" s="71">
        <v>0</v>
      </c>
      <c r="S61" s="71">
        <v>3.3086358546728381</v>
      </c>
      <c r="T61" s="72"/>
      <c r="U61" s="71">
        <v>6818339</v>
      </c>
      <c r="V61" s="71">
        <v>949</v>
      </c>
      <c r="W61" s="71">
        <v>71</v>
      </c>
      <c r="X61" s="71">
        <v>6307</v>
      </c>
      <c r="Y61" s="71">
        <v>10310</v>
      </c>
      <c r="Z61" s="71">
        <v>16640</v>
      </c>
      <c r="AA61" s="71">
        <v>3780</v>
      </c>
      <c r="AB61" s="71">
        <v>29216</v>
      </c>
      <c r="AC61" s="71">
        <v>0</v>
      </c>
      <c r="AD61" s="71">
        <v>3.3086358546728381</v>
      </c>
      <c r="AE61" s="72"/>
      <c r="AF61" s="71"/>
      <c r="AG61" s="71"/>
      <c r="AH61" s="71"/>
      <c r="AI61" s="71"/>
      <c r="AJ61" s="71"/>
      <c r="AK61" s="71"/>
      <c r="AL61" s="71"/>
      <c r="AM61" s="71"/>
      <c r="AN61" s="71"/>
      <c r="AO61" s="71"/>
      <c r="AP61" s="71"/>
      <c r="AQ61" s="72"/>
      <c r="AR61" s="71">
        <v>126</v>
      </c>
      <c r="AS61" s="71">
        <v>10</v>
      </c>
      <c r="AT61" s="71">
        <v>0</v>
      </c>
      <c r="AU61" s="71">
        <v>0</v>
      </c>
      <c r="AV61" s="71">
        <v>0</v>
      </c>
      <c r="AW61" s="71">
        <v>0</v>
      </c>
      <c r="AX61" s="71"/>
      <c r="AY61" s="72"/>
      <c r="AZ61" s="71">
        <v>487.3</v>
      </c>
      <c r="BA61" s="71">
        <v>179.9</v>
      </c>
      <c r="BB61" s="71">
        <v>0</v>
      </c>
      <c r="BC61" s="71">
        <v>0</v>
      </c>
      <c r="BD61" s="71">
        <v>0</v>
      </c>
      <c r="BE61" s="71">
        <v>0</v>
      </c>
      <c r="BF61" s="71"/>
      <c r="BG61" s="72"/>
      <c r="BH61" s="71">
        <v>0</v>
      </c>
      <c r="BI61" s="71">
        <v>0</v>
      </c>
      <c r="BJ61" s="71">
        <v>15.741</v>
      </c>
      <c r="BK61" s="71">
        <v>0</v>
      </c>
      <c r="BL61" s="71">
        <v>0</v>
      </c>
      <c r="BM61" s="71">
        <v>0</v>
      </c>
      <c r="BN61" s="72"/>
      <c r="BO61" s="71">
        <v>0</v>
      </c>
      <c r="BP61" s="71">
        <v>0</v>
      </c>
      <c r="BQ61" s="71">
        <v>3</v>
      </c>
      <c r="BR61" s="71">
        <v>0</v>
      </c>
      <c r="BS61" s="71">
        <v>0</v>
      </c>
      <c r="BT61" s="71">
        <v>0</v>
      </c>
      <c r="BU61"/>
      <c r="BV61" s="70">
        <v>15.741</v>
      </c>
      <c r="BW61" s="70">
        <v>0</v>
      </c>
      <c r="BX61" s="70">
        <v>0</v>
      </c>
      <c r="BY61" s="70">
        <v>0</v>
      </c>
      <c r="BZ61" s="70">
        <v>0</v>
      </c>
      <c r="CA61" s="70">
        <v>0</v>
      </c>
      <c r="CB61" s="70">
        <v>0</v>
      </c>
      <c r="CC61" s="70">
        <v>0</v>
      </c>
      <c r="CD61" s="70">
        <v>0</v>
      </c>
    </row>
    <row r="62" spans="1:82">
      <c r="A62" s="70" t="s">
        <v>1719</v>
      </c>
      <c r="B62" s="70">
        <v>250</v>
      </c>
      <c r="C62" s="70">
        <v>12</v>
      </c>
      <c r="D62" s="70">
        <v>15</v>
      </c>
      <c r="E62" s="70">
        <v>2015</v>
      </c>
      <c r="F62" s="70" t="s">
        <v>182</v>
      </c>
      <c r="G62" s="70" t="s">
        <v>1707</v>
      </c>
      <c r="H62" s="70" t="s">
        <v>1708</v>
      </c>
      <c r="I62" s="148"/>
      <c r="J62" s="71">
        <v>100.6297726346436</v>
      </c>
      <c r="K62" s="71">
        <v>3.792193848587067</v>
      </c>
      <c r="L62" s="71">
        <v>2.3635610557218021</v>
      </c>
      <c r="M62" s="71">
        <v>28.54930386638144</v>
      </c>
      <c r="N62" s="71">
        <v>46.15737652035088</v>
      </c>
      <c r="O62" s="71">
        <v>28.59762128900385</v>
      </c>
      <c r="P62" s="71">
        <v>18.71922835241012</v>
      </c>
      <c r="Q62" s="71">
        <v>2.08524429620772</v>
      </c>
      <c r="R62" s="71">
        <v>0</v>
      </c>
      <c r="S62" s="71">
        <v>2.483373766071876</v>
      </c>
      <c r="T62" s="72"/>
      <c r="U62" s="71">
        <v>7952675</v>
      </c>
      <c r="V62" s="71">
        <v>949</v>
      </c>
      <c r="W62" s="71">
        <v>71</v>
      </c>
      <c r="X62" s="71">
        <v>6307</v>
      </c>
      <c r="Y62" s="71">
        <v>10287</v>
      </c>
      <c r="Z62" s="71">
        <v>16615</v>
      </c>
      <c r="AA62" s="71">
        <v>3725</v>
      </c>
      <c r="AB62" s="71">
        <v>28701</v>
      </c>
      <c r="AC62" s="71">
        <v>0</v>
      </c>
      <c r="AD62" s="71">
        <v>2.483373766071876</v>
      </c>
      <c r="AE62" s="72"/>
      <c r="AF62" s="71">
        <v>86405888.48800379</v>
      </c>
      <c r="AG62" s="71">
        <v>2555161.543714331</v>
      </c>
      <c r="AH62" s="71">
        <v>480641.08214463497</v>
      </c>
      <c r="AI62" s="71">
        <v>37989936.320256643</v>
      </c>
      <c r="AJ62" s="71">
        <v>56395891.998500898</v>
      </c>
      <c r="AK62" s="71">
        <v>0</v>
      </c>
      <c r="AL62" s="71">
        <v>0</v>
      </c>
      <c r="AM62" s="71">
        <v>3933351.6538331858</v>
      </c>
      <c r="AN62" s="71">
        <v>0</v>
      </c>
      <c r="AO62" s="71">
        <v>0</v>
      </c>
      <c r="AP62" s="71">
        <v>187760871.08645347</v>
      </c>
      <c r="AQ62" s="72"/>
      <c r="AR62" s="71">
        <v>139</v>
      </c>
      <c r="AS62" s="71">
        <v>10</v>
      </c>
      <c r="AT62" s="71">
        <v>0</v>
      </c>
      <c r="AU62" s="71">
        <v>0</v>
      </c>
      <c r="AV62" s="71">
        <v>0</v>
      </c>
      <c r="AW62" s="71">
        <v>0</v>
      </c>
      <c r="AX62" s="71"/>
      <c r="AY62" s="72"/>
      <c r="AZ62" s="71">
        <v>542.70000000000005</v>
      </c>
      <c r="BA62" s="71">
        <v>179.9</v>
      </c>
      <c r="BB62" s="71">
        <v>0</v>
      </c>
      <c r="BC62" s="71">
        <v>0</v>
      </c>
      <c r="BD62" s="71">
        <v>0</v>
      </c>
      <c r="BE62" s="71">
        <v>0</v>
      </c>
      <c r="BF62" s="71"/>
      <c r="BG62" s="72"/>
      <c r="BH62" s="71">
        <v>0</v>
      </c>
      <c r="BI62" s="71">
        <v>0</v>
      </c>
      <c r="BJ62" s="71">
        <v>16.510999999999999</v>
      </c>
      <c r="BK62" s="71">
        <v>0</v>
      </c>
      <c r="BL62" s="71">
        <v>0</v>
      </c>
      <c r="BM62" s="71">
        <v>0</v>
      </c>
      <c r="BN62" s="72"/>
      <c r="BO62" s="71">
        <v>0</v>
      </c>
      <c r="BP62" s="71">
        <v>0</v>
      </c>
      <c r="BQ62" s="71">
        <v>3</v>
      </c>
      <c r="BR62" s="71">
        <v>0</v>
      </c>
      <c r="BS62" s="71">
        <v>0</v>
      </c>
      <c r="BT62" s="71">
        <v>0</v>
      </c>
      <c r="BU62"/>
      <c r="BV62" s="70">
        <v>16.510999999999999</v>
      </c>
      <c r="BW62" s="70">
        <v>0</v>
      </c>
      <c r="BX62" s="70">
        <v>0</v>
      </c>
      <c r="BY62" s="70">
        <v>0</v>
      </c>
      <c r="BZ62" s="70">
        <v>0</v>
      </c>
      <c r="CA62" s="70">
        <v>0</v>
      </c>
      <c r="CB62" s="70">
        <v>0</v>
      </c>
      <c r="CC62" s="70">
        <v>0</v>
      </c>
      <c r="CD62" s="70">
        <v>0</v>
      </c>
    </row>
    <row r="63" spans="1:82">
      <c r="A63" s="70" t="s">
        <v>1720</v>
      </c>
      <c r="B63" s="70">
        <v>251</v>
      </c>
      <c r="C63" s="70">
        <v>13</v>
      </c>
      <c r="D63" s="70">
        <v>15</v>
      </c>
      <c r="E63" s="70">
        <v>2016</v>
      </c>
      <c r="F63" s="70" t="s">
        <v>155</v>
      </c>
      <c r="G63" s="70" t="s">
        <v>1707</v>
      </c>
      <c r="H63" s="70" t="s">
        <v>1708</v>
      </c>
      <c r="I63" s="148"/>
      <c r="J63" s="71">
        <v>86.073141757304668</v>
      </c>
      <c r="K63" s="71">
        <v>3.2341277733908842</v>
      </c>
      <c r="L63" s="71">
        <v>3.0419939303034473</v>
      </c>
      <c r="M63" s="71">
        <v>27.766278155088607</v>
      </c>
      <c r="N63" s="71">
        <v>43.353205021807163</v>
      </c>
      <c r="O63" s="71">
        <v>28.17213319582558</v>
      </c>
      <c r="P63" s="71">
        <v>18.089021760508054</v>
      </c>
      <c r="Q63" s="71">
        <v>1.9934477220474114</v>
      </c>
      <c r="R63" s="71">
        <v>0</v>
      </c>
      <c r="S63" s="71">
        <v>2.438390196811179</v>
      </c>
      <c r="T63" s="72"/>
      <c r="U63" s="71">
        <v>6634469</v>
      </c>
      <c r="V63" s="71">
        <v>949</v>
      </c>
      <c r="W63" s="71">
        <v>71</v>
      </c>
      <c r="X63" s="71">
        <v>6307</v>
      </c>
      <c r="Y63" s="71">
        <v>10312</v>
      </c>
      <c r="Z63" s="71">
        <v>16569</v>
      </c>
      <c r="AA63" s="71">
        <v>3723</v>
      </c>
      <c r="AB63" s="71">
        <v>28223</v>
      </c>
      <c r="AC63" s="71">
        <v>0</v>
      </c>
      <c r="AD63" s="71">
        <v>2.438390196811179</v>
      </c>
      <c r="AE63" s="72"/>
      <c r="AF63" s="71">
        <v>74334519.247922912</v>
      </c>
      <c r="AG63" s="71">
        <v>2084315.31433262</v>
      </c>
      <c r="AH63" s="71">
        <v>479129.37560546427</v>
      </c>
      <c r="AI63" s="71">
        <v>38929916.108369917</v>
      </c>
      <c r="AJ63" s="71">
        <v>50934704.229153827</v>
      </c>
      <c r="AK63" s="71">
        <v>0</v>
      </c>
      <c r="AL63" s="71">
        <v>0</v>
      </c>
      <c r="AM63" s="71">
        <v>3870848.6940590618</v>
      </c>
      <c r="AN63" s="71">
        <v>0</v>
      </c>
      <c r="AO63" s="71">
        <v>0</v>
      </c>
      <c r="AP63" s="71">
        <v>170633432.9694438</v>
      </c>
      <c r="AQ63" s="72"/>
      <c r="AR63" s="71">
        <v>147</v>
      </c>
      <c r="AS63" s="71">
        <v>10</v>
      </c>
      <c r="AT63" s="71">
        <v>0</v>
      </c>
      <c r="AU63" s="71">
        <v>0</v>
      </c>
      <c r="AV63" s="71">
        <v>0</v>
      </c>
      <c r="AW63" s="71">
        <v>0</v>
      </c>
      <c r="AX63" s="71"/>
      <c r="AY63" s="72"/>
      <c r="AZ63" s="71">
        <v>595.79999999999995</v>
      </c>
      <c r="BA63" s="71">
        <v>179.9</v>
      </c>
      <c r="BB63" s="71">
        <v>0</v>
      </c>
      <c r="BC63" s="71">
        <v>0</v>
      </c>
      <c r="BD63" s="71">
        <v>0</v>
      </c>
      <c r="BE63" s="71">
        <v>0</v>
      </c>
      <c r="BF63" s="71"/>
      <c r="BG63" s="72"/>
      <c r="BH63" s="71">
        <v>0</v>
      </c>
      <c r="BI63" s="71">
        <v>0</v>
      </c>
      <c r="BJ63" s="71">
        <v>15.29</v>
      </c>
      <c r="BK63" s="71">
        <v>0</v>
      </c>
      <c r="BL63" s="71">
        <v>0</v>
      </c>
      <c r="BM63" s="71">
        <v>0</v>
      </c>
      <c r="BN63" s="72"/>
      <c r="BO63" s="71">
        <v>0</v>
      </c>
      <c r="BP63" s="71">
        <v>0</v>
      </c>
      <c r="BQ63" s="71">
        <v>3</v>
      </c>
      <c r="BR63" s="71">
        <v>0</v>
      </c>
      <c r="BS63" s="71">
        <v>0</v>
      </c>
      <c r="BT63" s="71">
        <v>0</v>
      </c>
      <c r="BU63"/>
      <c r="BV63" s="70">
        <v>15.29</v>
      </c>
      <c r="BW63" s="70">
        <v>0</v>
      </c>
      <c r="BX63" s="70">
        <v>0</v>
      </c>
      <c r="BY63" s="70">
        <v>0</v>
      </c>
      <c r="BZ63" s="70">
        <v>0</v>
      </c>
      <c r="CA63" s="70">
        <v>0</v>
      </c>
      <c r="CB63" s="70">
        <v>0</v>
      </c>
      <c r="CC63" s="70">
        <v>0</v>
      </c>
      <c r="CD63" s="70">
        <v>0</v>
      </c>
    </row>
    <row r="64" spans="1:82">
      <c r="A64" s="70" t="s">
        <v>1721</v>
      </c>
      <c r="B64" s="70">
        <v>252</v>
      </c>
      <c r="C64" s="70">
        <v>14</v>
      </c>
      <c r="D64" s="70">
        <v>15</v>
      </c>
      <c r="E64" s="70">
        <v>2017</v>
      </c>
      <c r="F64" s="70" t="s">
        <v>156</v>
      </c>
      <c r="G64" s="1064" t="s">
        <v>1707</v>
      </c>
      <c r="H64" s="70" t="s">
        <v>1708</v>
      </c>
      <c r="I64" s="148"/>
      <c r="J64" s="71">
        <v>80.252326595124458</v>
      </c>
      <c r="K64" s="71">
        <v>3.3088274079047388</v>
      </c>
      <c r="L64" s="71">
        <v>2.7404648432930623</v>
      </c>
      <c r="M64" s="71">
        <v>26.754404316893147</v>
      </c>
      <c r="N64" s="71">
        <v>45.966783697222468</v>
      </c>
      <c r="O64" s="71">
        <v>27.61375083652305</v>
      </c>
      <c r="P64" s="71">
        <v>17.583370830098254</v>
      </c>
      <c r="Q64" s="71">
        <v>1.89587924106562</v>
      </c>
      <c r="R64" s="71">
        <v>0</v>
      </c>
      <c r="S64" s="71">
        <v>2.6243524469927801</v>
      </c>
      <c r="T64" s="72"/>
      <c r="U64" s="71">
        <v>6605700</v>
      </c>
      <c r="V64" s="71">
        <v>949</v>
      </c>
      <c r="W64" s="71">
        <v>71</v>
      </c>
      <c r="X64" s="71">
        <v>6307</v>
      </c>
      <c r="Y64" s="71">
        <v>10316</v>
      </c>
      <c r="Z64" s="71">
        <v>16510</v>
      </c>
      <c r="AA64" s="71">
        <v>3642</v>
      </c>
      <c r="AB64" s="71">
        <v>27757</v>
      </c>
      <c r="AC64" s="71">
        <v>0</v>
      </c>
      <c r="AD64" s="71">
        <v>2.6243524469927801</v>
      </c>
      <c r="AE64" s="72"/>
      <c r="AF64" s="71">
        <v>71695824.475703418</v>
      </c>
      <c r="AG64" s="71">
        <v>2372857.34050381</v>
      </c>
      <c r="AH64" s="71">
        <v>580138.02473210054</v>
      </c>
      <c r="AI64" s="71">
        <v>40019125.311582454</v>
      </c>
      <c r="AJ64" s="71">
        <v>54377614.075178497</v>
      </c>
      <c r="AK64" s="71">
        <v>0</v>
      </c>
      <c r="AL64" s="71">
        <v>0</v>
      </c>
      <c r="AM64" s="71">
        <v>3812892.5485433852</v>
      </c>
      <c r="AN64" s="71">
        <v>0</v>
      </c>
      <c r="AO64" s="71">
        <v>0</v>
      </c>
      <c r="AP64" s="71">
        <v>172858451.77624369</v>
      </c>
      <c r="AQ64" s="72"/>
      <c r="AR64" s="71">
        <v>155</v>
      </c>
      <c r="AS64" s="71">
        <v>10</v>
      </c>
      <c r="AT64" s="71">
        <v>0</v>
      </c>
      <c r="AU64" s="71">
        <v>0</v>
      </c>
      <c r="AV64" s="71">
        <v>0</v>
      </c>
      <c r="AW64" s="71">
        <v>0</v>
      </c>
      <c r="AX64" s="71"/>
      <c r="AY64" s="72"/>
      <c r="AZ64" s="71">
        <v>639.5</v>
      </c>
      <c r="BA64" s="71">
        <v>179.9</v>
      </c>
      <c r="BB64" s="71">
        <v>0</v>
      </c>
      <c r="BC64" s="71">
        <v>0</v>
      </c>
      <c r="BD64" s="71">
        <v>0</v>
      </c>
      <c r="BE64" s="71">
        <v>0</v>
      </c>
      <c r="BF64" s="71"/>
      <c r="BG64" s="72"/>
      <c r="BH64" s="71">
        <v>0</v>
      </c>
      <c r="BI64" s="71">
        <v>0</v>
      </c>
      <c r="BJ64" s="71">
        <v>14.909000000000001</v>
      </c>
      <c r="BK64" s="71">
        <v>0</v>
      </c>
      <c r="BL64" s="71">
        <v>0</v>
      </c>
      <c r="BM64" s="71">
        <v>0</v>
      </c>
      <c r="BN64" s="72"/>
      <c r="BO64" s="71">
        <v>0</v>
      </c>
      <c r="BP64" s="71">
        <v>0</v>
      </c>
      <c r="BQ64" s="71">
        <v>3</v>
      </c>
      <c r="BR64" s="71">
        <v>0</v>
      </c>
      <c r="BS64" s="71">
        <v>0</v>
      </c>
      <c r="BT64" s="71">
        <v>0</v>
      </c>
      <c r="BU64"/>
      <c r="BV64" s="70">
        <v>14.909000000000001</v>
      </c>
      <c r="BW64" s="70">
        <v>0</v>
      </c>
      <c r="BX64" s="70">
        <v>0</v>
      </c>
      <c r="BY64" s="70">
        <v>0</v>
      </c>
      <c r="BZ64" s="70">
        <v>0</v>
      </c>
      <c r="CA64" s="70">
        <v>0</v>
      </c>
      <c r="CB64" s="70">
        <v>0</v>
      </c>
      <c r="CC64" s="70">
        <v>0</v>
      </c>
      <c r="CD64" s="70">
        <v>0</v>
      </c>
    </row>
    <row r="65" spans="1:82">
      <c r="A65" s="70" t="s">
        <v>1722</v>
      </c>
      <c r="B65" s="70">
        <v>253</v>
      </c>
      <c r="C65" s="70">
        <v>15</v>
      </c>
      <c r="D65" s="70">
        <v>15</v>
      </c>
      <c r="E65" s="70">
        <v>2018</v>
      </c>
      <c r="F65" s="70" t="s">
        <v>183</v>
      </c>
      <c r="G65" s="1064" t="s">
        <v>1707</v>
      </c>
      <c r="H65" s="70" t="s">
        <v>1708</v>
      </c>
      <c r="I65" s="148"/>
      <c r="J65" s="71">
        <v>81.889685320109479</v>
      </c>
      <c r="K65" s="71">
        <v>3.0298305401612793</v>
      </c>
      <c r="L65" s="71">
        <v>2.5534199169142777</v>
      </c>
      <c r="M65" s="71">
        <v>26.107060407139116</v>
      </c>
      <c r="N65" s="71">
        <v>42.885082060176508</v>
      </c>
      <c r="O65" s="71">
        <v>26.973505585925778</v>
      </c>
      <c r="P65" s="71">
        <v>17.178907295237799</v>
      </c>
      <c r="Q65" s="71">
        <v>1.7283953262780301</v>
      </c>
      <c r="R65" s="71">
        <v>0</v>
      </c>
      <c r="S65" s="71">
        <v>2.5557115578425025</v>
      </c>
      <c r="T65" s="72"/>
      <c r="U65" s="71">
        <v>6757730</v>
      </c>
      <c r="V65" s="71">
        <v>949</v>
      </c>
      <c r="W65" s="71">
        <v>71</v>
      </c>
      <c r="X65" s="71">
        <v>6307</v>
      </c>
      <c r="Y65" s="71">
        <v>10273</v>
      </c>
      <c r="Z65" s="71">
        <v>16436</v>
      </c>
      <c r="AA65" s="71">
        <v>3594</v>
      </c>
      <c r="AB65" s="71">
        <v>27270</v>
      </c>
      <c r="AC65" s="71">
        <v>0</v>
      </c>
      <c r="AD65" s="71">
        <v>2.555711557842502</v>
      </c>
      <c r="AE65" s="72"/>
      <c r="AF65" s="71">
        <v>73055683.09979637</v>
      </c>
      <c r="AG65" s="71">
        <v>2080841.47572078</v>
      </c>
      <c r="AH65" s="71">
        <v>548575.31241082237</v>
      </c>
      <c r="AI65" s="71">
        <v>37840144.358008698</v>
      </c>
      <c r="AJ65" s="71">
        <v>53283955.988775916</v>
      </c>
      <c r="AK65" s="71">
        <v>0</v>
      </c>
      <c r="AL65" s="71">
        <v>0</v>
      </c>
      <c r="AM65" s="71">
        <v>3753745.7891066638</v>
      </c>
      <c r="AN65" s="71">
        <v>0</v>
      </c>
      <c r="AO65" s="71">
        <v>0</v>
      </c>
      <c r="AP65" s="71">
        <v>170562946.02381927</v>
      </c>
      <c r="AQ65" s="72"/>
      <c r="AR65" s="71">
        <v>169</v>
      </c>
      <c r="AS65" s="71">
        <v>11</v>
      </c>
      <c r="AT65" s="71">
        <v>0</v>
      </c>
      <c r="AU65" s="71">
        <v>0</v>
      </c>
      <c r="AV65" s="71">
        <v>0</v>
      </c>
      <c r="AW65" s="71">
        <v>0</v>
      </c>
      <c r="AX65" s="71"/>
      <c r="AY65" s="72"/>
      <c r="AZ65" s="71">
        <v>700.59999999999991</v>
      </c>
      <c r="BA65" s="71">
        <v>190</v>
      </c>
      <c r="BB65" s="71">
        <v>0</v>
      </c>
      <c r="BC65" s="71">
        <v>0</v>
      </c>
      <c r="BD65" s="71">
        <v>0</v>
      </c>
      <c r="BE65" s="71">
        <v>0</v>
      </c>
      <c r="BF65" s="71"/>
      <c r="BG65" s="72"/>
      <c r="BH65" s="71">
        <v>0</v>
      </c>
      <c r="BI65" s="71">
        <v>0</v>
      </c>
      <c r="BJ65" s="71">
        <v>14.065</v>
      </c>
      <c r="BK65" s="71">
        <v>0</v>
      </c>
      <c r="BL65" s="71">
        <v>0</v>
      </c>
      <c r="BM65" s="71">
        <v>0</v>
      </c>
      <c r="BN65" s="72"/>
      <c r="BO65" s="71">
        <v>0</v>
      </c>
      <c r="BP65" s="71">
        <v>0</v>
      </c>
      <c r="BQ65" s="71">
        <v>3</v>
      </c>
      <c r="BR65" s="71">
        <v>0</v>
      </c>
      <c r="BS65" s="71">
        <v>0</v>
      </c>
      <c r="BT65" s="71">
        <v>0</v>
      </c>
      <c r="BU65"/>
      <c r="BV65" s="70">
        <v>14.065</v>
      </c>
      <c r="BW65" s="70">
        <v>0</v>
      </c>
      <c r="BX65" s="70">
        <v>0</v>
      </c>
      <c r="BY65" s="70">
        <v>0</v>
      </c>
      <c r="BZ65" s="70">
        <v>0</v>
      </c>
      <c r="CA65" s="70">
        <v>0</v>
      </c>
      <c r="CB65" s="70">
        <v>0</v>
      </c>
      <c r="CC65" s="70">
        <v>0</v>
      </c>
      <c r="CD65" s="70">
        <v>0</v>
      </c>
    </row>
    <row r="66" spans="1:82">
      <c r="A66" s="70" t="s">
        <v>1723</v>
      </c>
      <c r="B66" s="70">
        <v>254</v>
      </c>
      <c r="C66" s="70">
        <v>16</v>
      </c>
      <c r="D66" s="70">
        <v>15</v>
      </c>
      <c r="E66" s="70">
        <v>2019</v>
      </c>
      <c r="F66" s="70" t="s">
        <v>158</v>
      </c>
      <c r="G66" s="70" t="s">
        <v>1707</v>
      </c>
      <c r="H66" s="70" t="s">
        <v>1708</v>
      </c>
      <c r="I66" s="148"/>
      <c r="J66" s="71">
        <v>73.596013495821467</v>
      </c>
      <c r="K66" s="71">
        <v>3.4128190759010724</v>
      </c>
      <c r="L66" s="71">
        <v>2.577432914591288</v>
      </c>
      <c r="M66" s="71">
        <v>26.487056243975545</v>
      </c>
      <c r="N66" s="71">
        <v>41.140696022817103</v>
      </c>
      <c r="O66" s="71">
        <v>26.013189682277748</v>
      </c>
      <c r="P66" s="71">
        <v>16.518649375882045</v>
      </c>
      <c r="Q66" s="71">
        <v>1.64871193555636</v>
      </c>
      <c r="R66" s="71">
        <v>0</v>
      </c>
      <c r="S66" s="71">
        <v>1.6347651069270228</v>
      </c>
      <c r="T66" s="72"/>
      <c r="U66" s="71">
        <v>6453929</v>
      </c>
      <c r="V66" s="71">
        <v>949</v>
      </c>
      <c r="W66" s="71">
        <v>71</v>
      </c>
      <c r="X66" s="71">
        <v>6307</v>
      </c>
      <c r="Y66" s="71">
        <v>10230</v>
      </c>
      <c r="Z66" s="71">
        <v>16286</v>
      </c>
      <c r="AA66" s="71">
        <v>3430</v>
      </c>
      <c r="AB66" s="71">
        <v>26717</v>
      </c>
      <c r="AC66" s="71">
        <v>0</v>
      </c>
      <c r="AD66" s="71">
        <v>1.634765106927023</v>
      </c>
      <c r="AE66" s="72"/>
      <c r="AF66" s="71">
        <v>64220668.210024029</v>
      </c>
      <c r="AG66" s="71">
        <v>2027675.1285809779</v>
      </c>
      <c r="AH66" s="71">
        <v>580183.66574900423</v>
      </c>
      <c r="AI66" s="71">
        <v>39078717.118963867</v>
      </c>
      <c r="AJ66" s="71">
        <v>51321551.78699857</v>
      </c>
      <c r="AK66" s="71">
        <v>0</v>
      </c>
      <c r="AL66" s="71">
        <v>0</v>
      </c>
      <c r="AM66" s="71">
        <v>3638654.274531682</v>
      </c>
      <c r="AN66" s="71">
        <v>0</v>
      </c>
      <c r="AO66" s="71">
        <v>0</v>
      </c>
      <c r="AP66" s="71">
        <v>160867450.18484816</v>
      </c>
      <c r="AQ66" s="72"/>
      <c r="AR66" s="71">
        <v>173</v>
      </c>
      <c r="AS66" s="71">
        <v>12</v>
      </c>
      <c r="AT66" s="71">
        <v>0</v>
      </c>
      <c r="AU66" s="71">
        <v>0</v>
      </c>
      <c r="AV66" s="71">
        <v>0</v>
      </c>
      <c r="AW66" s="71">
        <v>0</v>
      </c>
      <c r="AX66" s="71"/>
      <c r="AY66" s="72"/>
      <c r="AZ66" s="71">
        <v>725.59999999999991</v>
      </c>
      <c r="BA66" s="71">
        <v>200.4</v>
      </c>
      <c r="BB66" s="71">
        <v>0</v>
      </c>
      <c r="BC66" s="71">
        <v>0</v>
      </c>
      <c r="BD66" s="71">
        <v>0</v>
      </c>
      <c r="BE66" s="71">
        <v>0</v>
      </c>
      <c r="BF66" s="71"/>
      <c r="BG66" s="72"/>
      <c r="BH66" s="71">
        <v>0</v>
      </c>
      <c r="BI66" s="71">
        <v>0</v>
      </c>
      <c r="BJ66" s="71">
        <v>17.064</v>
      </c>
      <c r="BK66" s="71">
        <v>0</v>
      </c>
      <c r="BL66" s="71">
        <v>0</v>
      </c>
      <c r="BM66" s="71">
        <v>0</v>
      </c>
      <c r="BN66" s="72"/>
      <c r="BO66" s="71">
        <v>0</v>
      </c>
      <c r="BP66" s="71">
        <v>0</v>
      </c>
      <c r="BQ66" s="71">
        <v>4</v>
      </c>
      <c r="BR66" s="71">
        <v>0</v>
      </c>
      <c r="BS66" s="71">
        <v>0</v>
      </c>
      <c r="BT66" s="71">
        <v>0</v>
      </c>
      <c r="BU66"/>
      <c r="BV66" s="70">
        <v>17.064</v>
      </c>
      <c r="BW66" s="70">
        <v>0</v>
      </c>
      <c r="BX66" s="70">
        <v>0</v>
      </c>
      <c r="BY66" s="70">
        <v>0</v>
      </c>
      <c r="BZ66" s="70">
        <v>0</v>
      </c>
      <c r="CA66" s="70">
        <v>0</v>
      </c>
      <c r="CB66" s="70">
        <v>0</v>
      </c>
      <c r="CC66" s="70">
        <v>0</v>
      </c>
      <c r="CD66" s="70">
        <v>0</v>
      </c>
    </row>
    <row r="67" spans="1:82">
      <c r="A67" s="70" t="s">
        <v>1724</v>
      </c>
      <c r="B67" s="70">
        <v>255</v>
      </c>
      <c r="C67" s="70">
        <v>17</v>
      </c>
      <c r="D67" s="70">
        <v>15</v>
      </c>
      <c r="E67" s="70">
        <v>2020</v>
      </c>
      <c r="F67" s="70" t="s">
        <v>159</v>
      </c>
      <c r="G67" s="70" t="s">
        <v>1707</v>
      </c>
      <c r="H67" s="70" t="s">
        <v>1708</v>
      </c>
      <c r="I67" s="148"/>
      <c r="J67" s="71">
        <v>64.909623823314604</v>
      </c>
      <c r="K67" s="71">
        <v>2.8898648155121656</v>
      </c>
      <c r="L67" s="71">
        <v>3.7444533796916932</v>
      </c>
      <c r="M67" s="71">
        <v>21.284948119286621</v>
      </c>
      <c r="N67" s="71">
        <v>38.311595241247943</v>
      </c>
      <c r="O67" s="71">
        <v>22.635894470284384</v>
      </c>
      <c r="P67" s="71">
        <v>15.359952909867976</v>
      </c>
      <c r="Q67" s="71">
        <v>1.54105642747756</v>
      </c>
      <c r="R67" s="71">
        <v>0</v>
      </c>
      <c r="S67" s="71">
        <v>1.610523962500696</v>
      </c>
      <c r="T67" s="72"/>
      <c r="U67" s="71">
        <v>6020515</v>
      </c>
      <c r="V67" s="71">
        <v>727</v>
      </c>
      <c r="W67" s="71">
        <v>109</v>
      </c>
      <c r="X67" s="71">
        <v>5733</v>
      </c>
      <c r="Y67" s="71">
        <v>10195</v>
      </c>
      <c r="Z67" s="71">
        <v>16175</v>
      </c>
      <c r="AA67" s="71">
        <v>3390</v>
      </c>
      <c r="AB67" s="71">
        <v>26137</v>
      </c>
      <c r="AC67" s="71">
        <v>0</v>
      </c>
      <c r="AD67" s="71">
        <v>1.610523962500696</v>
      </c>
      <c r="AE67" s="72"/>
      <c r="AF67" s="71">
        <v>58157342.433230869</v>
      </c>
      <c r="AG67" s="71">
        <v>1641080.04438966</v>
      </c>
      <c r="AH67" s="71">
        <v>865252.42689229164</v>
      </c>
      <c r="AI67" s="71">
        <v>33346489.182759151</v>
      </c>
      <c r="AJ67" s="71">
        <v>49903910.918797657</v>
      </c>
      <c r="AK67" s="71"/>
      <c r="AL67" s="71"/>
      <c r="AM67" s="71">
        <v>3411168.8881266383</v>
      </c>
      <c r="AN67" s="71"/>
      <c r="AO67" s="71"/>
      <c r="AP67" s="71">
        <v>147325243.89419627</v>
      </c>
      <c r="AQ67" s="72"/>
      <c r="AR67" s="71">
        <v>181</v>
      </c>
      <c r="AS67" s="71">
        <v>13</v>
      </c>
      <c r="AT67" s="71">
        <v>0</v>
      </c>
      <c r="AU67" s="71">
        <v>0</v>
      </c>
      <c r="AV67" s="71">
        <v>0</v>
      </c>
      <c r="AW67" s="71">
        <v>0</v>
      </c>
      <c r="AX67" s="71"/>
      <c r="AY67" s="72"/>
      <c r="AZ67" s="71">
        <v>770.7</v>
      </c>
      <c r="BA67" s="71">
        <v>227.9</v>
      </c>
      <c r="BB67" s="71">
        <v>0</v>
      </c>
      <c r="BC67" s="71">
        <v>0</v>
      </c>
      <c r="BD67" s="71">
        <v>0</v>
      </c>
      <c r="BE67" s="71">
        <v>0</v>
      </c>
      <c r="BF67" s="71"/>
      <c r="BG67" s="72"/>
      <c r="BH67" s="71">
        <v>0</v>
      </c>
      <c r="BI67" s="71">
        <v>0</v>
      </c>
      <c r="BJ67" s="71">
        <v>16.582999999999998</v>
      </c>
      <c r="BK67" s="71">
        <v>0</v>
      </c>
      <c r="BL67" s="71">
        <v>0</v>
      </c>
      <c r="BM67" s="71">
        <v>0</v>
      </c>
      <c r="BN67" s="72"/>
      <c r="BO67" s="71">
        <v>0</v>
      </c>
      <c r="BP67" s="71">
        <v>0</v>
      </c>
      <c r="BQ67" s="71">
        <v>4</v>
      </c>
      <c r="BR67" s="71">
        <v>0</v>
      </c>
      <c r="BS67" s="71">
        <v>0</v>
      </c>
      <c r="BT67" s="71">
        <v>0</v>
      </c>
      <c r="BU67"/>
      <c r="BV67" s="70">
        <v>16.582999999999998</v>
      </c>
      <c r="BW67" s="70">
        <v>0</v>
      </c>
      <c r="BX67" s="70">
        <v>0</v>
      </c>
      <c r="BY67" s="70">
        <v>0</v>
      </c>
      <c r="BZ67" s="70">
        <v>0</v>
      </c>
      <c r="CA67" s="70">
        <v>0</v>
      </c>
      <c r="CB67" s="70">
        <v>0</v>
      </c>
      <c r="CC67" s="70">
        <v>0</v>
      </c>
      <c r="CD67" s="70">
        <v>0</v>
      </c>
    </row>
    <row r="68" spans="1:82">
      <c r="A68" s="70" t="s">
        <v>1725</v>
      </c>
      <c r="B68" s="70">
        <v>255</v>
      </c>
      <c r="C68" s="70">
        <v>18</v>
      </c>
      <c r="D68" s="70">
        <v>15</v>
      </c>
      <c r="E68" s="70">
        <v>2021</v>
      </c>
      <c r="F68" s="70" t="s">
        <v>160</v>
      </c>
      <c r="G68" s="70" t="s">
        <v>1707</v>
      </c>
      <c r="H68" s="70" t="s">
        <v>1708</v>
      </c>
      <c r="I68" s="148"/>
      <c r="J68" s="71">
        <v>64.729866765933536</v>
      </c>
      <c r="K68" s="71">
        <v>2.3708512356609162</v>
      </c>
      <c r="L68" s="71">
        <v>2.7274322760930696</v>
      </c>
      <c r="M68" s="71">
        <v>23.781028896124365</v>
      </c>
      <c r="N68" s="71">
        <v>35.114034425008043</v>
      </c>
      <c r="O68" s="71">
        <v>21.825000544662728</v>
      </c>
      <c r="P68" s="71">
        <v>15.556849950650362</v>
      </c>
      <c r="Q68" s="71">
        <v>1.4961696270592899</v>
      </c>
      <c r="R68" s="71">
        <v>0</v>
      </c>
      <c r="S68" s="71">
        <v>2.2063442384793639</v>
      </c>
      <c r="T68" s="72"/>
      <c r="U68" s="71">
        <v>6237812</v>
      </c>
      <c r="V68" s="71">
        <v>727</v>
      </c>
      <c r="W68" s="71">
        <v>109</v>
      </c>
      <c r="X68" s="71">
        <v>5733</v>
      </c>
      <c r="Y68" s="71">
        <v>10159</v>
      </c>
      <c r="Z68" s="71">
        <v>16058</v>
      </c>
      <c r="AA68" s="71">
        <v>3348</v>
      </c>
      <c r="AB68" s="71">
        <v>25625</v>
      </c>
      <c r="AC68" s="71">
        <v>0</v>
      </c>
      <c r="AD68" s="71">
        <v>2.2063442384793639</v>
      </c>
      <c r="AE68" s="72"/>
      <c r="AF68" s="71">
        <v>56120963.4809599</v>
      </c>
      <c r="AG68" s="71">
        <v>1641733.2667743664</v>
      </c>
      <c r="AH68" s="71">
        <v>590093.39853135846</v>
      </c>
      <c r="AI68" s="71">
        <v>36741303.632149465</v>
      </c>
      <c r="AJ68" s="71">
        <v>42533116.691300832</v>
      </c>
      <c r="AK68" s="71">
        <v>0</v>
      </c>
      <c r="AL68" s="71">
        <v>0</v>
      </c>
      <c r="AM68" s="71">
        <v>3363637.1250749496</v>
      </c>
      <c r="AN68" s="71">
        <v>0</v>
      </c>
      <c r="AO68" s="71">
        <v>0</v>
      </c>
      <c r="AP68" s="71">
        <v>140990847.59479088</v>
      </c>
      <c r="AQ68" s="72"/>
      <c r="AR68" s="71">
        <v>192</v>
      </c>
      <c r="AS68" s="71">
        <v>13</v>
      </c>
      <c r="AT68" s="71">
        <v>0</v>
      </c>
      <c r="AU68" s="71">
        <v>0</v>
      </c>
      <c r="AV68" s="71">
        <v>0</v>
      </c>
      <c r="AW68" s="71">
        <v>0</v>
      </c>
      <c r="AX68" s="71"/>
      <c r="AY68" s="72"/>
      <c r="AZ68" s="71">
        <v>839.49999999999989</v>
      </c>
      <c r="BA68" s="71">
        <v>227.9</v>
      </c>
      <c r="BB68" s="71">
        <v>0</v>
      </c>
      <c r="BC68" s="71">
        <v>0</v>
      </c>
      <c r="BD68" s="71">
        <v>0</v>
      </c>
      <c r="BE68" s="71">
        <v>0</v>
      </c>
      <c r="BF68" s="71"/>
      <c r="BG68" s="72"/>
      <c r="BH68" s="71">
        <v>0</v>
      </c>
      <c r="BI68" s="71">
        <v>0</v>
      </c>
      <c r="BJ68" s="71">
        <v>16.57</v>
      </c>
      <c r="BK68" s="71">
        <v>0</v>
      </c>
      <c r="BL68" s="71">
        <v>0</v>
      </c>
      <c r="BM68" s="71">
        <v>0</v>
      </c>
      <c r="BN68" s="72"/>
      <c r="BO68" s="71">
        <v>0</v>
      </c>
      <c r="BP68" s="71">
        <v>0</v>
      </c>
      <c r="BQ68" s="71">
        <v>4</v>
      </c>
      <c r="BR68" s="71">
        <v>0</v>
      </c>
      <c r="BS68" s="71">
        <v>0</v>
      </c>
      <c r="BT68" s="71">
        <v>0</v>
      </c>
      <c r="BU68"/>
      <c r="BV68" s="70">
        <v>16.57</v>
      </c>
      <c r="BW68" s="70">
        <v>0</v>
      </c>
      <c r="BX68" s="70">
        <v>0</v>
      </c>
      <c r="BY68" s="70">
        <v>0</v>
      </c>
      <c r="BZ68" s="70">
        <v>0</v>
      </c>
      <c r="CA68" s="70">
        <v>0</v>
      </c>
      <c r="CB68" s="70">
        <v>0</v>
      </c>
      <c r="CC68" s="70">
        <v>0</v>
      </c>
      <c r="CD68" s="70">
        <v>0</v>
      </c>
    </row>
    <row r="69" spans="1:82">
      <c r="A69" s="70" t="s">
        <v>1726</v>
      </c>
      <c r="B69" s="70">
        <v>255</v>
      </c>
      <c r="C69" s="70">
        <v>19</v>
      </c>
      <c r="D69" s="70">
        <v>15</v>
      </c>
      <c r="E69" s="70">
        <v>2022</v>
      </c>
      <c r="F69" s="70" t="s">
        <v>161</v>
      </c>
      <c r="G69" s="70" t="s">
        <v>1707</v>
      </c>
      <c r="H69" s="70" t="s">
        <v>1708</v>
      </c>
      <c r="I69" s="148"/>
      <c r="J69" s="71">
        <v>68.644048136952918</v>
      </c>
      <c r="K69" s="71">
        <v>2.4212633067450819</v>
      </c>
      <c r="L69" s="71">
        <v>2.739783318644704</v>
      </c>
      <c r="M69" s="71">
        <v>22.269135266476461</v>
      </c>
      <c r="N69" s="71">
        <v>35.032600677527</v>
      </c>
      <c r="O69" s="71">
        <v>22.76079219493225</v>
      </c>
      <c r="P69" s="71">
        <v>15.181373786748551</v>
      </c>
      <c r="Q69" s="71">
        <v>1.4748072944874751</v>
      </c>
      <c r="R69" s="71">
        <v>0</v>
      </c>
      <c r="S69" s="71">
        <v>2.1298350343942341</v>
      </c>
      <c r="T69" s="72"/>
      <c r="U69" s="71">
        <v>7350460</v>
      </c>
      <c r="V69" s="71">
        <v>727</v>
      </c>
      <c r="W69" s="71">
        <v>109</v>
      </c>
      <c r="X69" s="71">
        <v>5733</v>
      </c>
      <c r="Y69" s="71">
        <v>10115</v>
      </c>
      <c r="Z69" s="71">
        <v>15911</v>
      </c>
      <c r="AA69" s="71">
        <v>3317</v>
      </c>
      <c r="AB69" s="71">
        <v>25052</v>
      </c>
      <c r="AC69" s="71">
        <v>0</v>
      </c>
      <c r="AD69" s="71">
        <v>2.1298350343942341</v>
      </c>
      <c r="AE69" s="72"/>
      <c r="AF69" s="71">
        <v>62882762.304486319</v>
      </c>
      <c r="AG69" s="71">
        <v>1608228.8022791403</v>
      </c>
      <c r="AH69" s="71">
        <v>714031.37731597549</v>
      </c>
      <c r="AI69" s="71">
        <v>33872004.841865644</v>
      </c>
      <c r="AJ69" s="71">
        <v>47461105.374090835</v>
      </c>
      <c r="AK69" s="71">
        <v>0</v>
      </c>
      <c r="AL69" s="71">
        <v>0</v>
      </c>
      <c r="AM69" s="71">
        <v>3234896.9794870592</v>
      </c>
      <c r="AN69" s="71">
        <v>0</v>
      </c>
      <c r="AO69" s="71">
        <v>0</v>
      </c>
      <c r="AP69" s="71">
        <v>149773029.67952496</v>
      </c>
      <c r="AQ69" s="72"/>
      <c r="AR69" s="71">
        <v>200</v>
      </c>
      <c r="AS69" s="71">
        <v>18</v>
      </c>
      <c r="AT69" s="71">
        <v>0</v>
      </c>
      <c r="AU69" s="71">
        <v>0</v>
      </c>
      <c r="AV69" s="71">
        <v>0</v>
      </c>
      <c r="AW69" s="71">
        <v>0</v>
      </c>
      <c r="AX69" s="71"/>
      <c r="AY69" s="72"/>
      <c r="AZ69" s="71">
        <v>879.69999999999982</v>
      </c>
      <c r="BA69" s="71">
        <v>351.50000000000006</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1727</v>
      </c>
      <c r="B70" s="70">
        <v>255</v>
      </c>
      <c r="C70" s="70">
        <v>20</v>
      </c>
      <c r="D70" s="70">
        <v>15</v>
      </c>
      <c r="E70" s="70">
        <v>2023</v>
      </c>
      <c r="F70" s="70" t="s">
        <v>1539</v>
      </c>
      <c r="G70" s="70" t="s">
        <v>1707</v>
      </c>
      <c r="H70" s="70" t="s">
        <v>1708</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213</v>
      </c>
      <c r="AS70" s="71">
        <v>18</v>
      </c>
      <c r="AT70" s="71">
        <v>0</v>
      </c>
      <c r="AU70" s="71">
        <v>0</v>
      </c>
      <c r="AV70" s="71">
        <v>0</v>
      </c>
      <c r="AW70" s="71">
        <v>0</v>
      </c>
      <c r="AX70" s="71"/>
      <c r="AY70" s="72"/>
      <c r="AZ70" s="71">
        <v>946.69999999999982</v>
      </c>
      <c r="BA70" s="71">
        <v>351.50000000000006</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1728</v>
      </c>
      <c r="B71" s="70">
        <v>255</v>
      </c>
      <c r="C71" s="70">
        <v>21</v>
      </c>
      <c r="D71" s="70">
        <v>15</v>
      </c>
      <c r="E71" s="70">
        <v>2024</v>
      </c>
      <c r="F71" s="70" t="s">
        <v>1554</v>
      </c>
      <c r="G71" s="70" t="s">
        <v>1707</v>
      </c>
      <c r="H71" s="70" t="s">
        <v>1708</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1729</v>
      </c>
      <c r="B72" s="70">
        <v>103</v>
      </c>
      <c r="C72" s="70">
        <v>1</v>
      </c>
      <c r="D72" s="70">
        <v>7</v>
      </c>
      <c r="E72" s="70">
        <v>1990</v>
      </c>
      <c r="F72" s="70" t="s">
        <v>787</v>
      </c>
      <c r="G72" s="70" t="s">
        <v>1730</v>
      </c>
      <c r="H72" s="70" t="s">
        <v>1731</v>
      </c>
      <c r="I72" s="148"/>
      <c r="J72" s="71">
        <v>76.503584420754095</v>
      </c>
      <c r="K72" s="71">
        <v>5.0591879693654258</v>
      </c>
      <c r="L72" s="71">
        <v>12.08817365482918</v>
      </c>
      <c r="M72" s="71">
        <v>12.91749681653552</v>
      </c>
      <c r="N72" s="71">
        <v>31.19511626415408</v>
      </c>
      <c r="O72" s="71">
        <v>22.69811469512408</v>
      </c>
      <c r="P72" s="71">
        <v>28.252415915141789</v>
      </c>
      <c r="Q72" s="71">
        <v>1.6775055459566399</v>
      </c>
      <c r="R72" s="71">
        <v>0</v>
      </c>
      <c r="S72" s="71">
        <v>1.7467247381938851</v>
      </c>
      <c r="T72" s="72"/>
      <c r="U72" s="71">
        <v>5207814</v>
      </c>
      <c r="V72" s="71">
        <v>1593</v>
      </c>
      <c r="W72" s="71">
        <v>112</v>
      </c>
      <c r="X72" s="71">
        <v>5150</v>
      </c>
      <c r="Y72" s="71">
        <v>7293</v>
      </c>
      <c r="Z72" s="71">
        <v>9336</v>
      </c>
      <c r="AA72" s="71">
        <v>6860</v>
      </c>
      <c r="AB72" s="71">
        <v>27237</v>
      </c>
      <c r="AC72" s="71">
        <v>0</v>
      </c>
      <c r="AD72" s="71">
        <v>1.7467247381938851</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1732</v>
      </c>
      <c r="B73" s="70">
        <v>104</v>
      </c>
      <c r="C73" s="70">
        <v>2</v>
      </c>
      <c r="D73" s="70">
        <v>7</v>
      </c>
      <c r="E73" s="70">
        <v>2005</v>
      </c>
      <c r="F73" s="70" t="s">
        <v>789</v>
      </c>
      <c r="G73" s="70" t="s">
        <v>1730</v>
      </c>
      <c r="H73" s="70" t="s">
        <v>1731</v>
      </c>
      <c r="I73" s="148"/>
      <c r="J73" s="71">
        <v>92.031514925156955</v>
      </c>
      <c r="K73" s="71">
        <v>3.130774394348617</v>
      </c>
      <c r="L73" s="71">
        <v>8.5051073187696176</v>
      </c>
      <c r="M73" s="71">
        <v>18.84134166247901</v>
      </c>
      <c r="N73" s="71">
        <v>45.112846756337788</v>
      </c>
      <c r="O73" s="71">
        <v>35.987860555383023</v>
      </c>
      <c r="P73" s="71">
        <v>26.01830499056906</v>
      </c>
      <c r="Q73" s="71">
        <v>1.67770300351396</v>
      </c>
      <c r="R73" s="71">
        <v>0</v>
      </c>
      <c r="S73" s="71">
        <v>2.8306576873870761</v>
      </c>
      <c r="T73" s="72"/>
      <c r="U73" s="71">
        <v>6281732</v>
      </c>
      <c r="V73" s="71">
        <v>1203</v>
      </c>
      <c r="W73" s="71">
        <v>75</v>
      </c>
      <c r="X73" s="71">
        <v>3984</v>
      </c>
      <c r="Y73" s="71">
        <v>8713</v>
      </c>
      <c r="Z73" s="71">
        <v>17129</v>
      </c>
      <c r="AA73" s="71">
        <v>5174</v>
      </c>
      <c r="AB73" s="71">
        <v>28477</v>
      </c>
      <c r="AC73" s="71">
        <v>0</v>
      </c>
      <c r="AD73" s="71">
        <v>2.8306576873870761</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1733</v>
      </c>
      <c r="B74" s="70">
        <v>105</v>
      </c>
      <c r="C74" s="70">
        <v>3</v>
      </c>
      <c r="D74" s="70">
        <v>7</v>
      </c>
      <c r="E74" s="70">
        <v>2006</v>
      </c>
      <c r="F74" s="70" t="s">
        <v>790</v>
      </c>
      <c r="G74" s="70" t="s">
        <v>1730</v>
      </c>
      <c r="H74" s="70" t="s">
        <v>1731</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1734</v>
      </c>
      <c r="B75" s="70">
        <v>106</v>
      </c>
      <c r="C75" s="70">
        <v>4</v>
      </c>
      <c r="D75" s="70">
        <v>7</v>
      </c>
      <c r="E75" s="70">
        <v>2007</v>
      </c>
      <c r="F75" s="70" t="s">
        <v>791</v>
      </c>
      <c r="G75" s="70" t="s">
        <v>1730</v>
      </c>
      <c r="H75" s="70" t="s">
        <v>1731</v>
      </c>
      <c r="I75" s="148"/>
      <c r="J75" s="71">
        <v>96.511222381752688</v>
      </c>
      <c r="K75" s="71">
        <v>3.8696354738809551</v>
      </c>
      <c r="L75" s="71">
        <v>9.6840249206610025</v>
      </c>
      <c r="M75" s="71">
        <v>29.174688734121808</v>
      </c>
      <c r="N75" s="71">
        <v>59.089775478311623</v>
      </c>
      <c r="O75" s="71">
        <v>34.942006258978822</v>
      </c>
      <c r="P75" s="71">
        <v>25.593785068863578</v>
      </c>
      <c r="Q75" s="71">
        <v>1.7571902206073999</v>
      </c>
      <c r="R75" s="71">
        <v>0</v>
      </c>
      <c r="S75" s="71">
        <v>2.6866402371176519</v>
      </c>
      <c r="T75" s="72"/>
      <c r="U75" s="71">
        <v>6970690</v>
      </c>
      <c r="V75" s="71">
        <v>1187</v>
      </c>
      <c r="W75" s="71">
        <v>81</v>
      </c>
      <c r="X75" s="71">
        <v>5118</v>
      </c>
      <c r="Y75" s="71">
        <v>8891</v>
      </c>
      <c r="Z75" s="71">
        <v>17289</v>
      </c>
      <c r="AA75" s="71">
        <v>5012</v>
      </c>
      <c r="AB75" s="71">
        <v>28249</v>
      </c>
      <c r="AC75" s="71">
        <v>0</v>
      </c>
      <c r="AD75" s="71">
        <v>2.6866402371176519</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1735</v>
      </c>
      <c r="B76" s="70">
        <v>107</v>
      </c>
      <c r="C76" s="70">
        <v>5</v>
      </c>
      <c r="D76" s="70">
        <v>7</v>
      </c>
      <c r="E76" s="70">
        <v>2008</v>
      </c>
      <c r="F76" s="70" t="s">
        <v>792</v>
      </c>
      <c r="G76" s="70" t="s">
        <v>1730</v>
      </c>
      <c r="H76" s="70" t="s">
        <v>1731</v>
      </c>
      <c r="I76" s="148"/>
      <c r="J76" s="71">
        <v>84.33957591721726</v>
      </c>
      <c r="K76" s="71">
        <v>2.7062123930701598</v>
      </c>
      <c r="L76" s="71">
        <v>8.1727233712500897</v>
      </c>
      <c r="M76" s="71">
        <v>28.20458119791456</v>
      </c>
      <c r="N76" s="71">
        <v>50.206392753295852</v>
      </c>
      <c r="O76" s="71">
        <v>33.927057706440053</v>
      </c>
      <c r="P76" s="71">
        <v>25.090253755318891</v>
      </c>
      <c r="Q76" s="71">
        <v>1.71247745401122</v>
      </c>
      <c r="R76" s="71">
        <v>0</v>
      </c>
      <c r="S76" s="71">
        <v>2.6302468481175341</v>
      </c>
      <c r="T76" s="72"/>
      <c r="U76" s="71">
        <v>7141865</v>
      </c>
      <c r="V76" s="71">
        <v>1187</v>
      </c>
      <c r="W76" s="71">
        <v>81</v>
      </c>
      <c r="X76" s="71">
        <v>5118</v>
      </c>
      <c r="Y76" s="71">
        <v>8934</v>
      </c>
      <c r="Z76" s="71">
        <v>17376</v>
      </c>
      <c r="AA76" s="71">
        <v>4919</v>
      </c>
      <c r="AB76" s="71">
        <v>27983</v>
      </c>
      <c r="AC76" s="71">
        <v>0</v>
      </c>
      <c r="AD76" s="71">
        <v>2.6302468481175341</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1736</v>
      </c>
      <c r="B77" s="70">
        <v>108</v>
      </c>
      <c r="C77" s="70">
        <v>6</v>
      </c>
      <c r="D77" s="70">
        <v>7</v>
      </c>
      <c r="E77" s="70">
        <v>2009</v>
      </c>
      <c r="F77" s="70" t="s">
        <v>176</v>
      </c>
      <c r="G77" s="70" t="s">
        <v>1730</v>
      </c>
      <c r="H77" s="70" t="s">
        <v>1731</v>
      </c>
      <c r="I77" s="148"/>
      <c r="J77" s="71">
        <v>70.966762467479242</v>
      </c>
      <c r="K77" s="71">
        <v>2.258342797160096</v>
      </c>
      <c r="L77" s="71">
        <v>14.61620139273607</v>
      </c>
      <c r="M77" s="71">
        <v>25.83126782693682</v>
      </c>
      <c r="N77" s="71">
        <v>39.858634503664909</v>
      </c>
      <c r="O77" s="71">
        <v>34.469155533758233</v>
      </c>
      <c r="P77" s="71">
        <v>24.156637342678561</v>
      </c>
      <c r="Q77" s="71">
        <v>1.6206665623133201</v>
      </c>
      <c r="R77" s="71">
        <v>0</v>
      </c>
      <c r="S77" s="71">
        <v>2.5808839345335071</v>
      </c>
      <c r="T77" s="72"/>
      <c r="U77" s="71">
        <v>6007000</v>
      </c>
      <c r="V77" s="71">
        <v>1159</v>
      </c>
      <c r="W77" s="71">
        <v>222</v>
      </c>
      <c r="X77" s="71">
        <v>5541</v>
      </c>
      <c r="Y77" s="71">
        <v>8961</v>
      </c>
      <c r="Z77" s="71">
        <v>17425</v>
      </c>
      <c r="AA77" s="71">
        <v>4862</v>
      </c>
      <c r="AB77" s="71">
        <v>27800</v>
      </c>
      <c r="AC77" s="71">
        <v>0</v>
      </c>
      <c r="AD77" s="71">
        <v>2.5808839345335071</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56.4</v>
      </c>
      <c r="BK77" s="71">
        <v>0</v>
      </c>
      <c r="BL77" s="71">
        <v>0</v>
      </c>
      <c r="BM77" s="71">
        <v>0</v>
      </c>
      <c r="BN77" s="72"/>
      <c r="BO77" s="71">
        <v>0</v>
      </c>
      <c r="BP77" s="71">
        <v>0</v>
      </c>
      <c r="BQ77" s="71">
        <v>2</v>
      </c>
      <c r="BR77" s="71">
        <v>0</v>
      </c>
      <c r="BS77" s="71">
        <v>0</v>
      </c>
      <c r="BT77" s="71">
        <v>0</v>
      </c>
      <c r="BU77"/>
      <c r="BV77" s="70">
        <v>56.4</v>
      </c>
      <c r="BW77" s="70">
        <v>0</v>
      </c>
      <c r="BX77" s="70">
        <v>0</v>
      </c>
      <c r="BY77" s="70">
        <v>0</v>
      </c>
      <c r="BZ77" s="70">
        <v>0</v>
      </c>
      <c r="CA77" s="70">
        <v>0</v>
      </c>
      <c r="CB77" s="70">
        <v>0</v>
      </c>
      <c r="CC77" s="70">
        <v>0</v>
      </c>
      <c r="CD77" s="70">
        <v>0</v>
      </c>
    </row>
    <row r="78" spans="1:82">
      <c r="A78" s="70" t="s">
        <v>1737</v>
      </c>
      <c r="B78" s="70">
        <v>109</v>
      </c>
      <c r="C78" s="70">
        <v>7</v>
      </c>
      <c r="D78" s="70">
        <v>7</v>
      </c>
      <c r="E78" s="70">
        <v>2010</v>
      </c>
      <c r="F78" s="70" t="s">
        <v>177</v>
      </c>
      <c r="G78" s="70" t="s">
        <v>1730</v>
      </c>
      <c r="H78" s="70" t="s">
        <v>1731</v>
      </c>
      <c r="I78" s="148"/>
      <c r="J78" s="71">
        <v>69.758899936829096</v>
      </c>
      <c r="K78" s="71">
        <v>2.5358343687163791</v>
      </c>
      <c r="L78" s="71">
        <v>13.673027049288461</v>
      </c>
      <c r="M78" s="71">
        <v>29.948748312654541</v>
      </c>
      <c r="N78" s="71">
        <v>47.919027551854867</v>
      </c>
      <c r="O78" s="71">
        <v>34.421957792372389</v>
      </c>
      <c r="P78" s="71">
        <v>24.546062527298179</v>
      </c>
      <c r="Q78" s="71">
        <v>1.68201489856012</v>
      </c>
      <c r="R78" s="71">
        <v>0</v>
      </c>
      <c r="S78" s="71">
        <v>2.68281560461639</v>
      </c>
      <c r="T78" s="72"/>
      <c r="U78" s="71">
        <v>6029378</v>
      </c>
      <c r="V78" s="71">
        <v>1159</v>
      </c>
      <c r="W78" s="71">
        <v>222</v>
      </c>
      <c r="X78" s="71">
        <v>5541</v>
      </c>
      <c r="Y78" s="71">
        <v>9015</v>
      </c>
      <c r="Z78" s="71">
        <v>17482</v>
      </c>
      <c r="AA78" s="71">
        <v>4817</v>
      </c>
      <c r="AB78" s="71">
        <v>27647</v>
      </c>
      <c r="AC78" s="71">
        <v>0</v>
      </c>
      <c r="AD78" s="71">
        <v>2.68281560461639</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51.548000000000002</v>
      </c>
      <c r="BK78" s="71">
        <v>0</v>
      </c>
      <c r="BL78" s="71">
        <v>0</v>
      </c>
      <c r="BM78" s="71">
        <v>0</v>
      </c>
      <c r="BN78" s="72"/>
      <c r="BO78" s="71">
        <v>0</v>
      </c>
      <c r="BP78" s="71">
        <v>0</v>
      </c>
      <c r="BQ78" s="71">
        <v>2</v>
      </c>
      <c r="BR78" s="71">
        <v>0</v>
      </c>
      <c r="BS78" s="71">
        <v>0</v>
      </c>
      <c r="BT78" s="71">
        <v>0</v>
      </c>
      <c r="BU78"/>
      <c r="BV78" s="70">
        <v>51.548000000000002</v>
      </c>
      <c r="BW78" s="70">
        <v>0</v>
      </c>
      <c r="BX78" s="70">
        <v>0</v>
      </c>
      <c r="BY78" s="70">
        <v>0</v>
      </c>
      <c r="BZ78" s="70">
        <v>0</v>
      </c>
      <c r="CA78" s="70">
        <v>0</v>
      </c>
      <c r="CB78" s="70">
        <v>0</v>
      </c>
      <c r="CC78" s="70">
        <v>0</v>
      </c>
      <c r="CD78" s="70">
        <v>0</v>
      </c>
    </row>
    <row r="79" spans="1:82">
      <c r="A79" s="70" t="s">
        <v>1738</v>
      </c>
      <c r="B79" s="70">
        <v>110</v>
      </c>
      <c r="C79" s="70">
        <v>8</v>
      </c>
      <c r="D79" s="70">
        <v>7</v>
      </c>
      <c r="E79" s="70">
        <v>2011</v>
      </c>
      <c r="F79" s="70" t="s">
        <v>178</v>
      </c>
      <c r="G79" s="70" t="s">
        <v>1730</v>
      </c>
      <c r="H79" s="70" t="s">
        <v>1731</v>
      </c>
      <c r="I79" s="148"/>
      <c r="J79" s="71">
        <v>92.575340597414808</v>
      </c>
      <c r="K79" s="71">
        <v>3.5003750084366669</v>
      </c>
      <c r="L79" s="71">
        <v>12.193359937545731</v>
      </c>
      <c r="M79" s="71">
        <v>37.863033089273777</v>
      </c>
      <c r="N79" s="71">
        <v>60.743794804526438</v>
      </c>
      <c r="O79" s="71">
        <v>33.952131018630539</v>
      </c>
      <c r="P79" s="71">
        <v>23.757545601065498</v>
      </c>
      <c r="Q79" s="71">
        <v>1.9260790893428501</v>
      </c>
      <c r="R79" s="71">
        <v>0</v>
      </c>
      <c r="S79" s="71">
        <v>2.5783238492163969</v>
      </c>
      <c r="T79" s="72"/>
      <c r="U79" s="71">
        <v>6436016</v>
      </c>
      <c r="V79" s="71">
        <v>1159</v>
      </c>
      <c r="W79" s="71">
        <v>222</v>
      </c>
      <c r="X79" s="71">
        <v>5541</v>
      </c>
      <c r="Y79" s="71">
        <v>9077</v>
      </c>
      <c r="Z79" s="71">
        <v>17618</v>
      </c>
      <c r="AA79" s="71">
        <v>4801</v>
      </c>
      <c r="AB79" s="71">
        <v>27446</v>
      </c>
      <c r="AC79" s="71">
        <v>0</v>
      </c>
      <c r="AD79" s="71">
        <v>2.5783238492163969</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55.293999999999997</v>
      </c>
      <c r="BK79" s="71">
        <v>0</v>
      </c>
      <c r="BL79" s="71">
        <v>0</v>
      </c>
      <c r="BM79" s="71">
        <v>0</v>
      </c>
      <c r="BN79" s="72"/>
      <c r="BO79" s="71">
        <v>0</v>
      </c>
      <c r="BP79" s="71">
        <v>0</v>
      </c>
      <c r="BQ79" s="71">
        <v>2</v>
      </c>
      <c r="BR79" s="71">
        <v>0</v>
      </c>
      <c r="BS79" s="71">
        <v>0</v>
      </c>
      <c r="BT79" s="71">
        <v>0</v>
      </c>
      <c r="BU79"/>
      <c r="BV79" s="70">
        <v>55.293999999999997</v>
      </c>
      <c r="BW79" s="70">
        <v>0</v>
      </c>
      <c r="BX79" s="70">
        <v>0</v>
      </c>
      <c r="BY79" s="70">
        <v>0</v>
      </c>
      <c r="BZ79" s="70">
        <v>0</v>
      </c>
      <c r="CA79" s="70">
        <v>0</v>
      </c>
      <c r="CB79" s="70">
        <v>0</v>
      </c>
      <c r="CC79" s="70">
        <v>0</v>
      </c>
      <c r="CD79" s="70">
        <v>0</v>
      </c>
    </row>
    <row r="80" spans="1:82">
      <c r="A80" s="70" t="s">
        <v>1739</v>
      </c>
      <c r="B80" s="70">
        <v>111</v>
      </c>
      <c r="C80" s="70">
        <v>9</v>
      </c>
      <c r="D80" s="70">
        <v>7</v>
      </c>
      <c r="E80" s="70">
        <v>2012</v>
      </c>
      <c r="F80" s="70" t="s">
        <v>179</v>
      </c>
      <c r="G80" s="70" t="s">
        <v>1730</v>
      </c>
      <c r="H80" s="70" t="s">
        <v>1731</v>
      </c>
      <c r="I80" s="148"/>
      <c r="J80" s="71">
        <v>99.513136889205924</v>
      </c>
      <c r="K80" s="71">
        <v>3.1650589245196499</v>
      </c>
      <c r="L80" s="71">
        <v>11.864772199792259</v>
      </c>
      <c r="M80" s="71">
        <v>36.625564098018998</v>
      </c>
      <c r="N80" s="71">
        <v>64.521315800898535</v>
      </c>
      <c r="O80" s="71">
        <v>33.901008268417677</v>
      </c>
      <c r="P80" s="71">
        <v>23.857877974714054</v>
      </c>
      <c r="Q80" s="71">
        <v>2.0889100689469</v>
      </c>
      <c r="R80" s="71">
        <v>0</v>
      </c>
      <c r="S80" s="71">
        <v>2.9081558128772129</v>
      </c>
      <c r="T80" s="72"/>
      <c r="U80" s="71">
        <v>6815991</v>
      </c>
      <c r="V80" s="71">
        <v>1159</v>
      </c>
      <c r="W80" s="71">
        <v>222</v>
      </c>
      <c r="X80" s="71">
        <v>5541</v>
      </c>
      <c r="Y80" s="71">
        <v>9223</v>
      </c>
      <c r="Z80" s="71">
        <v>17731</v>
      </c>
      <c r="AA80" s="71">
        <v>4794</v>
      </c>
      <c r="AB80" s="71">
        <v>27397</v>
      </c>
      <c r="AC80" s="71">
        <v>0</v>
      </c>
      <c r="AD80" s="71">
        <v>2.9081558128772129</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69.34</v>
      </c>
      <c r="BK80" s="71">
        <v>0</v>
      </c>
      <c r="BL80" s="71">
        <v>0</v>
      </c>
      <c r="BM80" s="71">
        <v>0</v>
      </c>
      <c r="BN80" s="72"/>
      <c r="BO80" s="71">
        <v>0</v>
      </c>
      <c r="BP80" s="71">
        <v>0</v>
      </c>
      <c r="BQ80" s="71">
        <v>2</v>
      </c>
      <c r="BR80" s="71">
        <v>0</v>
      </c>
      <c r="BS80" s="71">
        <v>0</v>
      </c>
      <c r="BT80" s="71">
        <v>0</v>
      </c>
      <c r="BU80"/>
      <c r="BV80" s="70">
        <v>69.34</v>
      </c>
      <c r="BW80" s="70">
        <v>0</v>
      </c>
      <c r="BX80" s="70">
        <v>0</v>
      </c>
      <c r="BY80" s="70">
        <v>0</v>
      </c>
      <c r="BZ80" s="70">
        <v>0</v>
      </c>
      <c r="CA80" s="70">
        <v>0</v>
      </c>
      <c r="CB80" s="70">
        <v>0</v>
      </c>
      <c r="CC80" s="70">
        <v>0</v>
      </c>
      <c r="CD80" s="70">
        <v>0</v>
      </c>
    </row>
    <row r="81" spans="1:82">
      <c r="A81" s="70" t="s">
        <v>1740</v>
      </c>
      <c r="B81" s="70">
        <v>112</v>
      </c>
      <c r="C81" s="70">
        <v>10</v>
      </c>
      <c r="D81" s="70">
        <v>7</v>
      </c>
      <c r="E81" s="70">
        <v>2013</v>
      </c>
      <c r="F81" s="70" t="s">
        <v>180</v>
      </c>
      <c r="G81" s="70" t="s">
        <v>1730</v>
      </c>
      <c r="H81" s="70" t="s">
        <v>1731</v>
      </c>
      <c r="I81" s="148"/>
      <c r="J81" s="71">
        <v>94.101043946993869</v>
      </c>
      <c r="K81" s="71">
        <v>2.530368770206493</v>
      </c>
      <c r="L81" s="71">
        <v>10.86247625909782</v>
      </c>
      <c r="M81" s="71">
        <v>35.146909025348712</v>
      </c>
      <c r="N81" s="71">
        <v>55.246882548681491</v>
      </c>
      <c r="O81" s="71">
        <v>32.614974438449202</v>
      </c>
      <c r="P81" s="71">
        <v>24.007718998978511</v>
      </c>
      <c r="Q81" s="71">
        <v>2.1036663368366502</v>
      </c>
      <c r="R81" s="71">
        <v>0</v>
      </c>
      <c r="S81" s="71">
        <v>2.447506268277575</v>
      </c>
      <c r="T81" s="72"/>
      <c r="U81" s="71">
        <v>6781406</v>
      </c>
      <c r="V81" s="71">
        <v>1159</v>
      </c>
      <c r="W81" s="71">
        <v>222</v>
      </c>
      <c r="X81" s="71">
        <v>5541</v>
      </c>
      <c r="Y81" s="71">
        <v>9180</v>
      </c>
      <c r="Z81" s="71">
        <v>17820</v>
      </c>
      <c r="AA81" s="71">
        <v>4806</v>
      </c>
      <c r="AB81" s="71">
        <v>27195</v>
      </c>
      <c r="AC81" s="71">
        <v>0</v>
      </c>
      <c r="AD81" s="71">
        <v>2.447506268277575</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66.866</v>
      </c>
      <c r="BK81" s="71">
        <v>0</v>
      </c>
      <c r="BL81" s="71">
        <v>0</v>
      </c>
      <c r="BM81" s="71">
        <v>0</v>
      </c>
      <c r="BN81" s="72"/>
      <c r="BO81" s="71">
        <v>0</v>
      </c>
      <c r="BP81" s="71">
        <v>0</v>
      </c>
      <c r="BQ81" s="71">
        <v>2</v>
      </c>
      <c r="BR81" s="71">
        <v>0</v>
      </c>
      <c r="BS81" s="71">
        <v>0</v>
      </c>
      <c r="BT81" s="71">
        <v>0</v>
      </c>
      <c r="BU81"/>
      <c r="BV81" s="70">
        <v>66.866</v>
      </c>
      <c r="BW81" s="70">
        <v>0</v>
      </c>
      <c r="BX81" s="70">
        <v>0</v>
      </c>
      <c r="BY81" s="70">
        <v>0</v>
      </c>
      <c r="BZ81" s="70">
        <v>0</v>
      </c>
      <c r="CA81" s="70">
        <v>0</v>
      </c>
      <c r="CB81" s="70">
        <v>0</v>
      </c>
      <c r="CC81" s="70">
        <v>0</v>
      </c>
      <c r="CD81" s="70">
        <v>0</v>
      </c>
    </row>
    <row r="82" spans="1:82">
      <c r="A82" s="70" t="s">
        <v>1741</v>
      </c>
      <c r="B82" s="70">
        <v>113</v>
      </c>
      <c r="C82" s="70">
        <v>11</v>
      </c>
      <c r="D82" s="70">
        <v>7</v>
      </c>
      <c r="E82" s="70">
        <v>2014</v>
      </c>
      <c r="F82" s="70" t="s">
        <v>181</v>
      </c>
      <c r="G82" s="70" t="s">
        <v>1730</v>
      </c>
      <c r="H82" s="70" t="s">
        <v>1731</v>
      </c>
      <c r="I82" s="148"/>
      <c r="J82" s="71">
        <v>93.605948332017832</v>
      </c>
      <c r="K82" s="71">
        <v>2.0285114291648831</v>
      </c>
      <c r="L82" s="71">
        <v>7.6053506971337921</v>
      </c>
      <c r="M82" s="71">
        <v>31.909093200277059</v>
      </c>
      <c r="N82" s="71">
        <v>54.33600014367768</v>
      </c>
      <c r="O82" s="71">
        <v>31.222290672663693</v>
      </c>
      <c r="P82" s="71">
        <v>24.122464797541838</v>
      </c>
      <c r="Q82" s="71">
        <v>2.0026084573019198</v>
      </c>
      <c r="R82" s="71">
        <v>0</v>
      </c>
      <c r="S82" s="71">
        <v>2.1771211781051609</v>
      </c>
      <c r="T82" s="72"/>
      <c r="U82" s="71">
        <v>6977328</v>
      </c>
      <c r="V82" s="71">
        <v>773</v>
      </c>
      <c r="W82" s="71">
        <v>178</v>
      </c>
      <c r="X82" s="71">
        <v>4976</v>
      </c>
      <c r="Y82" s="71">
        <v>9264</v>
      </c>
      <c r="Z82" s="71">
        <v>17967</v>
      </c>
      <c r="AA82" s="71">
        <v>4804</v>
      </c>
      <c r="AB82" s="71">
        <v>26983</v>
      </c>
      <c r="AC82" s="71">
        <v>0</v>
      </c>
      <c r="AD82" s="71">
        <v>2.1771211781051609</v>
      </c>
      <c r="AE82" s="72"/>
      <c r="AF82" s="71"/>
      <c r="AG82" s="71"/>
      <c r="AH82" s="71"/>
      <c r="AI82" s="71"/>
      <c r="AJ82" s="71"/>
      <c r="AK82" s="71"/>
      <c r="AL82" s="71"/>
      <c r="AM82" s="71"/>
      <c r="AN82" s="71"/>
      <c r="AO82" s="71"/>
      <c r="AP82" s="71"/>
      <c r="AQ82" s="72"/>
      <c r="AR82" s="71">
        <v>112</v>
      </c>
      <c r="AS82" s="71">
        <v>27</v>
      </c>
      <c r="AT82" s="71">
        <v>0</v>
      </c>
      <c r="AU82" s="71">
        <v>1</v>
      </c>
      <c r="AV82" s="71">
        <v>0</v>
      </c>
      <c r="AW82" s="71">
        <v>1</v>
      </c>
      <c r="AX82" s="71"/>
      <c r="AY82" s="72"/>
      <c r="AZ82" s="71">
        <v>510.846</v>
      </c>
      <c r="BA82" s="71">
        <v>2382</v>
      </c>
      <c r="BB82" s="71">
        <v>0</v>
      </c>
      <c r="BC82" s="71">
        <v>460</v>
      </c>
      <c r="BD82" s="71">
        <v>0</v>
      </c>
      <c r="BE82" s="71">
        <v>10800</v>
      </c>
      <c r="BF82" s="71"/>
      <c r="BG82" s="72"/>
      <c r="BH82" s="71">
        <v>0</v>
      </c>
      <c r="BI82" s="71">
        <v>0</v>
      </c>
      <c r="BJ82" s="71">
        <v>63.152000000000001</v>
      </c>
      <c r="BK82" s="71">
        <v>0</v>
      </c>
      <c r="BL82" s="71">
        <v>0</v>
      </c>
      <c r="BM82" s="71">
        <v>0</v>
      </c>
      <c r="BN82" s="72"/>
      <c r="BO82" s="71">
        <v>0</v>
      </c>
      <c r="BP82" s="71">
        <v>0</v>
      </c>
      <c r="BQ82" s="71">
        <v>2</v>
      </c>
      <c r="BR82" s="71">
        <v>0</v>
      </c>
      <c r="BS82" s="71">
        <v>0</v>
      </c>
      <c r="BT82" s="71">
        <v>0</v>
      </c>
      <c r="BU82"/>
      <c r="BV82" s="70">
        <v>63.152000000000001</v>
      </c>
      <c r="BW82" s="70">
        <v>0</v>
      </c>
      <c r="BX82" s="70">
        <v>0</v>
      </c>
      <c r="BY82" s="70">
        <v>0</v>
      </c>
      <c r="BZ82" s="70">
        <v>0</v>
      </c>
      <c r="CA82" s="70">
        <v>0</v>
      </c>
      <c r="CB82" s="70">
        <v>0</v>
      </c>
      <c r="CC82" s="70">
        <v>0</v>
      </c>
      <c r="CD82" s="70">
        <v>0</v>
      </c>
    </row>
    <row r="83" spans="1:82">
      <c r="A83" s="70" t="s">
        <v>1742</v>
      </c>
      <c r="B83" s="70">
        <v>114</v>
      </c>
      <c r="C83" s="70">
        <v>12</v>
      </c>
      <c r="D83" s="70">
        <v>7</v>
      </c>
      <c r="E83" s="70">
        <v>2015</v>
      </c>
      <c r="F83" s="70" t="s">
        <v>182</v>
      </c>
      <c r="G83" s="1064" t="s">
        <v>1730</v>
      </c>
      <c r="H83" s="70" t="s">
        <v>1731</v>
      </c>
      <c r="I83" s="148"/>
      <c r="J83" s="71">
        <v>86.114662165317029</v>
      </c>
      <c r="K83" s="71">
        <v>1.9131453347018319</v>
      </c>
      <c r="L83" s="71">
        <v>7.145636376716725</v>
      </c>
      <c r="M83" s="71">
        <v>28.77628586026859</v>
      </c>
      <c r="N83" s="71">
        <v>51.747152559073903</v>
      </c>
      <c r="O83" s="71">
        <v>31.105399454401297</v>
      </c>
      <c r="P83" s="71">
        <v>23.895283440459089</v>
      </c>
      <c r="Q83" s="71">
        <v>1.9436415251088399</v>
      </c>
      <c r="R83" s="71">
        <v>0</v>
      </c>
      <c r="S83" s="71">
        <v>0</v>
      </c>
      <c r="T83" s="72"/>
      <c r="U83" s="71">
        <v>7550144</v>
      </c>
      <c r="V83" s="71">
        <v>773</v>
      </c>
      <c r="W83" s="71">
        <v>178</v>
      </c>
      <c r="X83" s="71">
        <v>4976</v>
      </c>
      <c r="Y83" s="71">
        <v>9303</v>
      </c>
      <c r="Z83" s="71">
        <v>18072</v>
      </c>
      <c r="AA83" s="71">
        <v>4755</v>
      </c>
      <c r="AB83" s="71">
        <v>26752</v>
      </c>
      <c r="AC83" s="71">
        <v>0</v>
      </c>
      <c r="AD83" s="71">
        <v>0</v>
      </c>
      <c r="AE83" s="72"/>
      <c r="AF83" s="71">
        <v>90711773.842385739</v>
      </c>
      <c r="AG83" s="71">
        <v>1369998.7920177069</v>
      </c>
      <c r="AH83" s="71">
        <v>927173.99506650027</v>
      </c>
      <c r="AI83" s="71">
        <v>30358427.209451761</v>
      </c>
      <c r="AJ83" s="71">
        <v>68640645.69051218</v>
      </c>
      <c r="AK83" s="71">
        <v>0</v>
      </c>
      <c r="AL83" s="71">
        <v>0</v>
      </c>
      <c r="AM83" s="71">
        <v>3666249.379580691</v>
      </c>
      <c r="AN83" s="71">
        <v>0</v>
      </c>
      <c r="AO83" s="71">
        <v>0</v>
      </c>
      <c r="AP83" s="71">
        <v>195674268.90901458</v>
      </c>
      <c r="AQ83" s="72"/>
      <c r="AR83" s="71">
        <v>140</v>
      </c>
      <c r="AS83" s="71">
        <v>43</v>
      </c>
      <c r="AT83" s="71">
        <v>0</v>
      </c>
      <c r="AU83" s="71">
        <v>2</v>
      </c>
      <c r="AV83" s="71">
        <v>0</v>
      </c>
      <c r="AW83" s="71">
        <v>1</v>
      </c>
      <c r="AX83" s="71"/>
      <c r="AY83" s="72"/>
      <c r="AZ83" s="71">
        <v>644.74599999999998</v>
      </c>
      <c r="BA83" s="71">
        <v>4845.7</v>
      </c>
      <c r="BB83" s="71">
        <v>0</v>
      </c>
      <c r="BC83" s="71">
        <v>463.7</v>
      </c>
      <c r="BD83" s="71">
        <v>0</v>
      </c>
      <c r="BE83" s="71">
        <v>10800</v>
      </c>
      <c r="BF83" s="71"/>
      <c r="BG83" s="72"/>
      <c r="BH83" s="71">
        <v>0</v>
      </c>
      <c r="BI83" s="71">
        <v>0</v>
      </c>
      <c r="BJ83" s="71">
        <v>63.206000000000003</v>
      </c>
      <c r="BK83" s="71">
        <v>0</v>
      </c>
      <c r="BL83" s="71">
        <v>0</v>
      </c>
      <c r="BM83" s="71">
        <v>0</v>
      </c>
      <c r="BN83" s="72"/>
      <c r="BO83" s="71">
        <v>0</v>
      </c>
      <c r="BP83" s="71">
        <v>0</v>
      </c>
      <c r="BQ83" s="71">
        <v>2</v>
      </c>
      <c r="BR83" s="71">
        <v>0</v>
      </c>
      <c r="BS83" s="71">
        <v>0</v>
      </c>
      <c r="BT83" s="71">
        <v>0</v>
      </c>
      <c r="BU83"/>
      <c r="BV83" s="70">
        <v>63.206000000000003</v>
      </c>
      <c r="BW83" s="70">
        <v>0</v>
      </c>
      <c r="BX83" s="70">
        <v>0</v>
      </c>
      <c r="BY83" s="70">
        <v>0</v>
      </c>
      <c r="BZ83" s="70">
        <v>0</v>
      </c>
      <c r="CA83" s="70">
        <v>0</v>
      </c>
      <c r="CB83" s="70">
        <v>0</v>
      </c>
      <c r="CC83" s="70">
        <v>0</v>
      </c>
      <c r="CD83" s="70">
        <v>0</v>
      </c>
    </row>
    <row r="84" spans="1:82">
      <c r="A84" s="70" t="s">
        <v>1743</v>
      </c>
      <c r="B84" s="70">
        <v>115</v>
      </c>
      <c r="C84" s="70">
        <v>13</v>
      </c>
      <c r="D84" s="70">
        <v>7</v>
      </c>
      <c r="E84" s="70">
        <v>2016</v>
      </c>
      <c r="F84" s="70" t="s">
        <v>155</v>
      </c>
      <c r="G84" s="1064" t="s">
        <v>1730</v>
      </c>
      <c r="H84" s="70" t="s">
        <v>1731</v>
      </c>
      <c r="I84" s="148"/>
      <c r="J84" s="71">
        <v>88.321798360024729</v>
      </c>
      <c r="K84" s="71">
        <v>1.9283191947257257</v>
      </c>
      <c r="L84" s="71">
        <v>8.3289455979485112</v>
      </c>
      <c r="M84" s="71">
        <v>24.03086272964995</v>
      </c>
      <c r="N84" s="71">
        <v>50.504644289834445</v>
      </c>
      <c r="O84" s="71">
        <v>30.63925645414793</v>
      </c>
      <c r="P84" s="71">
        <v>23.968075300721523</v>
      </c>
      <c r="Q84" s="71">
        <v>1.8770461401484591</v>
      </c>
      <c r="R84" s="71">
        <v>0</v>
      </c>
      <c r="S84" s="71">
        <v>2.2816594837901025</v>
      </c>
      <c r="T84" s="72"/>
      <c r="U84" s="71">
        <v>7481307.0000000009</v>
      </c>
      <c r="V84" s="71">
        <v>773</v>
      </c>
      <c r="W84" s="71">
        <v>178</v>
      </c>
      <c r="X84" s="71">
        <v>4976</v>
      </c>
      <c r="Y84" s="71">
        <v>9353</v>
      </c>
      <c r="Z84" s="71">
        <v>18020</v>
      </c>
      <c r="AA84" s="71">
        <v>4933</v>
      </c>
      <c r="AB84" s="71">
        <v>26575</v>
      </c>
      <c r="AC84" s="71">
        <v>0</v>
      </c>
      <c r="AD84" s="71">
        <v>2.281659483790103</v>
      </c>
      <c r="AE84" s="72"/>
      <c r="AF84" s="71">
        <v>94305890.939768136</v>
      </c>
      <c r="AG84" s="71">
        <v>1298365.4180979871</v>
      </c>
      <c r="AH84" s="71">
        <v>850705.97322243662</v>
      </c>
      <c r="AI84" s="71">
        <v>29162314.65224966</v>
      </c>
      <c r="AJ84" s="71">
        <v>65061455.642254859</v>
      </c>
      <c r="AK84" s="71">
        <v>0</v>
      </c>
      <c r="AL84" s="71">
        <v>0</v>
      </c>
      <c r="AM84" s="71">
        <v>3644821.7427140828</v>
      </c>
      <c r="AN84" s="71">
        <v>0</v>
      </c>
      <c r="AO84" s="71">
        <v>0</v>
      </c>
      <c r="AP84" s="71">
        <v>194323554.36830714</v>
      </c>
      <c r="AQ84" s="72"/>
      <c r="AR84" s="71">
        <v>169</v>
      </c>
      <c r="AS84" s="71">
        <v>60</v>
      </c>
      <c r="AT84" s="71">
        <v>0</v>
      </c>
      <c r="AU84" s="71">
        <v>2</v>
      </c>
      <c r="AV84" s="71">
        <v>0</v>
      </c>
      <c r="AW84" s="71">
        <v>1</v>
      </c>
      <c r="AX84" s="71"/>
      <c r="AY84" s="72"/>
      <c r="AZ84" s="71">
        <v>785.54599999999994</v>
      </c>
      <c r="BA84" s="71">
        <v>5743.5</v>
      </c>
      <c r="BB84" s="71">
        <v>0</v>
      </c>
      <c r="BC84" s="71">
        <v>463.7</v>
      </c>
      <c r="BD84" s="71">
        <v>0</v>
      </c>
      <c r="BE84" s="71">
        <v>10800</v>
      </c>
      <c r="BF84" s="71"/>
      <c r="BG84" s="72"/>
      <c r="BH84" s="71">
        <v>0</v>
      </c>
      <c r="BI84" s="71">
        <v>0</v>
      </c>
      <c r="BJ84" s="71">
        <v>63.832000000000001</v>
      </c>
      <c r="BK84" s="71">
        <v>0</v>
      </c>
      <c r="BL84" s="71">
        <v>0</v>
      </c>
      <c r="BM84" s="71">
        <v>0</v>
      </c>
      <c r="BN84" s="72"/>
      <c r="BO84" s="71">
        <v>0</v>
      </c>
      <c r="BP84" s="71">
        <v>0</v>
      </c>
      <c r="BQ84" s="71">
        <v>3</v>
      </c>
      <c r="BR84" s="71">
        <v>0</v>
      </c>
      <c r="BS84" s="71">
        <v>0</v>
      </c>
      <c r="BT84" s="71">
        <v>0</v>
      </c>
      <c r="BU84"/>
      <c r="BV84" s="70">
        <v>63.832000000000001</v>
      </c>
      <c r="BW84" s="70">
        <v>0</v>
      </c>
      <c r="BX84" s="70">
        <v>0</v>
      </c>
      <c r="BY84" s="70">
        <v>0</v>
      </c>
      <c r="BZ84" s="70">
        <v>0</v>
      </c>
      <c r="CA84" s="70">
        <v>0</v>
      </c>
      <c r="CB84" s="70">
        <v>0</v>
      </c>
      <c r="CC84" s="70">
        <v>0</v>
      </c>
      <c r="CD84" s="70">
        <v>0</v>
      </c>
    </row>
    <row r="85" spans="1:82">
      <c r="A85" s="70" t="s">
        <v>1744</v>
      </c>
      <c r="B85" s="70">
        <v>116</v>
      </c>
      <c r="C85" s="70">
        <v>14</v>
      </c>
      <c r="D85" s="70">
        <v>7</v>
      </c>
      <c r="E85" s="70">
        <v>2017</v>
      </c>
      <c r="F85" s="70" t="s">
        <v>156</v>
      </c>
      <c r="G85" s="70" t="s">
        <v>1730</v>
      </c>
      <c r="H85" s="70" t="s">
        <v>1731</v>
      </c>
      <c r="I85" s="148"/>
      <c r="J85" s="71">
        <v>88.066148468330056</v>
      </c>
      <c r="K85" s="71">
        <v>1.7908665492843783</v>
      </c>
      <c r="L85" s="71">
        <v>7.5658779042771576</v>
      </c>
      <c r="M85" s="71">
        <v>23.174980976544749</v>
      </c>
      <c r="N85" s="71">
        <v>51.754335983138525</v>
      </c>
      <c r="O85" s="71">
        <v>30.331639698385548</v>
      </c>
      <c r="P85" s="71">
        <v>23.811418158716247</v>
      </c>
      <c r="Q85" s="71">
        <v>1.7991625567932199</v>
      </c>
      <c r="R85" s="71">
        <v>0</v>
      </c>
      <c r="S85" s="71">
        <v>2.3905669883029375</v>
      </c>
      <c r="T85" s="72"/>
      <c r="U85" s="71">
        <v>8357853.9999999991</v>
      </c>
      <c r="V85" s="71">
        <v>773</v>
      </c>
      <c r="W85" s="71">
        <v>178</v>
      </c>
      <c r="X85" s="71">
        <v>4976</v>
      </c>
      <c r="Y85" s="71">
        <v>9430</v>
      </c>
      <c r="Z85" s="71">
        <v>18135</v>
      </c>
      <c r="AA85" s="71">
        <v>4932</v>
      </c>
      <c r="AB85" s="71">
        <v>26341</v>
      </c>
      <c r="AC85" s="71">
        <v>0</v>
      </c>
      <c r="AD85" s="71">
        <v>2.390566988302937</v>
      </c>
      <c r="AE85" s="72"/>
      <c r="AF85" s="71">
        <v>101851161.9931038</v>
      </c>
      <c r="AG85" s="71">
        <v>1260037.1241836271</v>
      </c>
      <c r="AH85" s="71">
        <v>1107280.9321095019</v>
      </c>
      <c r="AI85" s="71">
        <v>30681858.341731708</v>
      </c>
      <c r="AJ85" s="71">
        <v>69023625.758335263</v>
      </c>
      <c r="AK85" s="71">
        <v>0</v>
      </c>
      <c r="AL85" s="71">
        <v>0</v>
      </c>
      <c r="AM85" s="71">
        <v>3618381.0433829781</v>
      </c>
      <c r="AN85" s="71">
        <v>0</v>
      </c>
      <c r="AO85" s="71">
        <v>0</v>
      </c>
      <c r="AP85" s="71">
        <v>207542345.19284686</v>
      </c>
      <c r="AQ85" s="72"/>
      <c r="AR85" s="71">
        <v>208</v>
      </c>
      <c r="AS85" s="71">
        <v>69</v>
      </c>
      <c r="AT85" s="71">
        <v>0</v>
      </c>
      <c r="AU85" s="71">
        <v>4</v>
      </c>
      <c r="AV85" s="71">
        <v>0</v>
      </c>
      <c r="AW85" s="71">
        <v>1</v>
      </c>
      <c r="AX85" s="71"/>
      <c r="AY85" s="72"/>
      <c r="AZ85" s="71">
        <v>993.84600000000012</v>
      </c>
      <c r="BA85" s="71">
        <v>7424.1999999999989</v>
      </c>
      <c r="BB85" s="71">
        <v>0</v>
      </c>
      <c r="BC85" s="71">
        <v>1002.3</v>
      </c>
      <c r="BD85" s="71">
        <v>0</v>
      </c>
      <c r="BE85" s="71">
        <v>10800</v>
      </c>
      <c r="BF85" s="71"/>
      <c r="BG85" s="72"/>
      <c r="BH85" s="71">
        <v>0</v>
      </c>
      <c r="BI85" s="71">
        <v>0</v>
      </c>
      <c r="BJ85" s="71">
        <v>66.561000000000007</v>
      </c>
      <c r="BK85" s="71">
        <v>0</v>
      </c>
      <c r="BL85" s="71">
        <v>0</v>
      </c>
      <c r="BM85" s="71">
        <v>0</v>
      </c>
      <c r="BN85" s="72"/>
      <c r="BO85" s="71">
        <v>0</v>
      </c>
      <c r="BP85" s="71">
        <v>0</v>
      </c>
      <c r="BQ85" s="71">
        <v>3</v>
      </c>
      <c r="BR85" s="71">
        <v>0</v>
      </c>
      <c r="BS85" s="71">
        <v>0</v>
      </c>
      <c r="BT85" s="71">
        <v>0</v>
      </c>
      <c r="BU85"/>
      <c r="BV85" s="70">
        <v>66.561000000000007</v>
      </c>
      <c r="BW85" s="70">
        <v>0</v>
      </c>
      <c r="BX85" s="70">
        <v>0</v>
      </c>
      <c r="BY85" s="70">
        <v>0</v>
      </c>
      <c r="BZ85" s="70">
        <v>0</v>
      </c>
      <c r="CA85" s="70">
        <v>0</v>
      </c>
      <c r="CB85" s="70">
        <v>0</v>
      </c>
      <c r="CC85" s="70">
        <v>0</v>
      </c>
      <c r="CD85" s="70">
        <v>0</v>
      </c>
    </row>
    <row r="86" spans="1:82">
      <c r="A86" s="70" t="s">
        <v>1745</v>
      </c>
      <c r="B86" s="70">
        <v>117</v>
      </c>
      <c r="C86" s="70">
        <v>15</v>
      </c>
      <c r="D86" s="70">
        <v>7</v>
      </c>
      <c r="E86" s="70">
        <v>2018</v>
      </c>
      <c r="F86" s="70" t="s">
        <v>183</v>
      </c>
      <c r="G86" s="70" t="s">
        <v>1730</v>
      </c>
      <c r="H86" s="70" t="s">
        <v>1731</v>
      </c>
      <c r="I86" s="148"/>
      <c r="J86" s="71">
        <v>81.57323456155261</v>
      </c>
      <c r="K86" s="71">
        <v>1.6382229955398138</v>
      </c>
      <c r="L86" s="71">
        <v>6.9961974893503296</v>
      </c>
      <c r="M86" s="71">
        <v>22.521115378904614</v>
      </c>
      <c r="N86" s="71">
        <v>48.315510384244121</v>
      </c>
      <c r="O86" s="71">
        <v>29.674794840880377</v>
      </c>
      <c r="P86" s="71">
        <v>23.254141344277098</v>
      </c>
      <c r="Q86" s="71">
        <v>1.6515777562212299</v>
      </c>
      <c r="R86" s="71">
        <v>0</v>
      </c>
      <c r="S86" s="71">
        <v>2.2231344673582107</v>
      </c>
      <c r="T86" s="72"/>
      <c r="U86" s="71">
        <v>8848504</v>
      </c>
      <c r="V86" s="71">
        <v>773</v>
      </c>
      <c r="W86" s="71">
        <v>178</v>
      </c>
      <c r="X86" s="71">
        <v>4976</v>
      </c>
      <c r="Y86" s="71">
        <v>9462</v>
      </c>
      <c r="Z86" s="71">
        <v>18082</v>
      </c>
      <c r="AA86" s="71">
        <v>4865</v>
      </c>
      <c r="AB86" s="71">
        <v>26058</v>
      </c>
      <c r="AC86" s="71">
        <v>0</v>
      </c>
      <c r="AD86" s="71">
        <v>2.2231344673582112</v>
      </c>
      <c r="AE86" s="72"/>
      <c r="AF86" s="71">
        <v>98809111.800249845</v>
      </c>
      <c r="AG86" s="71">
        <v>1122936.8419207269</v>
      </c>
      <c r="AH86" s="71">
        <v>1052189.709452851</v>
      </c>
      <c r="AI86" s="71">
        <v>29944204.796553679</v>
      </c>
      <c r="AJ86" s="71">
        <v>68513880.399226025</v>
      </c>
      <c r="AK86" s="71">
        <v>0</v>
      </c>
      <c r="AL86" s="71">
        <v>0</v>
      </c>
      <c r="AM86" s="71">
        <v>3586912.6429241458</v>
      </c>
      <c r="AN86" s="71">
        <v>0</v>
      </c>
      <c r="AO86" s="71">
        <v>0</v>
      </c>
      <c r="AP86" s="71">
        <v>203029236.19032726</v>
      </c>
      <c r="AQ86" s="72"/>
      <c r="AR86" s="71">
        <v>231</v>
      </c>
      <c r="AS86" s="71">
        <v>79</v>
      </c>
      <c r="AT86" s="71">
        <v>0</v>
      </c>
      <c r="AU86" s="71">
        <v>4</v>
      </c>
      <c r="AV86" s="71">
        <v>0</v>
      </c>
      <c r="AW86" s="71">
        <v>1</v>
      </c>
      <c r="AX86" s="71"/>
      <c r="AY86" s="72"/>
      <c r="AZ86" s="71">
        <v>1111.4459999999999</v>
      </c>
      <c r="BA86" s="71">
        <v>9560</v>
      </c>
      <c r="BB86" s="71">
        <v>0</v>
      </c>
      <c r="BC86" s="71">
        <v>1003</v>
      </c>
      <c r="BD86" s="71">
        <v>0</v>
      </c>
      <c r="BE86" s="71">
        <v>10800</v>
      </c>
      <c r="BF86" s="71"/>
      <c r="BG86" s="72"/>
      <c r="BH86" s="71">
        <v>0</v>
      </c>
      <c r="BI86" s="71">
        <v>0</v>
      </c>
      <c r="BJ86" s="71">
        <v>62.622</v>
      </c>
      <c r="BK86" s="71">
        <v>0</v>
      </c>
      <c r="BL86" s="71">
        <v>0</v>
      </c>
      <c r="BM86" s="71">
        <v>0</v>
      </c>
      <c r="BN86" s="72"/>
      <c r="BO86" s="71">
        <v>0</v>
      </c>
      <c r="BP86" s="71">
        <v>0</v>
      </c>
      <c r="BQ86" s="71">
        <v>3</v>
      </c>
      <c r="BR86" s="71">
        <v>0</v>
      </c>
      <c r="BS86" s="71">
        <v>0</v>
      </c>
      <c r="BT86" s="71">
        <v>0</v>
      </c>
      <c r="BU86"/>
      <c r="BV86" s="70">
        <v>62.622</v>
      </c>
      <c r="BW86" s="70">
        <v>0</v>
      </c>
      <c r="BX86" s="70">
        <v>0</v>
      </c>
      <c r="BY86" s="70">
        <v>0</v>
      </c>
      <c r="BZ86" s="70">
        <v>0</v>
      </c>
      <c r="CA86" s="70">
        <v>0</v>
      </c>
      <c r="CB86" s="70">
        <v>0</v>
      </c>
      <c r="CC86" s="70">
        <v>0</v>
      </c>
      <c r="CD86" s="70">
        <v>0</v>
      </c>
    </row>
    <row r="87" spans="1:82">
      <c r="A87" s="70" t="s">
        <v>1746</v>
      </c>
      <c r="B87" s="70">
        <v>118</v>
      </c>
      <c r="C87" s="70">
        <v>16</v>
      </c>
      <c r="D87" s="70">
        <v>7</v>
      </c>
      <c r="E87" s="70">
        <v>2019</v>
      </c>
      <c r="F87" s="70" t="s">
        <v>158</v>
      </c>
      <c r="G87" s="70" t="s">
        <v>1730</v>
      </c>
      <c r="H87" s="70" t="s">
        <v>1731</v>
      </c>
      <c r="I87" s="148"/>
      <c r="J87" s="71">
        <v>73.19922699016665</v>
      </c>
      <c r="K87" s="71">
        <v>1.4744012746524553</v>
      </c>
      <c r="L87" s="71">
        <v>7.0381839150185135</v>
      </c>
      <c r="M87" s="71">
        <v>19.979236478246307</v>
      </c>
      <c r="N87" s="71">
        <v>44.255596461219767</v>
      </c>
      <c r="O87" s="71">
        <v>28.83557124733883</v>
      </c>
      <c r="P87" s="71">
        <v>22.442246673938875</v>
      </c>
      <c r="Q87" s="71">
        <v>1.58990209633095</v>
      </c>
      <c r="R87" s="71">
        <v>0</v>
      </c>
      <c r="S87" s="71">
        <v>2.1471204300336422</v>
      </c>
      <c r="T87" s="72"/>
      <c r="U87" s="71">
        <v>8210230</v>
      </c>
      <c r="V87" s="71">
        <v>773</v>
      </c>
      <c r="W87" s="71">
        <v>178</v>
      </c>
      <c r="X87" s="71">
        <v>4976</v>
      </c>
      <c r="Y87" s="71">
        <v>9466</v>
      </c>
      <c r="Z87" s="71">
        <v>18053</v>
      </c>
      <c r="AA87" s="71">
        <v>4660</v>
      </c>
      <c r="AB87" s="71">
        <v>25764</v>
      </c>
      <c r="AC87" s="71">
        <v>0</v>
      </c>
      <c r="AD87" s="71">
        <v>2.1471204300336422</v>
      </c>
      <c r="AE87" s="72"/>
      <c r="AF87" s="71">
        <v>93380643.756806061</v>
      </c>
      <c r="AG87" s="71">
        <v>1083431.7103921741</v>
      </c>
      <c r="AH87" s="71">
        <v>1126475.211164908</v>
      </c>
      <c r="AI87" s="71">
        <v>29338783.266915038</v>
      </c>
      <c r="AJ87" s="71">
        <v>62870625.282360181</v>
      </c>
      <c r="AK87" s="71">
        <v>0</v>
      </c>
      <c r="AL87" s="71">
        <v>0</v>
      </c>
      <c r="AM87" s="71">
        <v>3508862.8487118408</v>
      </c>
      <c r="AN87" s="71">
        <v>0</v>
      </c>
      <c r="AO87" s="71">
        <v>0</v>
      </c>
      <c r="AP87" s="71">
        <v>191308822.07635021</v>
      </c>
      <c r="AQ87" s="72"/>
      <c r="AR87" s="71">
        <v>249</v>
      </c>
      <c r="AS87" s="71">
        <v>89</v>
      </c>
      <c r="AT87" s="71">
        <v>0</v>
      </c>
      <c r="AU87" s="71">
        <v>4</v>
      </c>
      <c r="AV87" s="71">
        <v>0</v>
      </c>
      <c r="AW87" s="71">
        <v>1</v>
      </c>
      <c r="AX87" s="71"/>
      <c r="AY87" s="72"/>
      <c r="AZ87" s="71">
        <v>1202.945999999999</v>
      </c>
      <c r="BA87" s="71">
        <v>10413.299999999999</v>
      </c>
      <c r="BB87" s="71">
        <v>0</v>
      </c>
      <c r="BC87" s="71">
        <v>1002.3</v>
      </c>
      <c r="BD87" s="71">
        <v>0</v>
      </c>
      <c r="BE87" s="71">
        <v>10800</v>
      </c>
      <c r="BF87" s="71"/>
      <c r="BG87" s="72"/>
      <c r="BH87" s="71">
        <v>0</v>
      </c>
      <c r="BI87" s="71">
        <v>0</v>
      </c>
      <c r="BJ87" s="71">
        <v>54.737000000000002</v>
      </c>
      <c r="BK87" s="71">
        <v>0</v>
      </c>
      <c r="BL87" s="71">
        <v>0</v>
      </c>
      <c r="BM87" s="71">
        <v>0</v>
      </c>
      <c r="BN87" s="72"/>
      <c r="BO87" s="71">
        <v>0</v>
      </c>
      <c r="BP87" s="71">
        <v>0</v>
      </c>
      <c r="BQ87" s="71">
        <v>3</v>
      </c>
      <c r="BR87" s="71">
        <v>0</v>
      </c>
      <c r="BS87" s="71">
        <v>0</v>
      </c>
      <c r="BT87" s="71">
        <v>0</v>
      </c>
      <c r="BU87"/>
      <c r="BV87" s="70">
        <v>54.737000000000002</v>
      </c>
      <c r="BW87" s="70">
        <v>0</v>
      </c>
      <c r="BX87" s="70">
        <v>0</v>
      </c>
      <c r="BY87" s="70">
        <v>0</v>
      </c>
      <c r="BZ87" s="70">
        <v>0</v>
      </c>
      <c r="CA87" s="70">
        <v>0</v>
      </c>
      <c r="CB87" s="70">
        <v>0</v>
      </c>
      <c r="CC87" s="70">
        <v>0</v>
      </c>
      <c r="CD87" s="70">
        <v>0</v>
      </c>
    </row>
    <row r="88" spans="1:82">
      <c r="A88" s="70" t="s">
        <v>1747</v>
      </c>
      <c r="B88" s="70">
        <v>119</v>
      </c>
      <c r="C88" s="70">
        <v>17</v>
      </c>
      <c r="D88" s="70">
        <v>7</v>
      </c>
      <c r="E88" s="70">
        <v>2020</v>
      </c>
      <c r="F88" s="70" t="s">
        <v>159</v>
      </c>
      <c r="G88" s="70" t="s">
        <v>1730</v>
      </c>
      <c r="H88" s="70" t="s">
        <v>1731</v>
      </c>
      <c r="I88" s="148"/>
      <c r="J88" s="71">
        <v>71.23695263059129</v>
      </c>
      <c r="K88" s="71">
        <v>1.7466890408498645</v>
      </c>
      <c r="L88" s="71">
        <v>10.439239592723611</v>
      </c>
      <c r="M88" s="71">
        <v>18.20299722807059</v>
      </c>
      <c r="N88" s="71">
        <v>42.161848668610581</v>
      </c>
      <c r="O88" s="71">
        <v>25.104501446827296</v>
      </c>
      <c r="P88" s="71">
        <v>20.933033169200602</v>
      </c>
      <c r="Q88" s="71">
        <v>1.50332156450226</v>
      </c>
      <c r="R88" s="71">
        <v>0</v>
      </c>
      <c r="S88" s="71">
        <v>2.6036524005145818</v>
      </c>
      <c r="T88" s="72"/>
      <c r="U88" s="71">
        <v>8179110</v>
      </c>
      <c r="V88" s="71">
        <v>797</v>
      </c>
      <c r="W88" s="71">
        <v>384</v>
      </c>
      <c r="X88" s="71">
        <v>4864</v>
      </c>
      <c r="Y88" s="71">
        <v>9518</v>
      </c>
      <c r="Z88" s="71">
        <v>17939</v>
      </c>
      <c r="AA88" s="71">
        <v>4620</v>
      </c>
      <c r="AB88" s="71">
        <v>25497</v>
      </c>
      <c r="AC88" s="71">
        <v>0</v>
      </c>
      <c r="AD88" s="71">
        <v>2.6036524005145818</v>
      </c>
      <c r="AE88" s="72"/>
      <c r="AF88" s="71">
        <v>95532554.951948777</v>
      </c>
      <c r="AG88" s="71">
        <v>1243044.8879767924</v>
      </c>
      <c r="AH88" s="71">
        <v>1580298.4253201061</v>
      </c>
      <c r="AI88" s="71">
        <v>27955615.541848011</v>
      </c>
      <c r="AJ88" s="71">
        <v>69248630.407484069</v>
      </c>
      <c r="AK88" s="71"/>
      <c r="AL88" s="71"/>
      <c r="AM88" s="71">
        <v>3327641.7775783334</v>
      </c>
      <c r="AN88" s="71"/>
      <c r="AO88" s="71"/>
      <c r="AP88" s="71">
        <v>198887785.99215606</v>
      </c>
      <c r="AQ88" s="72"/>
      <c r="AR88" s="71">
        <v>272</v>
      </c>
      <c r="AS88" s="71">
        <v>91</v>
      </c>
      <c r="AT88" s="71">
        <v>0</v>
      </c>
      <c r="AU88" s="71">
        <v>4</v>
      </c>
      <c r="AV88" s="71">
        <v>0</v>
      </c>
      <c r="AW88" s="71">
        <v>1</v>
      </c>
      <c r="AX88" s="71"/>
      <c r="AY88" s="72"/>
      <c r="AZ88" s="71">
        <v>1319.046</v>
      </c>
      <c r="BA88" s="71">
        <v>10512.3</v>
      </c>
      <c r="BB88" s="71">
        <v>0</v>
      </c>
      <c r="BC88" s="71">
        <v>1002.3</v>
      </c>
      <c r="BD88" s="71">
        <v>0</v>
      </c>
      <c r="BE88" s="71">
        <v>10800</v>
      </c>
      <c r="BF88" s="71"/>
      <c r="BG88" s="72"/>
      <c r="BH88" s="71">
        <v>0</v>
      </c>
      <c r="BI88" s="71">
        <v>0</v>
      </c>
      <c r="BJ88" s="71">
        <v>12.209</v>
      </c>
      <c r="BK88" s="71">
        <v>0</v>
      </c>
      <c r="BL88" s="71">
        <v>0</v>
      </c>
      <c r="BM88" s="71">
        <v>0</v>
      </c>
      <c r="BN88" s="72"/>
      <c r="BO88" s="71">
        <v>0</v>
      </c>
      <c r="BP88" s="71">
        <v>0</v>
      </c>
      <c r="BQ88" s="71">
        <v>1</v>
      </c>
      <c r="BR88" s="71">
        <v>0</v>
      </c>
      <c r="BS88" s="71">
        <v>0</v>
      </c>
      <c r="BT88" s="71">
        <v>0</v>
      </c>
      <c r="BU88"/>
      <c r="BV88" s="70">
        <v>12.209</v>
      </c>
      <c r="BW88" s="70">
        <v>0</v>
      </c>
      <c r="BX88" s="70">
        <v>0</v>
      </c>
      <c r="BY88" s="70">
        <v>0</v>
      </c>
      <c r="BZ88" s="70">
        <v>0</v>
      </c>
      <c r="CA88" s="70">
        <v>0</v>
      </c>
      <c r="CB88" s="70">
        <v>0</v>
      </c>
      <c r="CC88" s="70">
        <v>0</v>
      </c>
      <c r="CD88" s="70">
        <v>0</v>
      </c>
    </row>
    <row r="89" spans="1:82">
      <c r="A89" s="70" t="s">
        <v>1748</v>
      </c>
      <c r="B89" s="70">
        <v>119</v>
      </c>
      <c r="C89" s="70">
        <v>18</v>
      </c>
      <c r="D89" s="70">
        <v>7</v>
      </c>
      <c r="E89" s="70">
        <v>2021</v>
      </c>
      <c r="F89" s="70" t="s">
        <v>160</v>
      </c>
      <c r="G89" s="70" t="s">
        <v>1730</v>
      </c>
      <c r="H89" s="70" t="s">
        <v>1731</v>
      </c>
      <c r="I89" s="148"/>
      <c r="J89" s="71">
        <v>73.158222897561984</v>
      </c>
      <c r="K89" s="71">
        <v>1.8317974274051512</v>
      </c>
      <c r="L89" s="71">
        <v>9.3000080831844851</v>
      </c>
      <c r="M89" s="71">
        <v>19.702570290409053</v>
      </c>
      <c r="N89" s="71">
        <v>44.889416009193575</v>
      </c>
      <c r="O89" s="71">
        <v>24.324451036731155</v>
      </c>
      <c r="P89" s="71">
        <v>21.578856383160183</v>
      </c>
      <c r="Q89" s="71">
        <v>1.46983704162305</v>
      </c>
      <c r="R89" s="71">
        <v>0</v>
      </c>
      <c r="S89" s="71">
        <v>2.475401645127568</v>
      </c>
      <c r="T89" s="72"/>
      <c r="U89" s="71">
        <v>9103253</v>
      </c>
      <c r="V89" s="71">
        <v>797</v>
      </c>
      <c r="W89" s="71">
        <v>384</v>
      </c>
      <c r="X89" s="71">
        <v>4864</v>
      </c>
      <c r="Y89" s="71">
        <v>9507</v>
      </c>
      <c r="Z89" s="71">
        <v>17897</v>
      </c>
      <c r="AA89" s="71">
        <v>4644</v>
      </c>
      <c r="AB89" s="71">
        <v>25174</v>
      </c>
      <c r="AC89" s="71">
        <v>0</v>
      </c>
      <c r="AD89" s="71">
        <v>2.475401645127568</v>
      </c>
      <c r="AE89" s="72"/>
      <c r="AF89" s="71">
        <v>98643856.068232447</v>
      </c>
      <c r="AG89" s="71">
        <v>1285905.0958588666</v>
      </c>
      <c r="AH89" s="71">
        <v>1366562.2865751216</v>
      </c>
      <c r="AI89" s="71">
        <v>30345878.023816768</v>
      </c>
      <c r="AJ89" s="71">
        <v>69673492.44024843</v>
      </c>
      <c r="AK89" s="71">
        <v>0</v>
      </c>
      <c r="AL89" s="71">
        <v>0</v>
      </c>
      <c r="AM89" s="71">
        <v>3304437.1116736308</v>
      </c>
      <c r="AN89" s="71">
        <v>0</v>
      </c>
      <c r="AO89" s="71">
        <v>0</v>
      </c>
      <c r="AP89" s="71">
        <v>204620131.02640525</v>
      </c>
      <c r="AQ89" s="72"/>
      <c r="AR89" s="71">
        <v>299</v>
      </c>
      <c r="AS89" s="71">
        <v>91</v>
      </c>
      <c r="AT89" s="71">
        <v>0</v>
      </c>
      <c r="AU89" s="71">
        <v>4</v>
      </c>
      <c r="AV89" s="71">
        <v>0</v>
      </c>
      <c r="AW89" s="71">
        <v>1</v>
      </c>
      <c r="AX89" s="71"/>
      <c r="AY89" s="72"/>
      <c r="AZ89" s="71">
        <v>1458.4459999999999</v>
      </c>
      <c r="BA89" s="71">
        <v>10512.3</v>
      </c>
      <c r="BB89" s="71">
        <v>0</v>
      </c>
      <c r="BC89" s="71">
        <v>1002.3</v>
      </c>
      <c r="BD89" s="71">
        <v>0</v>
      </c>
      <c r="BE89" s="71">
        <v>10800</v>
      </c>
      <c r="BF89" s="71"/>
      <c r="BG89" s="72"/>
      <c r="BH89" s="71">
        <v>0</v>
      </c>
      <c r="BI89" s="71">
        <v>0</v>
      </c>
      <c r="BJ89" s="71">
        <v>45.564</v>
      </c>
      <c r="BK89" s="71">
        <v>0</v>
      </c>
      <c r="BL89" s="71">
        <v>0</v>
      </c>
      <c r="BM89" s="71">
        <v>0</v>
      </c>
      <c r="BN89" s="72"/>
      <c r="BO89" s="71">
        <v>0</v>
      </c>
      <c r="BP89" s="71">
        <v>0</v>
      </c>
      <c r="BQ89" s="71">
        <v>2</v>
      </c>
      <c r="BR89" s="71">
        <v>0</v>
      </c>
      <c r="BS89" s="71">
        <v>0</v>
      </c>
      <c r="BT89" s="71">
        <v>0</v>
      </c>
      <c r="BU89"/>
      <c r="BV89" s="70">
        <v>45.564</v>
      </c>
      <c r="BW89" s="70">
        <v>0</v>
      </c>
      <c r="BX89" s="70">
        <v>0</v>
      </c>
      <c r="BY89" s="70">
        <v>0</v>
      </c>
      <c r="BZ89" s="70">
        <v>0</v>
      </c>
      <c r="CA89" s="70">
        <v>0</v>
      </c>
      <c r="CB89" s="70">
        <v>0</v>
      </c>
      <c r="CC89" s="70">
        <v>0</v>
      </c>
      <c r="CD89" s="70">
        <v>0</v>
      </c>
    </row>
    <row r="90" spans="1:82">
      <c r="A90" s="70" t="s">
        <v>1749</v>
      </c>
      <c r="B90" s="70">
        <v>119</v>
      </c>
      <c r="C90" s="70">
        <v>19</v>
      </c>
      <c r="D90" s="70">
        <v>7</v>
      </c>
      <c r="E90" s="70">
        <v>2022</v>
      </c>
      <c r="F90" s="70" t="s">
        <v>161</v>
      </c>
      <c r="G90" s="70" t="s">
        <v>1730</v>
      </c>
      <c r="H90" s="70" t="s">
        <v>1731</v>
      </c>
      <c r="I90" s="148"/>
      <c r="J90" s="71">
        <v>69.182030214055928</v>
      </c>
      <c r="K90" s="71">
        <v>1.7358785225729092</v>
      </c>
      <c r="L90" s="71">
        <v>8.9079009542955099</v>
      </c>
      <c r="M90" s="71">
        <v>20.401857380084589</v>
      </c>
      <c r="N90" s="71">
        <v>43.496673267574771</v>
      </c>
      <c r="O90" s="71">
        <v>25.564585338170712</v>
      </c>
      <c r="P90" s="71">
        <v>21.579794212999523</v>
      </c>
      <c r="Q90" s="71">
        <v>1.4670364752765399</v>
      </c>
      <c r="R90" s="71">
        <v>0</v>
      </c>
      <c r="S90" s="71">
        <v>3.20438689267207</v>
      </c>
      <c r="T90" s="72"/>
      <c r="U90" s="71">
        <v>9520204</v>
      </c>
      <c r="V90" s="71">
        <v>797</v>
      </c>
      <c r="W90" s="71">
        <v>384</v>
      </c>
      <c r="X90" s="71">
        <v>4864</v>
      </c>
      <c r="Y90" s="71">
        <v>9549</v>
      </c>
      <c r="Z90" s="71">
        <v>17871</v>
      </c>
      <c r="AA90" s="71">
        <v>4715</v>
      </c>
      <c r="AB90" s="71">
        <v>24920</v>
      </c>
      <c r="AC90" s="71">
        <v>0</v>
      </c>
      <c r="AD90" s="71">
        <v>3.20438689267207</v>
      </c>
      <c r="AE90" s="72"/>
      <c r="AF90" s="71">
        <v>90625146.117000625</v>
      </c>
      <c r="AG90" s="71">
        <v>1294616.9722981816</v>
      </c>
      <c r="AH90" s="71">
        <v>1561753.6857886184</v>
      </c>
      <c r="AI90" s="71">
        <v>28896435.279785831</v>
      </c>
      <c r="AJ90" s="71">
        <v>72432033.228698909</v>
      </c>
      <c r="AK90" s="71">
        <v>0</v>
      </c>
      <c r="AL90" s="71">
        <v>0</v>
      </c>
      <c r="AM90" s="71">
        <v>3217852.1766253198</v>
      </c>
      <c r="AN90" s="71">
        <v>0</v>
      </c>
      <c r="AO90" s="71">
        <v>0</v>
      </c>
      <c r="AP90" s="71">
        <v>198027837.46019748</v>
      </c>
      <c r="AQ90" s="72"/>
      <c r="AR90" s="71">
        <v>330</v>
      </c>
      <c r="AS90" s="71">
        <v>92</v>
      </c>
      <c r="AT90" s="71">
        <v>0</v>
      </c>
      <c r="AU90" s="71">
        <v>4</v>
      </c>
      <c r="AV90" s="71">
        <v>0</v>
      </c>
      <c r="AW90" s="71">
        <v>1</v>
      </c>
      <c r="AX90" s="71"/>
      <c r="AY90" s="72"/>
      <c r="AZ90" s="71">
        <v>1601.5460000000005</v>
      </c>
      <c r="BA90" s="71">
        <v>10561.799999999997</v>
      </c>
      <c r="BB90" s="71">
        <v>0</v>
      </c>
      <c r="BC90" s="71">
        <v>1002.3000000000001</v>
      </c>
      <c r="BD90" s="71">
        <v>0</v>
      </c>
      <c r="BE90" s="71">
        <v>10800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1750</v>
      </c>
      <c r="B91" s="70">
        <v>119</v>
      </c>
      <c r="C91" s="70">
        <v>20</v>
      </c>
      <c r="D91" s="70">
        <v>7</v>
      </c>
      <c r="E91" s="70">
        <v>2023</v>
      </c>
      <c r="F91" s="70" t="s">
        <v>1539</v>
      </c>
      <c r="G91" s="70" t="s">
        <v>1730</v>
      </c>
      <c r="H91" s="70" t="s">
        <v>1731</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347</v>
      </c>
      <c r="AS91" s="71">
        <v>92</v>
      </c>
      <c r="AT91" s="71">
        <v>0</v>
      </c>
      <c r="AU91" s="71">
        <v>4</v>
      </c>
      <c r="AV91" s="71">
        <v>0</v>
      </c>
      <c r="AW91" s="71">
        <v>1</v>
      </c>
      <c r="AX91" s="71"/>
      <c r="AY91" s="72"/>
      <c r="AZ91" s="71">
        <v>1701.6460000000011</v>
      </c>
      <c r="BA91" s="71">
        <v>10561.799999999997</v>
      </c>
      <c r="BB91" s="71">
        <v>0</v>
      </c>
      <c r="BC91" s="71">
        <v>1002.3000000000001</v>
      </c>
      <c r="BD91" s="71">
        <v>0</v>
      </c>
      <c r="BE91" s="71">
        <v>10800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1751</v>
      </c>
      <c r="B92" s="70">
        <v>119</v>
      </c>
      <c r="C92" s="70">
        <v>21</v>
      </c>
      <c r="D92" s="70">
        <v>7</v>
      </c>
      <c r="E92" s="70">
        <v>2024</v>
      </c>
      <c r="F92" s="70" t="s">
        <v>1554</v>
      </c>
      <c r="G92" s="70" t="s">
        <v>1730</v>
      </c>
      <c r="H92" s="70" t="s">
        <v>1731</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1752</v>
      </c>
      <c r="B93" s="70">
        <v>273</v>
      </c>
      <c r="C93" s="70">
        <v>1</v>
      </c>
      <c r="D93" s="70">
        <v>17</v>
      </c>
      <c r="E93" s="70">
        <v>1990</v>
      </c>
      <c r="F93" s="70" t="s">
        <v>787</v>
      </c>
      <c r="G93" s="70" t="s">
        <v>1753</v>
      </c>
      <c r="H93" s="70" t="s">
        <v>1754</v>
      </c>
      <c r="I93" s="148"/>
      <c r="J93" s="71">
        <v>25.22084521092026</v>
      </c>
      <c r="K93" s="71">
        <v>6.3907244656619833</v>
      </c>
      <c r="L93" s="71">
        <v>44.482338481880902</v>
      </c>
      <c r="M93" s="71">
        <v>18.81843516838147</v>
      </c>
      <c r="N93" s="71">
        <v>38.108615468371767</v>
      </c>
      <c r="O93" s="71">
        <v>21.448454138858679</v>
      </c>
      <c r="P93" s="71">
        <v>34.240610192199533</v>
      </c>
      <c r="Q93" s="71">
        <v>2.1508802798195101</v>
      </c>
      <c r="R93" s="71">
        <v>0</v>
      </c>
      <c r="S93" s="71">
        <v>1.9630419695425601</v>
      </c>
      <c r="T93" s="72"/>
      <c r="U93" s="71">
        <v>1877519</v>
      </c>
      <c r="V93" s="71">
        <v>1865</v>
      </c>
      <c r="W93" s="71">
        <v>480</v>
      </c>
      <c r="X93" s="71">
        <v>7078</v>
      </c>
      <c r="Y93" s="71">
        <v>9888</v>
      </c>
      <c r="Z93" s="71">
        <v>8822</v>
      </c>
      <c r="AA93" s="71">
        <v>8314</v>
      </c>
      <c r="AB93" s="71">
        <v>34923</v>
      </c>
      <c r="AC93" s="71">
        <v>0</v>
      </c>
      <c r="AD93" s="71">
        <v>1.9630419695425601</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1755</v>
      </c>
      <c r="B94" s="70">
        <v>274</v>
      </c>
      <c r="C94" s="70">
        <v>2</v>
      </c>
      <c r="D94" s="70">
        <v>17</v>
      </c>
      <c r="E94" s="70">
        <v>2005</v>
      </c>
      <c r="F94" s="70" t="s">
        <v>789</v>
      </c>
      <c r="G94" s="70" t="s">
        <v>1753</v>
      </c>
      <c r="H94" s="70" t="s">
        <v>1754</v>
      </c>
      <c r="I94" s="148"/>
      <c r="J94" s="71">
        <v>43.101504896330717</v>
      </c>
      <c r="K94" s="71">
        <v>6.1175906926232084</v>
      </c>
      <c r="L94" s="71">
        <v>18.353960498413109</v>
      </c>
      <c r="M94" s="71">
        <v>37.428050324506778</v>
      </c>
      <c r="N94" s="71">
        <v>61.560237709950471</v>
      </c>
      <c r="O94" s="71">
        <v>31.100957428999639</v>
      </c>
      <c r="P94" s="71">
        <v>37.664689675176312</v>
      </c>
      <c r="Q94" s="71">
        <v>1.88949997291497</v>
      </c>
      <c r="R94" s="71">
        <v>0</v>
      </c>
      <c r="S94" s="71">
        <v>4.4002732639999991</v>
      </c>
      <c r="T94" s="72"/>
      <c r="U94" s="71">
        <v>3480687</v>
      </c>
      <c r="V94" s="71">
        <v>1899</v>
      </c>
      <c r="W94" s="71">
        <v>183</v>
      </c>
      <c r="X94" s="71">
        <v>5924</v>
      </c>
      <c r="Y94" s="71">
        <v>10690</v>
      </c>
      <c r="Z94" s="71">
        <v>14803</v>
      </c>
      <c r="AA94" s="71">
        <v>7490</v>
      </c>
      <c r="AB94" s="71">
        <v>32072</v>
      </c>
      <c r="AC94" s="71">
        <v>0</v>
      </c>
      <c r="AD94" s="71">
        <v>4.4002732639999991</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1756</v>
      </c>
      <c r="B95" s="70">
        <v>275</v>
      </c>
      <c r="C95" s="70">
        <v>3</v>
      </c>
      <c r="D95" s="70">
        <v>17</v>
      </c>
      <c r="E95" s="70">
        <v>2006</v>
      </c>
      <c r="F95" s="70" t="s">
        <v>790</v>
      </c>
      <c r="G95" s="70" t="s">
        <v>1753</v>
      </c>
      <c r="H95" s="70" t="s">
        <v>1754</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1757</v>
      </c>
      <c r="B96" s="70">
        <v>276</v>
      </c>
      <c r="C96" s="70">
        <v>4</v>
      </c>
      <c r="D96" s="70">
        <v>17</v>
      </c>
      <c r="E96" s="70">
        <v>2007</v>
      </c>
      <c r="F96" s="70" t="s">
        <v>791</v>
      </c>
      <c r="G96" s="70" t="s">
        <v>1753</v>
      </c>
      <c r="H96" s="70" t="s">
        <v>1754</v>
      </c>
      <c r="I96" s="148"/>
      <c r="J96" s="71">
        <v>48.236777068989049</v>
      </c>
      <c r="K96" s="71">
        <v>5.4261661652538713</v>
      </c>
      <c r="L96" s="71">
        <v>19.94530603431329</v>
      </c>
      <c r="M96" s="71">
        <v>33.326525312637862</v>
      </c>
      <c r="N96" s="71">
        <v>61.586988635763277</v>
      </c>
      <c r="O96" s="71">
        <v>29.95606551972838</v>
      </c>
      <c r="P96" s="71">
        <v>37.108945749288033</v>
      </c>
      <c r="Q96" s="71">
        <v>1.95138993984477</v>
      </c>
      <c r="R96" s="71">
        <v>0</v>
      </c>
      <c r="S96" s="71">
        <v>3.3591477919999999</v>
      </c>
      <c r="T96" s="72"/>
      <c r="U96" s="71">
        <v>4373220</v>
      </c>
      <c r="V96" s="71">
        <v>1793</v>
      </c>
      <c r="W96" s="71">
        <v>261</v>
      </c>
      <c r="X96" s="71">
        <v>7082</v>
      </c>
      <c r="Y96" s="71">
        <v>10730</v>
      </c>
      <c r="Z96" s="71">
        <v>14822</v>
      </c>
      <c r="AA96" s="71">
        <v>7267</v>
      </c>
      <c r="AB96" s="71">
        <v>31371</v>
      </c>
      <c r="AC96" s="71">
        <v>0</v>
      </c>
      <c r="AD96" s="71">
        <v>3.3591477919999999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1758</v>
      </c>
      <c r="B97" s="70">
        <v>277</v>
      </c>
      <c r="C97" s="70">
        <v>5</v>
      </c>
      <c r="D97" s="70">
        <v>17</v>
      </c>
      <c r="E97" s="70">
        <v>2008</v>
      </c>
      <c r="F97" s="70" t="s">
        <v>792</v>
      </c>
      <c r="G97" s="70" t="s">
        <v>1753</v>
      </c>
      <c r="H97" s="70" t="s">
        <v>1754</v>
      </c>
      <c r="I97" s="148"/>
      <c r="J97" s="71">
        <v>41.394959145630722</v>
      </c>
      <c r="K97" s="71">
        <v>3.9439700869046499</v>
      </c>
      <c r="L97" s="71">
        <v>17.566633741874579</v>
      </c>
      <c r="M97" s="71">
        <v>34.95270111048513</v>
      </c>
      <c r="N97" s="71">
        <v>50.592930663124811</v>
      </c>
      <c r="O97" s="71">
        <v>29.102370805391871</v>
      </c>
      <c r="P97" s="71">
        <v>36.296451661485911</v>
      </c>
      <c r="Q97" s="71">
        <v>1.8881742259965799</v>
      </c>
      <c r="R97" s="71">
        <v>0</v>
      </c>
      <c r="S97" s="71">
        <v>3.68171163424</v>
      </c>
      <c r="T97" s="72"/>
      <c r="U97" s="71">
        <v>4051597</v>
      </c>
      <c r="V97" s="71">
        <v>1793</v>
      </c>
      <c r="W97" s="71">
        <v>261</v>
      </c>
      <c r="X97" s="71">
        <v>7082</v>
      </c>
      <c r="Y97" s="71">
        <v>10706</v>
      </c>
      <c r="Z97" s="71">
        <v>14905</v>
      </c>
      <c r="AA97" s="71">
        <v>7116</v>
      </c>
      <c r="AB97" s="71">
        <v>30854</v>
      </c>
      <c r="AC97" s="71">
        <v>0</v>
      </c>
      <c r="AD97" s="71">
        <v>3.68171163424</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1759</v>
      </c>
      <c r="B98" s="70">
        <v>278</v>
      </c>
      <c r="C98" s="70">
        <v>6</v>
      </c>
      <c r="D98" s="70">
        <v>17</v>
      </c>
      <c r="E98" s="70">
        <v>2009</v>
      </c>
      <c r="F98" s="70" t="s">
        <v>176</v>
      </c>
      <c r="G98" s="70" t="s">
        <v>1753</v>
      </c>
      <c r="H98" s="70" t="s">
        <v>1754</v>
      </c>
      <c r="I98" s="148"/>
      <c r="J98" s="71">
        <v>36.097122603485609</v>
      </c>
      <c r="K98" s="71">
        <v>4.3584844956503108</v>
      </c>
      <c r="L98" s="71">
        <v>16.170416647983981</v>
      </c>
      <c r="M98" s="71">
        <v>35.517635623466603</v>
      </c>
      <c r="N98" s="71">
        <v>48.043205005605699</v>
      </c>
      <c r="O98" s="71">
        <v>29.397194857227031</v>
      </c>
      <c r="P98" s="71">
        <v>34.83881963119336</v>
      </c>
      <c r="Q98" s="71">
        <v>1.7754460487500801</v>
      </c>
      <c r="R98" s="71">
        <v>0</v>
      </c>
      <c r="S98" s="71">
        <v>3.066462315539999</v>
      </c>
      <c r="T98" s="72"/>
      <c r="U98" s="71">
        <v>2698598</v>
      </c>
      <c r="V98" s="71">
        <v>1604</v>
      </c>
      <c r="W98" s="71">
        <v>329</v>
      </c>
      <c r="X98" s="71">
        <v>7228</v>
      </c>
      <c r="Y98" s="71">
        <v>10673</v>
      </c>
      <c r="Z98" s="71">
        <v>14861</v>
      </c>
      <c r="AA98" s="71">
        <v>7012</v>
      </c>
      <c r="AB98" s="71">
        <v>30455</v>
      </c>
      <c r="AC98" s="71">
        <v>0</v>
      </c>
      <c r="AD98" s="71">
        <v>3.066462315539999</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1760</v>
      </c>
      <c r="B99" s="70">
        <v>279</v>
      </c>
      <c r="C99" s="70">
        <v>7</v>
      </c>
      <c r="D99" s="70">
        <v>17</v>
      </c>
      <c r="E99" s="70">
        <v>2010</v>
      </c>
      <c r="F99" s="70" t="s">
        <v>177</v>
      </c>
      <c r="G99" s="70" t="s">
        <v>1753</v>
      </c>
      <c r="H99" s="70" t="s">
        <v>1754</v>
      </c>
      <c r="I99" s="148"/>
      <c r="J99" s="71">
        <v>42.848277471018278</v>
      </c>
      <c r="K99" s="71">
        <v>4.1560020642312718</v>
      </c>
      <c r="L99" s="71">
        <v>14.99782822490082</v>
      </c>
      <c r="M99" s="71">
        <v>33.918738437637508</v>
      </c>
      <c r="N99" s="71">
        <v>49.904460401670498</v>
      </c>
      <c r="O99" s="71">
        <v>29.353766546658711</v>
      </c>
      <c r="P99" s="71">
        <v>35.211395487571188</v>
      </c>
      <c r="Q99" s="71">
        <v>1.8272983498482001</v>
      </c>
      <c r="R99" s="71">
        <v>0</v>
      </c>
      <c r="S99" s="71">
        <v>3.6378913800000001</v>
      </c>
      <c r="T99" s="72"/>
      <c r="U99" s="71">
        <v>3764595</v>
      </c>
      <c r="V99" s="71">
        <v>1604</v>
      </c>
      <c r="W99" s="71">
        <v>329</v>
      </c>
      <c r="X99" s="71">
        <v>7228</v>
      </c>
      <c r="Y99" s="71">
        <v>10668</v>
      </c>
      <c r="Z99" s="71">
        <v>14908</v>
      </c>
      <c r="AA99" s="71">
        <v>6910</v>
      </c>
      <c r="AB99" s="71">
        <v>30035</v>
      </c>
      <c r="AC99" s="71">
        <v>0</v>
      </c>
      <c r="AD99" s="71">
        <v>3.6378913800000001</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4.8840000000000003</v>
      </c>
      <c r="BK99" s="71">
        <v>0</v>
      </c>
      <c r="BL99" s="71">
        <v>0</v>
      </c>
      <c r="BM99" s="71">
        <v>0</v>
      </c>
      <c r="BN99" s="72"/>
      <c r="BO99" s="71">
        <v>0</v>
      </c>
      <c r="BP99" s="71">
        <v>0</v>
      </c>
      <c r="BQ99" s="71">
        <v>1</v>
      </c>
      <c r="BR99" s="71">
        <v>0</v>
      </c>
      <c r="BS99" s="71">
        <v>0</v>
      </c>
      <c r="BT99" s="71">
        <v>0</v>
      </c>
      <c r="BU99"/>
      <c r="BV99" s="70">
        <v>4.8840000000000003</v>
      </c>
      <c r="BW99" s="70">
        <v>0</v>
      </c>
      <c r="BX99" s="70">
        <v>0</v>
      </c>
      <c r="BY99" s="70">
        <v>0</v>
      </c>
      <c r="BZ99" s="70">
        <v>0</v>
      </c>
      <c r="CA99" s="70">
        <v>0</v>
      </c>
      <c r="CB99" s="70">
        <v>0</v>
      </c>
      <c r="CC99" s="70">
        <v>0</v>
      </c>
      <c r="CD99" s="70">
        <v>0</v>
      </c>
    </row>
    <row r="100" spans="1:82">
      <c r="A100" s="70" t="s">
        <v>1761</v>
      </c>
      <c r="B100" s="70">
        <v>280</v>
      </c>
      <c r="C100" s="70">
        <v>8</v>
      </c>
      <c r="D100" s="70">
        <v>17</v>
      </c>
      <c r="E100" s="70">
        <v>2011</v>
      </c>
      <c r="F100" s="70" t="s">
        <v>178</v>
      </c>
      <c r="G100" s="70" t="s">
        <v>1753</v>
      </c>
      <c r="H100" s="70" t="s">
        <v>1754</v>
      </c>
      <c r="I100" s="148"/>
      <c r="J100" s="71">
        <v>42.266937578902763</v>
      </c>
      <c r="K100" s="71">
        <v>5.0719126534020553</v>
      </c>
      <c r="L100" s="71">
        <v>16.427329873557529</v>
      </c>
      <c r="M100" s="71">
        <v>41.777052075242153</v>
      </c>
      <c r="N100" s="71">
        <v>60.880599868440569</v>
      </c>
      <c r="O100" s="71">
        <v>29.20947041942236</v>
      </c>
      <c r="P100" s="71">
        <v>34.243327548296861</v>
      </c>
      <c r="Q100" s="71">
        <v>2.0894512426617302</v>
      </c>
      <c r="R100" s="71">
        <v>0</v>
      </c>
      <c r="S100" s="71">
        <v>3.3351755991199998</v>
      </c>
      <c r="T100" s="72"/>
      <c r="U100" s="71">
        <v>4112569</v>
      </c>
      <c r="V100" s="71">
        <v>1604</v>
      </c>
      <c r="W100" s="71">
        <v>329</v>
      </c>
      <c r="X100" s="71">
        <v>7228</v>
      </c>
      <c r="Y100" s="71">
        <v>10705</v>
      </c>
      <c r="Z100" s="71">
        <v>15157</v>
      </c>
      <c r="AA100" s="71">
        <v>6920</v>
      </c>
      <c r="AB100" s="71">
        <v>29774</v>
      </c>
      <c r="AC100" s="71">
        <v>0</v>
      </c>
      <c r="AD100" s="71">
        <v>3.3351755991199998</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1762</v>
      </c>
      <c r="B101" s="70">
        <v>281</v>
      </c>
      <c r="C101" s="70">
        <v>9</v>
      </c>
      <c r="D101" s="70">
        <v>17</v>
      </c>
      <c r="E101" s="70">
        <v>2012</v>
      </c>
      <c r="F101" s="70" t="s">
        <v>179</v>
      </c>
      <c r="G101" s="70" t="s">
        <v>1753</v>
      </c>
      <c r="H101" s="70" t="s">
        <v>1754</v>
      </c>
      <c r="I101" s="148"/>
      <c r="J101" s="71">
        <v>45.487714728176613</v>
      </c>
      <c r="K101" s="71">
        <v>4.8503323547717114</v>
      </c>
      <c r="L101" s="71">
        <v>16.064138814389221</v>
      </c>
      <c r="M101" s="71">
        <v>41.653325475655237</v>
      </c>
      <c r="N101" s="71">
        <v>65.697510847096282</v>
      </c>
      <c r="O101" s="71">
        <v>29.696602584460173</v>
      </c>
      <c r="P101" s="71">
        <v>34.846237292229418</v>
      </c>
      <c r="Q101" s="71">
        <v>2.2587097814535499</v>
      </c>
      <c r="R101" s="71">
        <v>0</v>
      </c>
      <c r="S101" s="71">
        <v>3.04086785856</v>
      </c>
      <c r="T101" s="72"/>
      <c r="U101" s="71">
        <v>3861759</v>
      </c>
      <c r="V101" s="71">
        <v>1604</v>
      </c>
      <c r="W101" s="71">
        <v>329</v>
      </c>
      <c r="X101" s="71">
        <v>7228</v>
      </c>
      <c r="Y101" s="71">
        <v>10795</v>
      </c>
      <c r="Z101" s="71">
        <v>15532</v>
      </c>
      <c r="AA101" s="71">
        <v>7002</v>
      </c>
      <c r="AB101" s="71">
        <v>29624</v>
      </c>
      <c r="AC101" s="71">
        <v>0</v>
      </c>
      <c r="AD101" s="71">
        <v>3.04086785856</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4.3049999999999997</v>
      </c>
      <c r="BK101" s="71">
        <v>0</v>
      </c>
      <c r="BL101" s="71">
        <v>3.444</v>
      </c>
      <c r="BM101" s="71">
        <v>0</v>
      </c>
      <c r="BN101" s="72"/>
      <c r="BO101" s="71">
        <v>0</v>
      </c>
      <c r="BP101" s="71">
        <v>0</v>
      </c>
      <c r="BQ101" s="71">
        <v>1</v>
      </c>
      <c r="BR101" s="71">
        <v>0</v>
      </c>
      <c r="BS101" s="71">
        <v>1</v>
      </c>
      <c r="BT101" s="71">
        <v>0</v>
      </c>
      <c r="BU101"/>
      <c r="BV101" s="70">
        <v>4.3049999999999997</v>
      </c>
      <c r="BW101" s="70">
        <v>0</v>
      </c>
      <c r="BX101" s="70">
        <v>3.444</v>
      </c>
      <c r="BY101" s="70">
        <v>0</v>
      </c>
      <c r="BZ101" s="70">
        <v>0</v>
      </c>
      <c r="CA101" s="70">
        <v>0</v>
      </c>
      <c r="CB101" s="70">
        <v>0</v>
      </c>
      <c r="CC101" s="70">
        <v>0</v>
      </c>
      <c r="CD101" s="70">
        <v>0</v>
      </c>
    </row>
    <row r="102" spans="1:82">
      <c r="A102" s="70" t="s">
        <v>1763</v>
      </c>
      <c r="B102" s="70">
        <v>282</v>
      </c>
      <c r="C102" s="70">
        <v>10</v>
      </c>
      <c r="D102" s="70">
        <v>17</v>
      </c>
      <c r="E102" s="70">
        <v>2013</v>
      </c>
      <c r="F102" s="70" t="s">
        <v>180</v>
      </c>
      <c r="G102" s="1064" t="s">
        <v>1753</v>
      </c>
      <c r="H102" s="70" t="s">
        <v>1754</v>
      </c>
      <c r="I102" s="148"/>
      <c r="J102" s="71">
        <v>50.650398597662083</v>
      </c>
      <c r="K102" s="71">
        <v>4.7140791059211837</v>
      </c>
      <c r="L102" s="71">
        <v>13.05834067760312</v>
      </c>
      <c r="M102" s="71">
        <v>39.963386105881838</v>
      </c>
      <c r="N102" s="71">
        <v>56.913564259498479</v>
      </c>
      <c r="O102" s="71">
        <v>28.903236606733433</v>
      </c>
      <c r="P102" s="71">
        <v>35.337204369282979</v>
      </c>
      <c r="Q102" s="71">
        <v>2.2743885874488399</v>
      </c>
      <c r="R102" s="71">
        <v>0</v>
      </c>
      <c r="S102" s="71">
        <v>2.9904819226799999</v>
      </c>
      <c r="T102" s="72"/>
      <c r="U102" s="71">
        <v>4031400</v>
      </c>
      <c r="V102" s="71">
        <v>1604</v>
      </c>
      <c r="W102" s="71">
        <v>329</v>
      </c>
      <c r="X102" s="71">
        <v>7228</v>
      </c>
      <c r="Y102" s="71">
        <v>10852</v>
      </c>
      <c r="Z102" s="71">
        <v>15792</v>
      </c>
      <c r="AA102" s="71">
        <v>7074</v>
      </c>
      <c r="AB102" s="71">
        <v>29402</v>
      </c>
      <c r="AC102" s="71">
        <v>0</v>
      </c>
      <c r="AD102" s="71">
        <v>2.9904819226799999</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4.2069999999999999</v>
      </c>
      <c r="BK102" s="71">
        <v>0</v>
      </c>
      <c r="BL102" s="71">
        <v>0</v>
      </c>
      <c r="BM102" s="71">
        <v>0</v>
      </c>
      <c r="BN102" s="72"/>
      <c r="BO102" s="71">
        <v>0</v>
      </c>
      <c r="BP102" s="71">
        <v>0</v>
      </c>
      <c r="BQ102" s="71">
        <v>1</v>
      </c>
      <c r="BR102" s="71">
        <v>0</v>
      </c>
      <c r="BS102" s="71">
        <v>0</v>
      </c>
      <c r="BT102" s="71">
        <v>0</v>
      </c>
      <c r="BU102"/>
      <c r="BV102" s="70">
        <v>4.2069999999999999</v>
      </c>
      <c r="BW102" s="70">
        <v>0</v>
      </c>
      <c r="BX102" s="70">
        <v>0</v>
      </c>
      <c r="BY102" s="70">
        <v>0</v>
      </c>
      <c r="BZ102" s="70">
        <v>0</v>
      </c>
      <c r="CA102" s="70">
        <v>0</v>
      </c>
      <c r="CB102" s="70">
        <v>0</v>
      </c>
      <c r="CC102" s="70">
        <v>0</v>
      </c>
      <c r="CD102" s="70">
        <v>0</v>
      </c>
    </row>
    <row r="103" spans="1:82">
      <c r="A103" s="70" t="s">
        <v>1764</v>
      </c>
      <c r="B103" s="70">
        <v>283</v>
      </c>
      <c r="C103" s="70">
        <v>11</v>
      </c>
      <c r="D103" s="70">
        <v>17</v>
      </c>
      <c r="E103" s="70">
        <v>2014</v>
      </c>
      <c r="F103" s="70" t="s">
        <v>181</v>
      </c>
      <c r="G103" s="1064" t="s">
        <v>1753</v>
      </c>
      <c r="H103" s="70" t="s">
        <v>1754</v>
      </c>
      <c r="I103" s="148"/>
      <c r="J103" s="71">
        <v>62.79945481972765</v>
      </c>
      <c r="K103" s="71">
        <v>5.0741537772388803</v>
      </c>
      <c r="L103" s="71">
        <v>18.397861562254882</v>
      </c>
      <c r="M103" s="71">
        <v>40.225479687551811</v>
      </c>
      <c r="N103" s="71">
        <v>50.163367916806138</v>
      </c>
      <c r="O103" s="71">
        <v>27.595590576161825</v>
      </c>
      <c r="P103" s="71">
        <v>35.279857965763725</v>
      </c>
      <c r="Q103" s="71">
        <v>2.1602462426967701</v>
      </c>
      <c r="R103" s="71">
        <v>0</v>
      </c>
      <c r="S103" s="71">
        <v>3.2477431836199999</v>
      </c>
      <c r="T103" s="72"/>
      <c r="U103" s="71">
        <v>4984659</v>
      </c>
      <c r="V103" s="71">
        <v>1755</v>
      </c>
      <c r="W103" s="71">
        <v>398</v>
      </c>
      <c r="X103" s="71">
        <v>7439</v>
      </c>
      <c r="Y103" s="71">
        <v>10892</v>
      </c>
      <c r="Z103" s="71">
        <v>15880</v>
      </c>
      <c r="AA103" s="71">
        <v>7026</v>
      </c>
      <c r="AB103" s="71">
        <v>29107</v>
      </c>
      <c r="AC103" s="71">
        <v>0</v>
      </c>
      <c r="AD103" s="71">
        <v>3.2477431836199999</v>
      </c>
      <c r="AE103" s="72"/>
      <c r="AF103" s="71"/>
      <c r="AG103" s="71"/>
      <c r="AH103" s="71"/>
      <c r="AI103" s="71"/>
      <c r="AJ103" s="71"/>
      <c r="AK103" s="71"/>
      <c r="AL103" s="71"/>
      <c r="AM103" s="71"/>
      <c r="AN103" s="71"/>
      <c r="AO103" s="71"/>
      <c r="AP103" s="71"/>
      <c r="AQ103" s="72"/>
      <c r="AR103" s="71">
        <v>343</v>
      </c>
      <c r="AS103" s="71">
        <v>27</v>
      </c>
      <c r="AT103" s="71">
        <v>0</v>
      </c>
      <c r="AU103" s="71">
        <v>0</v>
      </c>
      <c r="AV103" s="71">
        <v>0</v>
      </c>
      <c r="AW103" s="71">
        <v>0</v>
      </c>
      <c r="AX103" s="71"/>
      <c r="AY103" s="72"/>
      <c r="AZ103" s="71">
        <v>1451.9</v>
      </c>
      <c r="BA103" s="71">
        <v>1520.8</v>
      </c>
      <c r="BB103" s="71">
        <v>0</v>
      </c>
      <c r="BC103" s="71">
        <v>0</v>
      </c>
      <c r="BD103" s="71">
        <v>0</v>
      </c>
      <c r="BE103" s="71">
        <v>0</v>
      </c>
      <c r="BF103" s="71"/>
      <c r="BG103" s="72"/>
      <c r="BH103" s="71">
        <v>0</v>
      </c>
      <c r="BI103" s="71">
        <v>0</v>
      </c>
      <c r="BJ103" s="71">
        <v>3.597</v>
      </c>
      <c r="BK103" s="71">
        <v>0</v>
      </c>
      <c r="BL103" s="71">
        <v>0</v>
      </c>
      <c r="BM103" s="71">
        <v>0</v>
      </c>
      <c r="BN103" s="72"/>
      <c r="BO103" s="71">
        <v>0</v>
      </c>
      <c r="BP103" s="71">
        <v>0</v>
      </c>
      <c r="BQ103" s="71">
        <v>1</v>
      </c>
      <c r="BR103" s="71">
        <v>0</v>
      </c>
      <c r="BS103" s="71">
        <v>0</v>
      </c>
      <c r="BT103" s="71">
        <v>0</v>
      </c>
      <c r="BU103"/>
      <c r="BV103" s="70">
        <v>3.597</v>
      </c>
      <c r="BW103" s="70">
        <v>0</v>
      </c>
      <c r="BX103" s="70">
        <v>0</v>
      </c>
      <c r="BY103" s="70">
        <v>0</v>
      </c>
      <c r="BZ103" s="70">
        <v>0</v>
      </c>
      <c r="CA103" s="70">
        <v>0</v>
      </c>
      <c r="CB103" s="70">
        <v>0</v>
      </c>
      <c r="CC103" s="70">
        <v>0</v>
      </c>
      <c r="CD103" s="70">
        <v>0</v>
      </c>
    </row>
    <row r="104" spans="1:82">
      <c r="A104" s="70" t="s">
        <v>1765</v>
      </c>
      <c r="B104" s="70">
        <v>284</v>
      </c>
      <c r="C104" s="70">
        <v>12</v>
      </c>
      <c r="D104" s="70">
        <v>17</v>
      </c>
      <c r="E104" s="70">
        <v>2015</v>
      </c>
      <c r="F104" s="70" t="s">
        <v>182</v>
      </c>
      <c r="G104" s="70" t="s">
        <v>1753</v>
      </c>
      <c r="H104" s="70" t="s">
        <v>1754</v>
      </c>
      <c r="I104" s="148"/>
      <c r="J104" s="71">
        <v>60.873345842491602</v>
      </c>
      <c r="K104" s="71">
        <v>5.2228022257436724</v>
      </c>
      <c r="L104" s="71">
        <v>16.107928476407629</v>
      </c>
      <c r="M104" s="71">
        <v>42.451935739219813</v>
      </c>
      <c r="N104" s="71">
        <v>56.583985666670003</v>
      </c>
      <c r="O104" s="71">
        <v>27.58555981937193</v>
      </c>
      <c r="P104" s="71">
        <v>34.840378568391763</v>
      </c>
      <c r="Q104" s="71">
        <v>2.0845904096300401</v>
      </c>
      <c r="R104" s="71">
        <v>0</v>
      </c>
      <c r="S104" s="71">
        <v>3.9523841968439211</v>
      </c>
      <c r="T104" s="72"/>
      <c r="U104" s="71">
        <v>5517297</v>
      </c>
      <c r="V104" s="71">
        <v>1755</v>
      </c>
      <c r="W104" s="71">
        <v>398</v>
      </c>
      <c r="X104" s="71">
        <v>7439</v>
      </c>
      <c r="Y104" s="71">
        <v>10900</v>
      </c>
      <c r="Z104" s="71">
        <v>16027</v>
      </c>
      <c r="AA104" s="71">
        <v>6933</v>
      </c>
      <c r="AB104" s="71">
        <v>28692</v>
      </c>
      <c r="AC104" s="71">
        <v>0</v>
      </c>
      <c r="AD104" s="71">
        <v>3.9523841968439211</v>
      </c>
      <c r="AE104" s="72"/>
      <c r="AF104" s="71">
        <v>52088775.592799246</v>
      </c>
      <c r="AG104" s="71">
        <v>3462061.670255255</v>
      </c>
      <c r="AH104" s="71">
        <v>2399069.79916442</v>
      </c>
      <c r="AI104" s="71">
        <v>49995508.443965107</v>
      </c>
      <c r="AJ104" s="71">
        <v>67289209.206143916</v>
      </c>
      <c r="AK104" s="71">
        <v>0</v>
      </c>
      <c r="AL104" s="71">
        <v>0</v>
      </c>
      <c r="AM104" s="71">
        <v>3932118.2415867671</v>
      </c>
      <c r="AN104" s="71">
        <v>0</v>
      </c>
      <c r="AO104" s="71">
        <v>0</v>
      </c>
      <c r="AP104" s="71">
        <v>179166742.95391473</v>
      </c>
      <c r="AQ104" s="72"/>
      <c r="AR104" s="71">
        <v>388</v>
      </c>
      <c r="AS104" s="71">
        <v>40</v>
      </c>
      <c r="AT104" s="71">
        <v>0</v>
      </c>
      <c r="AU104" s="71">
        <v>0</v>
      </c>
      <c r="AV104" s="71">
        <v>0</v>
      </c>
      <c r="AW104" s="71">
        <v>0</v>
      </c>
      <c r="AX104" s="71"/>
      <c r="AY104" s="72"/>
      <c r="AZ104" s="71">
        <v>1691.3</v>
      </c>
      <c r="BA104" s="71">
        <v>2604.1</v>
      </c>
      <c r="BB104" s="71">
        <v>0</v>
      </c>
      <c r="BC104" s="71">
        <v>0</v>
      </c>
      <c r="BD104" s="71">
        <v>0</v>
      </c>
      <c r="BE104" s="71">
        <v>0</v>
      </c>
      <c r="BF104" s="71"/>
      <c r="BG104" s="72"/>
      <c r="BH104" s="71">
        <v>0</v>
      </c>
      <c r="BI104" s="71">
        <v>0</v>
      </c>
      <c r="BJ104" s="71">
        <v>3.61</v>
      </c>
      <c r="BK104" s="71">
        <v>0</v>
      </c>
      <c r="BL104" s="71">
        <v>0</v>
      </c>
      <c r="BM104" s="71">
        <v>0</v>
      </c>
      <c r="BN104" s="72"/>
      <c r="BO104" s="71">
        <v>0</v>
      </c>
      <c r="BP104" s="71">
        <v>0</v>
      </c>
      <c r="BQ104" s="71">
        <v>1</v>
      </c>
      <c r="BR104" s="71">
        <v>0</v>
      </c>
      <c r="BS104" s="71">
        <v>0</v>
      </c>
      <c r="BT104" s="71">
        <v>0</v>
      </c>
      <c r="BU104"/>
      <c r="BV104" s="70">
        <v>3.61</v>
      </c>
      <c r="BW104" s="70">
        <v>0</v>
      </c>
      <c r="BX104" s="70">
        <v>0</v>
      </c>
      <c r="BY104" s="70">
        <v>0</v>
      </c>
      <c r="BZ104" s="70">
        <v>0</v>
      </c>
      <c r="CA104" s="70">
        <v>0</v>
      </c>
      <c r="CB104" s="70">
        <v>0</v>
      </c>
      <c r="CC104" s="70">
        <v>0</v>
      </c>
      <c r="CD104" s="70">
        <v>0</v>
      </c>
    </row>
    <row r="105" spans="1:82">
      <c r="A105" s="70" t="s">
        <v>1766</v>
      </c>
      <c r="B105" s="70">
        <v>285</v>
      </c>
      <c r="C105" s="70">
        <v>13</v>
      </c>
      <c r="D105" s="70">
        <v>17</v>
      </c>
      <c r="E105" s="70">
        <v>2016</v>
      </c>
      <c r="F105" s="70" t="s">
        <v>155</v>
      </c>
      <c r="G105" s="70" t="s">
        <v>1753</v>
      </c>
      <c r="H105" s="70" t="s">
        <v>1754</v>
      </c>
      <c r="I105" s="148"/>
      <c r="J105" s="71">
        <v>63.196750737375552</v>
      </c>
      <c r="K105" s="71">
        <v>5.1052380127123236</v>
      </c>
      <c r="L105" s="71">
        <v>19.501072411848352</v>
      </c>
      <c r="M105" s="71">
        <v>33.888547178614232</v>
      </c>
      <c r="N105" s="71">
        <v>51.285727256413359</v>
      </c>
      <c r="O105" s="71">
        <v>27.403601346920205</v>
      </c>
      <c r="P105" s="71">
        <v>34.079075645501874</v>
      </c>
      <c r="Q105" s="71">
        <v>1.9978269077741926</v>
      </c>
      <c r="R105" s="71">
        <v>0</v>
      </c>
      <c r="S105" s="71">
        <v>13.796621852801565</v>
      </c>
      <c r="T105" s="72"/>
      <c r="U105" s="71">
        <v>5777157</v>
      </c>
      <c r="V105" s="71">
        <v>1755</v>
      </c>
      <c r="W105" s="71">
        <v>398</v>
      </c>
      <c r="X105" s="71">
        <v>7439</v>
      </c>
      <c r="Y105" s="71">
        <v>10898</v>
      </c>
      <c r="Z105" s="71">
        <v>16117</v>
      </c>
      <c r="AA105" s="71">
        <v>7014</v>
      </c>
      <c r="AB105" s="71">
        <v>28285</v>
      </c>
      <c r="AC105" s="71">
        <v>0</v>
      </c>
      <c r="AD105" s="71">
        <v>13.796621852801559</v>
      </c>
      <c r="AE105" s="72"/>
      <c r="AF105" s="71">
        <v>53978109.646524087</v>
      </c>
      <c r="AG105" s="71">
        <v>3403108.5571427569</v>
      </c>
      <c r="AH105" s="71">
        <v>2312485.6808534591</v>
      </c>
      <c r="AI105" s="71">
        <v>45914738.153997242</v>
      </c>
      <c r="AJ105" s="71">
        <v>53710582.39311891</v>
      </c>
      <c r="AK105" s="71">
        <v>0</v>
      </c>
      <c r="AL105" s="71">
        <v>0</v>
      </c>
      <c r="AM105" s="71">
        <v>3879352.13518976</v>
      </c>
      <c r="AN105" s="71">
        <v>0</v>
      </c>
      <c r="AO105" s="71">
        <v>0</v>
      </c>
      <c r="AP105" s="71">
        <v>163198376.56682622</v>
      </c>
      <c r="AQ105" s="72"/>
      <c r="AR105" s="71">
        <v>420</v>
      </c>
      <c r="AS105" s="71">
        <v>47</v>
      </c>
      <c r="AT105" s="71">
        <v>0</v>
      </c>
      <c r="AU105" s="71">
        <v>0</v>
      </c>
      <c r="AV105" s="71">
        <v>0</v>
      </c>
      <c r="AW105" s="71">
        <v>0</v>
      </c>
      <c r="AX105" s="71"/>
      <c r="AY105" s="72"/>
      <c r="AZ105" s="71">
        <v>1871.9</v>
      </c>
      <c r="BA105" s="71">
        <v>4027.2</v>
      </c>
      <c r="BB105" s="71">
        <v>0</v>
      </c>
      <c r="BC105" s="71">
        <v>0</v>
      </c>
      <c r="BD105" s="71">
        <v>0</v>
      </c>
      <c r="BE105" s="71">
        <v>0</v>
      </c>
      <c r="BF105" s="71"/>
      <c r="BG105" s="72"/>
      <c r="BH105" s="71">
        <v>0</v>
      </c>
      <c r="BI105" s="71">
        <v>0</v>
      </c>
      <c r="BJ105" s="71">
        <v>3.661</v>
      </c>
      <c r="BK105" s="71">
        <v>0</v>
      </c>
      <c r="BL105" s="71">
        <v>0</v>
      </c>
      <c r="BM105" s="71">
        <v>0</v>
      </c>
      <c r="BN105" s="72"/>
      <c r="BO105" s="71">
        <v>0</v>
      </c>
      <c r="BP105" s="71">
        <v>0</v>
      </c>
      <c r="BQ105" s="71">
        <v>1</v>
      </c>
      <c r="BR105" s="71">
        <v>0</v>
      </c>
      <c r="BS105" s="71">
        <v>0</v>
      </c>
      <c r="BT105" s="71">
        <v>0</v>
      </c>
      <c r="BU105"/>
      <c r="BV105" s="70">
        <v>3.661</v>
      </c>
      <c r="BW105" s="70">
        <v>0</v>
      </c>
      <c r="BX105" s="70">
        <v>0</v>
      </c>
      <c r="BY105" s="70">
        <v>0</v>
      </c>
      <c r="BZ105" s="70">
        <v>0</v>
      </c>
      <c r="CA105" s="70">
        <v>0</v>
      </c>
      <c r="CB105" s="70">
        <v>0</v>
      </c>
      <c r="CC105" s="70">
        <v>0</v>
      </c>
      <c r="CD105" s="70">
        <v>0</v>
      </c>
    </row>
    <row r="106" spans="1:82">
      <c r="A106" s="70" t="s">
        <v>1767</v>
      </c>
      <c r="B106" s="70">
        <v>286</v>
      </c>
      <c r="C106" s="70">
        <v>14</v>
      </c>
      <c r="D106" s="70">
        <v>17</v>
      </c>
      <c r="E106" s="70">
        <v>2017</v>
      </c>
      <c r="F106" s="70" t="s">
        <v>156</v>
      </c>
      <c r="G106" s="70" t="s">
        <v>1753</v>
      </c>
      <c r="H106" s="70" t="s">
        <v>1754</v>
      </c>
      <c r="I106" s="148"/>
      <c r="J106" s="71">
        <v>68.683120932974305</v>
      </c>
      <c r="K106" s="71">
        <v>5.1769455558224822</v>
      </c>
      <c r="L106" s="71">
        <v>17.346826291164302</v>
      </c>
      <c r="M106" s="71">
        <v>30.417815178052596</v>
      </c>
      <c r="N106" s="71">
        <v>50.542363237294573</v>
      </c>
      <c r="O106" s="71">
        <v>26.963130056667964</v>
      </c>
      <c r="P106" s="71">
        <v>33.52041287022849</v>
      </c>
      <c r="Q106" s="71">
        <v>1.8969037822125701</v>
      </c>
      <c r="R106" s="71">
        <v>0</v>
      </c>
      <c r="S106" s="71">
        <v>32.28011617908323</v>
      </c>
      <c r="T106" s="72"/>
      <c r="U106" s="71">
        <v>7176898</v>
      </c>
      <c r="V106" s="71">
        <v>1755</v>
      </c>
      <c r="W106" s="71">
        <v>398</v>
      </c>
      <c r="X106" s="71">
        <v>7439</v>
      </c>
      <c r="Y106" s="71">
        <v>10848</v>
      </c>
      <c r="Z106" s="71">
        <v>16121</v>
      </c>
      <c r="AA106" s="71">
        <v>6943</v>
      </c>
      <c r="AB106" s="71">
        <v>27772</v>
      </c>
      <c r="AC106" s="71">
        <v>0</v>
      </c>
      <c r="AD106" s="71">
        <v>32.28011617908323</v>
      </c>
      <c r="AE106" s="72"/>
      <c r="AF106" s="71">
        <v>60162192.535609193</v>
      </c>
      <c r="AG106" s="71">
        <v>3461173.820178858</v>
      </c>
      <c r="AH106" s="71">
        <v>2749802.0109572299</v>
      </c>
      <c r="AI106" s="71">
        <v>43844010.829803847</v>
      </c>
      <c r="AJ106" s="71">
        <v>61439341.135782763</v>
      </c>
      <c r="AK106" s="71">
        <v>0</v>
      </c>
      <c r="AL106" s="71">
        <v>0</v>
      </c>
      <c r="AM106" s="71">
        <v>3814953.0517760171</v>
      </c>
      <c r="AN106" s="71">
        <v>0</v>
      </c>
      <c r="AO106" s="71">
        <v>0</v>
      </c>
      <c r="AP106" s="71">
        <v>175471473.38410792</v>
      </c>
      <c r="AQ106" s="72"/>
      <c r="AR106" s="71">
        <v>445</v>
      </c>
      <c r="AS106" s="71">
        <v>53</v>
      </c>
      <c r="AT106" s="71">
        <v>0</v>
      </c>
      <c r="AU106" s="71">
        <v>0</v>
      </c>
      <c r="AV106" s="71">
        <v>0</v>
      </c>
      <c r="AW106" s="71">
        <v>0</v>
      </c>
      <c r="AX106" s="71"/>
      <c r="AY106" s="72"/>
      <c r="AZ106" s="71">
        <v>2011.3</v>
      </c>
      <c r="BA106" s="71">
        <v>5054.5000000000009</v>
      </c>
      <c r="BB106" s="71">
        <v>0</v>
      </c>
      <c r="BC106" s="71">
        <v>0</v>
      </c>
      <c r="BD106" s="71">
        <v>0</v>
      </c>
      <c r="BE106" s="71">
        <v>0</v>
      </c>
      <c r="BF106" s="71"/>
      <c r="BG106" s="72"/>
      <c r="BH106" s="71">
        <v>0</v>
      </c>
      <c r="BI106" s="71">
        <v>0</v>
      </c>
      <c r="BJ106" s="71">
        <v>7.9139999999999997</v>
      </c>
      <c r="BK106" s="71">
        <v>0</v>
      </c>
      <c r="BL106" s="71">
        <v>0</v>
      </c>
      <c r="BM106" s="71">
        <v>0</v>
      </c>
      <c r="BN106" s="72"/>
      <c r="BO106" s="71">
        <v>0</v>
      </c>
      <c r="BP106" s="71">
        <v>0</v>
      </c>
      <c r="BQ106" s="71">
        <v>2</v>
      </c>
      <c r="BR106" s="71">
        <v>0</v>
      </c>
      <c r="BS106" s="71">
        <v>0</v>
      </c>
      <c r="BT106" s="71">
        <v>0</v>
      </c>
      <c r="BU106"/>
      <c r="BV106" s="70">
        <v>7.9139999999999997</v>
      </c>
      <c r="BW106" s="70">
        <v>0</v>
      </c>
      <c r="BX106" s="70">
        <v>0</v>
      </c>
      <c r="BY106" s="70">
        <v>0</v>
      </c>
      <c r="BZ106" s="70">
        <v>0</v>
      </c>
      <c r="CA106" s="70">
        <v>0</v>
      </c>
      <c r="CB106" s="70">
        <v>0</v>
      </c>
      <c r="CC106" s="70">
        <v>0</v>
      </c>
      <c r="CD106" s="70">
        <v>0</v>
      </c>
    </row>
    <row r="107" spans="1:82">
      <c r="A107" s="70" t="s">
        <v>1768</v>
      </c>
      <c r="B107" s="70">
        <v>287</v>
      </c>
      <c r="C107" s="70">
        <v>15</v>
      </c>
      <c r="D107" s="70">
        <v>17</v>
      </c>
      <c r="E107" s="70">
        <v>2018</v>
      </c>
      <c r="F107" s="70" t="s">
        <v>183</v>
      </c>
      <c r="G107" s="70" t="s">
        <v>1753</v>
      </c>
      <c r="H107" s="70" t="s">
        <v>1754</v>
      </c>
      <c r="I107" s="148"/>
      <c r="J107" s="71">
        <v>68.294795340422368</v>
      </c>
      <c r="K107" s="71">
        <v>4.9239711845314087</v>
      </c>
      <c r="L107" s="71">
        <v>15.884423247832528</v>
      </c>
      <c r="M107" s="71">
        <v>32.52937326077847</v>
      </c>
      <c r="N107" s="71">
        <v>46.434833777463155</v>
      </c>
      <c r="O107" s="71">
        <v>26.404035736916516</v>
      </c>
      <c r="P107" s="71">
        <v>33.000327202649345</v>
      </c>
      <c r="Q107" s="71">
        <v>1.7214868154395899</v>
      </c>
      <c r="R107" s="71">
        <v>0</v>
      </c>
      <c r="S107" s="71">
        <v>10.811659510482675</v>
      </c>
      <c r="T107" s="72"/>
      <c r="U107" s="71">
        <v>7317298</v>
      </c>
      <c r="V107" s="71">
        <v>1755</v>
      </c>
      <c r="W107" s="71">
        <v>398</v>
      </c>
      <c r="X107" s="71">
        <v>7439</v>
      </c>
      <c r="Y107" s="71">
        <v>10793</v>
      </c>
      <c r="Z107" s="71">
        <v>16089</v>
      </c>
      <c r="AA107" s="71">
        <v>6904</v>
      </c>
      <c r="AB107" s="71">
        <v>27161</v>
      </c>
      <c r="AC107" s="71">
        <v>0</v>
      </c>
      <c r="AD107" s="71">
        <v>10.811659510482681</v>
      </c>
      <c r="AE107" s="72"/>
      <c r="AF107" s="71">
        <v>63412567.359817743</v>
      </c>
      <c r="AG107" s="71">
        <v>3140783.9660538658</v>
      </c>
      <c r="AH107" s="71">
        <v>2599160.3319233009</v>
      </c>
      <c r="AI107" s="71">
        <v>45002489.045864299</v>
      </c>
      <c r="AJ107" s="71">
        <v>55127129.774757147</v>
      </c>
      <c r="AK107" s="71">
        <v>0</v>
      </c>
      <c r="AL107" s="71">
        <v>0</v>
      </c>
      <c r="AM107" s="71">
        <v>3738741.818039095</v>
      </c>
      <c r="AN107" s="71">
        <v>0</v>
      </c>
      <c r="AO107" s="71">
        <v>0</v>
      </c>
      <c r="AP107" s="71">
        <v>173020872.29645544</v>
      </c>
      <c r="AQ107" s="72"/>
      <c r="AR107" s="71">
        <v>490</v>
      </c>
      <c r="AS107" s="71">
        <v>63</v>
      </c>
      <c r="AT107" s="71">
        <v>0</v>
      </c>
      <c r="AU107" s="71">
        <v>0</v>
      </c>
      <c r="AV107" s="71">
        <v>0</v>
      </c>
      <c r="AW107" s="71">
        <v>0</v>
      </c>
      <c r="AX107" s="71"/>
      <c r="AY107" s="72"/>
      <c r="AZ107" s="71">
        <v>2237.8999999999996</v>
      </c>
      <c r="BA107" s="71">
        <v>5533.1</v>
      </c>
      <c r="BB107" s="71">
        <v>0</v>
      </c>
      <c r="BC107" s="71">
        <v>0</v>
      </c>
      <c r="BD107" s="71">
        <v>0</v>
      </c>
      <c r="BE107" s="71">
        <v>0</v>
      </c>
      <c r="BF107" s="71"/>
      <c r="BG107" s="72"/>
      <c r="BH107" s="71">
        <v>0</v>
      </c>
      <c r="BI107" s="71">
        <v>0</v>
      </c>
      <c r="BJ107" s="71">
        <v>7.8810000000000002</v>
      </c>
      <c r="BK107" s="71">
        <v>0</v>
      </c>
      <c r="BL107" s="71">
        <v>0</v>
      </c>
      <c r="BM107" s="71">
        <v>0</v>
      </c>
      <c r="BN107" s="72"/>
      <c r="BO107" s="71">
        <v>0</v>
      </c>
      <c r="BP107" s="71">
        <v>0</v>
      </c>
      <c r="BQ107" s="71">
        <v>2</v>
      </c>
      <c r="BR107" s="71">
        <v>0</v>
      </c>
      <c r="BS107" s="71">
        <v>0</v>
      </c>
      <c r="BT107" s="71">
        <v>0</v>
      </c>
      <c r="BU107"/>
      <c r="BV107" s="70">
        <v>7.8810000000000002</v>
      </c>
      <c r="BW107" s="70">
        <v>0</v>
      </c>
      <c r="BX107" s="70">
        <v>0</v>
      </c>
      <c r="BY107" s="70">
        <v>0</v>
      </c>
      <c r="BZ107" s="70">
        <v>0</v>
      </c>
      <c r="CA107" s="70">
        <v>0</v>
      </c>
      <c r="CB107" s="70">
        <v>0</v>
      </c>
      <c r="CC107" s="70">
        <v>0</v>
      </c>
      <c r="CD107" s="70">
        <v>0</v>
      </c>
    </row>
    <row r="108" spans="1:82">
      <c r="A108" s="70" t="s">
        <v>1769</v>
      </c>
      <c r="B108" s="70">
        <v>288</v>
      </c>
      <c r="C108" s="70">
        <v>16</v>
      </c>
      <c r="D108" s="70">
        <v>17</v>
      </c>
      <c r="E108" s="70">
        <v>2019</v>
      </c>
      <c r="F108" s="70" t="s">
        <v>158</v>
      </c>
      <c r="G108" s="70" t="s">
        <v>1753</v>
      </c>
      <c r="H108" s="70" t="s">
        <v>1754</v>
      </c>
      <c r="I108" s="148"/>
      <c r="J108" s="71">
        <v>58.088060306001424</v>
      </c>
      <c r="K108" s="71">
        <v>4.629929245474055</v>
      </c>
      <c r="L108" s="71">
        <v>16.036931718671688</v>
      </c>
      <c r="M108" s="71">
        <v>30.308867077759697</v>
      </c>
      <c r="N108" s="71">
        <v>43.017465207837091</v>
      </c>
      <c r="O108" s="71">
        <v>25.583523218779483</v>
      </c>
      <c r="P108" s="71">
        <v>31.977793543981569</v>
      </c>
      <c r="Q108" s="71">
        <v>1.63871487999024</v>
      </c>
      <c r="R108" s="71">
        <v>0</v>
      </c>
      <c r="S108" s="71">
        <v>10.67432145788454</v>
      </c>
      <c r="T108" s="72"/>
      <c r="U108" s="71">
        <v>6610386</v>
      </c>
      <c r="V108" s="71">
        <v>1755</v>
      </c>
      <c r="W108" s="71">
        <v>398</v>
      </c>
      <c r="X108" s="71">
        <v>7439</v>
      </c>
      <c r="Y108" s="71">
        <v>10741</v>
      </c>
      <c r="Z108" s="71">
        <v>16017</v>
      </c>
      <c r="AA108" s="71">
        <v>6640</v>
      </c>
      <c r="AB108" s="71">
        <v>26555</v>
      </c>
      <c r="AC108" s="71">
        <v>0</v>
      </c>
      <c r="AD108" s="71">
        <v>10.67432145788454</v>
      </c>
      <c r="AE108" s="72"/>
      <c r="AF108" s="71">
        <v>57335782.525319353</v>
      </c>
      <c r="AG108" s="71">
        <v>3043637.0773987109</v>
      </c>
      <c r="AH108" s="71">
        <v>2767976.5902543999</v>
      </c>
      <c r="AI108" s="71">
        <v>43158264.98353637</v>
      </c>
      <c r="AJ108" s="71">
        <v>51933423.048477262</v>
      </c>
      <c r="AK108" s="71">
        <v>0</v>
      </c>
      <c r="AL108" s="71">
        <v>0</v>
      </c>
      <c r="AM108" s="71">
        <v>3616591.0940670287</v>
      </c>
      <c r="AN108" s="71">
        <v>0</v>
      </c>
      <c r="AO108" s="71">
        <v>0</v>
      </c>
      <c r="AP108" s="71">
        <v>161855675.31905314</v>
      </c>
      <c r="AQ108" s="72"/>
      <c r="AR108" s="71">
        <v>526</v>
      </c>
      <c r="AS108" s="71">
        <v>66</v>
      </c>
      <c r="AT108" s="71">
        <v>0</v>
      </c>
      <c r="AU108" s="71">
        <v>0</v>
      </c>
      <c r="AV108" s="71">
        <v>0</v>
      </c>
      <c r="AW108" s="71">
        <v>0</v>
      </c>
      <c r="AX108" s="71"/>
      <c r="AY108" s="72"/>
      <c r="AZ108" s="71">
        <v>2443.8000000000002</v>
      </c>
      <c r="BA108" s="71">
        <v>6820.0000000000009</v>
      </c>
      <c r="BB108" s="71">
        <v>0</v>
      </c>
      <c r="BC108" s="71">
        <v>0</v>
      </c>
      <c r="BD108" s="71">
        <v>0</v>
      </c>
      <c r="BE108" s="71">
        <v>0</v>
      </c>
      <c r="BF108" s="71"/>
      <c r="BG108" s="72"/>
      <c r="BH108" s="71">
        <v>0</v>
      </c>
      <c r="BI108" s="71">
        <v>0</v>
      </c>
      <c r="BJ108" s="71">
        <v>7.4359999999999999</v>
      </c>
      <c r="BK108" s="71">
        <v>0</v>
      </c>
      <c r="BL108" s="71">
        <v>0</v>
      </c>
      <c r="BM108" s="71">
        <v>0</v>
      </c>
      <c r="BN108" s="72"/>
      <c r="BO108" s="71">
        <v>0</v>
      </c>
      <c r="BP108" s="71">
        <v>0</v>
      </c>
      <c r="BQ108" s="71">
        <v>2</v>
      </c>
      <c r="BR108" s="71">
        <v>0</v>
      </c>
      <c r="BS108" s="71">
        <v>0</v>
      </c>
      <c r="BT108" s="71">
        <v>0</v>
      </c>
      <c r="BU108"/>
      <c r="BV108" s="70">
        <v>7.4359999999999999</v>
      </c>
      <c r="BW108" s="70">
        <v>0</v>
      </c>
      <c r="BX108" s="70">
        <v>0</v>
      </c>
      <c r="BY108" s="70">
        <v>0</v>
      </c>
      <c r="BZ108" s="70">
        <v>0</v>
      </c>
      <c r="CA108" s="70">
        <v>0</v>
      </c>
      <c r="CB108" s="70">
        <v>0</v>
      </c>
      <c r="CC108" s="70">
        <v>0</v>
      </c>
      <c r="CD108" s="70">
        <v>0</v>
      </c>
    </row>
    <row r="109" spans="1:82">
      <c r="A109" s="70" t="s">
        <v>1770</v>
      </c>
      <c r="B109" s="70">
        <v>289</v>
      </c>
      <c r="C109" s="70">
        <v>17</v>
      </c>
      <c r="D109" s="70">
        <v>17</v>
      </c>
      <c r="E109" s="70">
        <v>2020</v>
      </c>
      <c r="F109" s="70" t="s">
        <v>159</v>
      </c>
      <c r="G109" s="70" t="s">
        <v>1753</v>
      </c>
      <c r="H109" s="70" t="s">
        <v>1754</v>
      </c>
      <c r="I109" s="148"/>
      <c r="J109" s="71">
        <v>69.780277281101249</v>
      </c>
      <c r="K109" s="71">
        <v>4.5091869187233415</v>
      </c>
      <c r="L109" s="71">
        <v>21.79590146385085</v>
      </c>
      <c r="M109" s="71">
        <v>23.799107076798364</v>
      </c>
      <c r="N109" s="71">
        <v>41.165366984500437</v>
      </c>
      <c r="O109" s="71">
        <v>22.358805932100992</v>
      </c>
      <c r="P109" s="71">
        <v>30.153535874681822</v>
      </c>
      <c r="Q109" s="71">
        <v>1.5337452977760999</v>
      </c>
      <c r="R109" s="71">
        <v>0</v>
      </c>
      <c r="S109" s="71">
        <v>11.465797592914949</v>
      </c>
      <c r="T109" s="72"/>
      <c r="U109" s="71">
        <v>6124625</v>
      </c>
      <c r="V109" s="71">
        <v>1503</v>
      </c>
      <c r="W109" s="71">
        <v>556</v>
      </c>
      <c r="X109" s="71">
        <v>6479</v>
      </c>
      <c r="Y109" s="71">
        <v>10702</v>
      </c>
      <c r="Z109" s="71">
        <v>15977</v>
      </c>
      <c r="AA109" s="71">
        <v>6655</v>
      </c>
      <c r="AB109" s="71">
        <v>26013</v>
      </c>
      <c r="AC109" s="71">
        <v>0</v>
      </c>
      <c r="AD109" s="71">
        <v>11.465797592914949</v>
      </c>
      <c r="AE109" s="72"/>
      <c r="AF109" s="71">
        <v>50994534.099596009</v>
      </c>
      <c r="AG109" s="71">
        <v>2945976.5651740497</v>
      </c>
      <c r="AH109" s="71">
        <v>3812357.726293026</v>
      </c>
      <c r="AI109" s="71">
        <v>35915164.848484397</v>
      </c>
      <c r="AJ109" s="71">
        <v>51195692.170952268</v>
      </c>
      <c r="AK109" s="71"/>
      <c r="AL109" s="71"/>
      <c r="AM109" s="71">
        <v>3394985.5104579045</v>
      </c>
      <c r="AN109" s="71"/>
      <c r="AO109" s="71"/>
      <c r="AP109" s="71">
        <v>148258710.92095765</v>
      </c>
      <c r="AQ109" s="72"/>
      <c r="AR109" s="71">
        <v>541</v>
      </c>
      <c r="AS109" s="71">
        <v>72</v>
      </c>
      <c r="AT109" s="71">
        <v>0</v>
      </c>
      <c r="AU109" s="71">
        <v>0</v>
      </c>
      <c r="AV109" s="71">
        <v>0</v>
      </c>
      <c r="AW109" s="71">
        <v>0</v>
      </c>
      <c r="AX109" s="71"/>
      <c r="AY109" s="72"/>
      <c r="AZ109" s="71">
        <v>2529.1999999999998</v>
      </c>
      <c r="BA109" s="71">
        <v>41567.5</v>
      </c>
      <c r="BB109" s="71">
        <v>0</v>
      </c>
      <c r="BC109" s="71">
        <v>0</v>
      </c>
      <c r="BD109" s="71">
        <v>0</v>
      </c>
      <c r="BE109" s="71">
        <v>0</v>
      </c>
      <c r="BF109" s="71"/>
      <c r="BG109" s="72"/>
      <c r="BH109" s="71">
        <v>0</v>
      </c>
      <c r="BI109" s="71">
        <v>0</v>
      </c>
      <c r="BJ109" s="71">
        <v>7.4119999999999999</v>
      </c>
      <c r="BK109" s="71">
        <v>0</v>
      </c>
      <c r="BL109" s="71">
        <v>0</v>
      </c>
      <c r="BM109" s="71">
        <v>0</v>
      </c>
      <c r="BN109" s="72"/>
      <c r="BO109" s="71">
        <v>0</v>
      </c>
      <c r="BP109" s="71">
        <v>0</v>
      </c>
      <c r="BQ109" s="71">
        <v>2</v>
      </c>
      <c r="BR109" s="71">
        <v>0</v>
      </c>
      <c r="BS109" s="71">
        <v>0</v>
      </c>
      <c r="BT109" s="71">
        <v>0</v>
      </c>
      <c r="BU109"/>
      <c r="BV109" s="70">
        <v>7.4119999999999999</v>
      </c>
      <c r="BW109" s="70">
        <v>0</v>
      </c>
      <c r="BX109" s="70">
        <v>0</v>
      </c>
      <c r="BY109" s="70">
        <v>0</v>
      </c>
      <c r="BZ109" s="70">
        <v>0</v>
      </c>
      <c r="CA109" s="70">
        <v>0</v>
      </c>
      <c r="CB109" s="70">
        <v>0</v>
      </c>
      <c r="CC109" s="70">
        <v>0</v>
      </c>
      <c r="CD109" s="70">
        <v>0</v>
      </c>
    </row>
    <row r="110" spans="1:82">
      <c r="A110" s="70" t="s">
        <v>1771</v>
      </c>
      <c r="B110" s="70">
        <v>289</v>
      </c>
      <c r="C110" s="70">
        <v>18</v>
      </c>
      <c r="D110" s="70">
        <v>17</v>
      </c>
      <c r="E110" s="70">
        <v>2021</v>
      </c>
      <c r="F110" s="70" t="s">
        <v>160</v>
      </c>
      <c r="G110" s="70" t="s">
        <v>1753</v>
      </c>
      <c r="H110" s="70" t="s">
        <v>1754</v>
      </c>
      <c r="I110" s="148"/>
      <c r="J110" s="71">
        <v>84.738652430416153</v>
      </c>
      <c r="K110" s="71">
        <v>4.9184335874079066</v>
      </c>
      <c r="L110" s="71">
        <v>19.848486909562393</v>
      </c>
      <c r="M110" s="71">
        <v>26.787449938250251</v>
      </c>
      <c r="N110" s="71">
        <v>42.422362224154277</v>
      </c>
      <c r="O110" s="71">
        <v>21.523272426533751</v>
      </c>
      <c r="P110" s="71">
        <v>30.481760954679324</v>
      </c>
      <c r="Q110" s="71">
        <v>1.49038930342695</v>
      </c>
      <c r="R110" s="71">
        <v>0</v>
      </c>
      <c r="S110" s="71">
        <v>10.81839902177944</v>
      </c>
      <c r="T110" s="72"/>
      <c r="U110" s="71">
        <v>8025482</v>
      </c>
      <c r="V110" s="71">
        <v>1503</v>
      </c>
      <c r="W110" s="71">
        <v>556</v>
      </c>
      <c r="X110" s="71">
        <v>6479</v>
      </c>
      <c r="Y110" s="71">
        <v>10673</v>
      </c>
      <c r="Z110" s="71">
        <v>15836</v>
      </c>
      <c r="AA110" s="71">
        <v>6560</v>
      </c>
      <c r="AB110" s="71">
        <v>25526</v>
      </c>
      <c r="AC110" s="71">
        <v>0</v>
      </c>
      <c r="AD110" s="71">
        <v>10.81839902177944</v>
      </c>
      <c r="AE110" s="72"/>
      <c r="AF110" s="71">
        <v>61136302.412268624</v>
      </c>
      <c r="AG110" s="71">
        <v>3097096.2169469153</v>
      </c>
      <c r="AH110" s="71">
        <v>3487382.8271476161</v>
      </c>
      <c r="AI110" s="71">
        <v>39484516.41642832</v>
      </c>
      <c r="AJ110" s="71">
        <v>50492640.990384579</v>
      </c>
      <c r="AK110" s="71">
        <v>0</v>
      </c>
      <c r="AL110" s="71">
        <v>0</v>
      </c>
      <c r="AM110" s="71">
        <v>3350642.0001819772</v>
      </c>
      <c r="AN110" s="71">
        <v>0</v>
      </c>
      <c r="AO110" s="71">
        <v>0</v>
      </c>
      <c r="AP110" s="71">
        <v>161048580.86335802</v>
      </c>
      <c r="AQ110" s="72"/>
      <c r="AR110" s="71">
        <v>560</v>
      </c>
      <c r="AS110" s="71">
        <v>76</v>
      </c>
      <c r="AT110" s="71">
        <v>0</v>
      </c>
      <c r="AU110" s="71">
        <v>0</v>
      </c>
      <c r="AV110" s="71">
        <v>0</v>
      </c>
      <c r="AW110" s="71">
        <v>0</v>
      </c>
      <c r="AX110" s="71"/>
      <c r="AY110" s="72"/>
      <c r="AZ110" s="71">
        <v>2635</v>
      </c>
      <c r="BA110" s="71">
        <v>41765.5</v>
      </c>
      <c r="BB110" s="71">
        <v>0</v>
      </c>
      <c r="BC110" s="71">
        <v>0</v>
      </c>
      <c r="BD110" s="71">
        <v>0</v>
      </c>
      <c r="BE110" s="71">
        <v>0</v>
      </c>
      <c r="BF110" s="71"/>
      <c r="BG110" s="72"/>
      <c r="BH110" s="71">
        <v>0</v>
      </c>
      <c r="BI110" s="71">
        <v>0</v>
      </c>
      <c r="BJ110" s="71">
        <v>7.7110000000000003</v>
      </c>
      <c r="BK110" s="71">
        <v>0</v>
      </c>
      <c r="BL110" s="71">
        <v>0</v>
      </c>
      <c r="BM110" s="71">
        <v>0</v>
      </c>
      <c r="BN110" s="72"/>
      <c r="BO110" s="71">
        <v>0</v>
      </c>
      <c r="BP110" s="71">
        <v>0</v>
      </c>
      <c r="BQ110" s="71">
        <v>2</v>
      </c>
      <c r="BR110" s="71">
        <v>0</v>
      </c>
      <c r="BS110" s="71">
        <v>0</v>
      </c>
      <c r="BT110" s="71">
        <v>0</v>
      </c>
      <c r="BU110"/>
      <c r="BV110" s="70">
        <v>7.7110000000000003</v>
      </c>
      <c r="BW110" s="70">
        <v>0</v>
      </c>
      <c r="BX110" s="70">
        <v>0</v>
      </c>
      <c r="BY110" s="70">
        <v>0</v>
      </c>
      <c r="BZ110" s="70">
        <v>0</v>
      </c>
      <c r="CA110" s="70">
        <v>0</v>
      </c>
      <c r="CB110" s="70">
        <v>0</v>
      </c>
      <c r="CC110" s="70">
        <v>0</v>
      </c>
      <c r="CD110" s="70">
        <v>0</v>
      </c>
    </row>
    <row r="111" spans="1:82">
      <c r="A111" s="70" t="s">
        <v>1772</v>
      </c>
      <c r="B111" s="70">
        <v>289</v>
      </c>
      <c r="C111" s="70">
        <v>19</v>
      </c>
      <c r="D111" s="70">
        <v>17</v>
      </c>
      <c r="E111" s="70">
        <v>2022</v>
      </c>
      <c r="F111" s="70" t="s">
        <v>161</v>
      </c>
      <c r="G111" s="70" t="s">
        <v>1753</v>
      </c>
      <c r="H111" s="70" t="s">
        <v>1754</v>
      </c>
      <c r="I111" s="148"/>
      <c r="J111" s="71">
        <v>82.213078691649002</v>
      </c>
      <c r="K111" s="71">
        <v>4.478315402843263</v>
      </c>
      <c r="L111" s="71">
        <v>17.014159781975966</v>
      </c>
      <c r="M111" s="71">
        <v>25.574158331336857</v>
      </c>
      <c r="N111" s="71">
        <v>43.272353084085708</v>
      </c>
      <c r="O111" s="71">
        <v>22.494717947665741</v>
      </c>
      <c r="P111" s="71">
        <v>29.689952292625218</v>
      </c>
      <c r="Q111" s="71">
        <v>1.4751605135425174</v>
      </c>
      <c r="R111" s="71">
        <v>0</v>
      </c>
      <c r="S111" s="71">
        <v>12.31839251338282</v>
      </c>
      <c r="T111" s="72"/>
      <c r="U111" s="71">
        <v>9098365</v>
      </c>
      <c r="V111" s="71">
        <v>1503</v>
      </c>
      <c r="W111" s="71">
        <v>556</v>
      </c>
      <c r="X111" s="71">
        <v>6479</v>
      </c>
      <c r="Y111" s="71">
        <v>10689</v>
      </c>
      <c r="Z111" s="71">
        <v>15725</v>
      </c>
      <c r="AA111" s="71">
        <v>6487</v>
      </c>
      <c r="AB111" s="71">
        <v>25058</v>
      </c>
      <c r="AC111" s="71">
        <v>0</v>
      </c>
      <c r="AD111" s="71">
        <v>12.31839251338282</v>
      </c>
      <c r="AE111" s="72"/>
      <c r="AF111" s="71">
        <v>63291290.137617245</v>
      </c>
      <c r="AG111" s="71">
        <v>3131646.3609257885</v>
      </c>
      <c r="AH111" s="71">
        <v>3489861.3954627435</v>
      </c>
      <c r="AI111" s="71">
        <v>38870703.830434516</v>
      </c>
      <c r="AJ111" s="71">
        <v>54738837.890661202</v>
      </c>
      <c r="AK111" s="71">
        <v>0</v>
      </c>
      <c r="AL111" s="71">
        <v>0</v>
      </c>
      <c r="AM111" s="71">
        <v>3235671.7432535016</v>
      </c>
      <c r="AN111" s="71">
        <v>0</v>
      </c>
      <c r="AO111" s="71">
        <v>0</v>
      </c>
      <c r="AP111" s="71">
        <v>166758011.35835499</v>
      </c>
      <c r="AQ111" s="72"/>
      <c r="AR111" s="71">
        <v>594</v>
      </c>
      <c r="AS111" s="71">
        <v>79</v>
      </c>
      <c r="AT111" s="71">
        <v>0</v>
      </c>
      <c r="AU111" s="71">
        <v>0</v>
      </c>
      <c r="AV111" s="71">
        <v>0</v>
      </c>
      <c r="AW111" s="71">
        <v>0</v>
      </c>
      <c r="AX111" s="71"/>
      <c r="AY111" s="72"/>
      <c r="AZ111" s="71">
        <v>2831</v>
      </c>
      <c r="BA111" s="71">
        <v>41914</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1773</v>
      </c>
      <c r="B112" s="70">
        <v>289</v>
      </c>
      <c r="C112" s="70">
        <v>20</v>
      </c>
      <c r="D112" s="70">
        <v>17</v>
      </c>
      <c r="E112" s="70">
        <v>2023</v>
      </c>
      <c r="F112" s="70" t="s">
        <v>1539</v>
      </c>
      <c r="G112" s="70" t="s">
        <v>1753</v>
      </c>
      <c r="H112" s="70" t="s">
        <v>1754</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625</v>
      </c>
      <c r="AS112" s="71">
        <v>79</v>
      </c>
      <c r="AT112" s="71">
        <v>1</v>
      </c>
      <c r="AU112" s="71">
        <v>0</v>
      </c>
      <c r="AV112" s="71">
        <v>0</v>
      </c>
      <c r="AW112" s="71">
        <v>0</v>
      </c>
      <c r="AX112" s="71"/>
      <c r="AY112" s="72"/>
      <c r="AZ112" s="71">
        <v>3008</v>
      </c>
      <c r="BA112" s="71">
        <v>41914</v>
      </c>
      <c r="BB112" s="71">
        <v>99750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1774</v>
      </c>
      <c r="B113" s="70">
        <v>289</v>
      </c>
      <c r="C113" s="70">
        <v>21</v>
      </c>
      <c r="D113" s="70">
        <v>17</v>
      </c>
      <c r="E113" s="70">
        <v>2024</v>
      </c>
      <c r="F113" s="70" t="s">
        <v>1554</v>
      </c>
      <c r="G113" s="70" t="s">
        <v>1753</v>
      </c>
      <c r="H113" s="70" t="s">
        <v>1754</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1775</v>
      </c>
      <c r="B114" s="70">
        <v>477</v>
      </c>
      <c r="C114" s="70">
        <v>1</v>
      </c>
      <c r="D114" s="70">
        <v>29</v>
      </c>
      <c r="E114" s="70">
        <v>1990</v>
      </c>
      <c r="F114" s="70" t="s">
        <v>787</v>
      </c>
      <c r="G114" s="70" t="s">
        <v>1776</v>
      </c>
      <c r="H114" s="70" t="s">
        <v>1777</v>
      </c>
      <c r="I114" s="148"/>
      <c r="J114" s="71">
        <v>46.249347836490962</v>
      </c>
      <c r="K114" s="71">
        <v>5.0500062160477732</v>
      </c>
      <c r="L114" s="71">
        <v>9.2786428996577204</v>
      </c>
      <c r="M114" s="71">
        <v>24.79272812559735</v>
      </c>
      <c r="N114" s="71">
        <v>26.230177145098711</v>
      </c>
      <c r="O114" s="71">
        <v>24.536136836245952</v>
      </c>
      <c r="P114" s="71">
        <v>38.095458777705772</v>
      </c>
      <c r="Q114" s="71">
        <v>2.0335528184600502</v>
      </c>
      <c r="R114" s="71">
        <v>0</v>
      </c>
      <c r="S114" s="71">
        <v>1.88092508064332</v>
      </c>
      <c r="T114" s="72"/>
      <c r="U114" s="71">
        <v>3729826</v>
      </c>
      <c r="V114" s="71">
        <v>1485</v>
      </c>
      <c r="W114" s="71">
        <v>121</v>
      </c>
      <c r="X114" s="71">
        <v>9726</v>
      </c>
      <c r="Y114" s="71">
        <v>9477</v>
      </c>
      <c r="Z114" s="71">
        <v>10092</v>
      </c>
      <c r="AA114" s="71">
        <v>9250</v>
      </c>
      <c r="AB114" s="71">
        <v>33018</v>
      </c>
      <c r="AC114" s="71">
        <v>0</v>
      </c>
      <c r="AD114" s="71">
        <v>1.88092508064332</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1778</v>
      </c>
      <c r="B115" s="70">
        <v>478</v>
      </c>
      <c r="C115" s="70">
        <v>2</v>
      </c>
      <c r="D115" s="70">
        <v>29</v>
      </c>
      <c r="E115" s="70">
        <v>2005</v>
      </c>
      <c r="F115" s="70" t="s">
        <v>789</v>
      </c>
      <c r="G115" s="70" t="s">
        <v>1776</v>
      </c>
      <c r="H115" s="70" t="s">
        <v>1777</v>
      </c>
      <c r="I115" s="148"/>
      <c r="J115" s="71">
        <v>59.331836183598703</v>
      </c>
      <c r="K115" s="71">
        <v>2.5376927083322331</v>
      </c>
      <c r="L115" s="71">
        <v>4.6256724162354157</v>
      </c>
      <c r="M115" s="71">
        <v>35.221584247735123</v>
      </c>
      <c r="N115" s="71">
        <v>32.460156469821477</v>
      </c>
      <c r="O115" s="71">
        <v>34.8050030918603</v>
      </c>
      <c r="P115" s="71">
        <v>39.801871666090847</v>
      </c>
      <c r="Q115" s="71">
        <v>1.7725550537881201</v>
      </c>
      <c r="R115" s="71">
        <v>0</v>
      </c>
      <c r="S115" s="71">
        <v>0.66282646424647185</v>
      </c>
      <c r="T115" s="72"/>
      <c r="U115" s="71">
        <v>5468932</v>
      </c>
      <c r="V115" s="71">
        <v>1021</v>
      </c>
      <c r="W115" s="71">
        <v>61</v>
      </c>
      <c r="X115" s="71">
        <v>7804</v>
      </c>
      <c r="Y115" s="71">
        <v>10703</v>
      </c>
      <c r="Z115" s="71">
        <v>16566</v>
      </c>
      <c r="AA115" s="71">
        <v>7915</v>
      </c>
      <c r="AB115" s="71">
        <v>30087</v>
      </c>
      <c r="AC115" s="71">
        <v>0</v>
      </c>
      <c r="AD115" s="71">
        <v>0.66282646424647185</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1779</v>
      </c>
      <c r="B116" s="70">
        <v>479</v>
      </c>
      <c r="C116" s="70">
        <v>3</v>
      </c>
      <c r="D116" s="70">
        <v>29</v>
      </c>
      <c r="E116" s="70">
        <v>2006</v>
      </c>
      <c r="F116" s="70" t="s">
        <v>790</v>
      </c>
      <c r="G116" s="70" t="s">
        <v>1776</v>
      </c>
      <c r="H116" s="70" t="s">
        <v>1777</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1780</v>
      </c>
      <c r="B117" s="70">
        <v>480</v>
      </c>
      <c r="C117" s="70">
        <v>4</v>
      </c>
      <c r="D117" s="70">
        <v>29</v>
      </c>
      <c r="E117" s="70">
        <v>2007</v>
      </c>
      <c r="F117" s="70" t="s">
        <v>791</v>
      </c>
      <c r="G117" s="70" t="s">
        <v>1776</v>
      </c>
      <c r="H117" s="70" t="s">
        <v>1777</v>
      </c>
      <c r="I117" s="148"/>
      <c r="J117" s="71">
        <v>58.416115938564623</v>
      </c>
      <c r="K117" s="71">
        <v>2.440239000847793</v>
      </c>
      <c r="L117" s="71">
        <v>5.666150287282294</v>
      </c>
      <c r="M117" s="71">
        <v>37.108695849494879</v>
      </c>
      <c r="N117" s="71">
        <v>33.071877148411687</v>
      </c>
      <c r="O117" s="71">
        <v>34.121458249195413</v>
      </c>
      <c r="P117" s="71">
        <v>38.77877171048484</v>
      </c>
      <c r="Q117" s="71">
        <v>1.8379305266836701</v>
      </c>
      <c r="R117" s="71">
        <v>0</v>
      </c>
      <c r="S117" s="71">
        <v>0.45380176264772082</v>
      </c>
      <c r="T117" s="72"/>
      <c r="U117" s="71">
        <v>6125349</v>
      </c>
      <c r="V117" s="71">
        <v>1001</v>
      </c>
      <c r="W117" s="71">
        <v>73</v>
      </c>
      <c r="X117" s="71">
        <v>9473</v>
      </c>
      <c r="Y117" s="71">
        <v>10859</v>
      </c>
      <c r="Z117" s="71">
        <v>16883</v>
      </c>
      <c r="AA117" s="71">
        <v>7594</v>
      </c>
      <c r="AB117" s="71">
        <v>29547</v>
      </c>
      <c r="AC117" s="71">
        <v>0</v>
      </c>
      <c r="AD117" s="71">
        <v>0.45380176264772082</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1781</v>
      </c>
      <c r="B118" s="70">
        <v>481</v>
      </c>
      <c r="C118" s="70">
        <v>5</v>
      </c>
      <c r="D118" s="70">
        <v>29</v>
      </c>
      <c r="E118" s="70">
        <v>2008</v>
      </c>
      <c r="F118" s="70" t="s">
        <v>792</v>
      </c>
      <c r="G118" s="70" t="s">
        <v>1776</v>
      </c>
      <c r="H118" s="70" t="s">
        <v>1777</v>
      </c>
      <c r="I118" s="148"/>
      <c r="J118" s="71">
        <v>58.229995907294622</v>
      </c>
      <c r="K118" s="71">
        <v>1.8073341336753119</v>
      </c>
      <c r="L118" s="71">
        <v>5.077540646751479</v>
      </c>
      <c r="M118" s="71">
        <v>38.652270970030791</v>
      </c>
      <c r="N118" s="71">
        <v>29.75737063082034</v>
      </c>
      <c r="O118" s="71">
        <v>33.362778259089623</v>
      </c>
      <c r="P118" s="71">
        <v>38.061287562957823</v>
      </c>
      <c r="Q118" s="71">
        <v>1.79527708218823</v>
      </c>
      <c r="R118" s="71">
        <v>0</v>
      </c>
      <c r="S118" s="71">
        <v>0.45025095973406581</v>
      </c>
      <c r="T118" s="72"/>
      <c r="U118" s="71">
        <v>6296324</v>
      </c>
      <c r="V118" s="71">
        <v>1001</v>
      </c>
      <c r="W118" s="71">
        <v>73</v>
      </c>
      <c r="X118" s="71">
        <v>9473</v>
      </c>
      <c r="Y118" s="71">
        <v>10960</v>
      </c>
      <c r="Z118" s="71">
        <v>17087</v>
      </c>
      <c r="AA118" s="71">
        <v>7462</v>
      </c>
      <c r="AB118" s="71">
        <v>29336</v>
      </c>
      <c r="AC118" s="71">
        <v>0</v>
      </c>
      <c r="AD118" s="71">
        <v>0.45025095973406581</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1782</v>
      </c>
      <c r="B119" s="70">
        <v>482</v>
      </c>
      <c r="C119" s="70">
        <v>6</v>
      </c>
      <c r="D119" s="70">
        <v>29</v>
      </c>
      <c r="E119" s="70">
        <v>2009</v>
      </c>
      <c r="F119" s="70" t="s">
        <v>176</v>
      </c>
      <c r="G119" s="70" t="s">
        <v>1776</v>
      </c>
      <c r="H119" s="70" t="s">
        <v>1777</v>
      </c>
      <c r="I119" s="148"/>
      <c r="J119" s="71">
        <v>47.595048223378441</v>
      </c>
      <c r="K119" s="71">
        <v>1.7636213694223291</v>
      </c>
      <c r="L119" s="71">
        <v>19.6388563074864</v>
      </c>
      <c r="M119" s="71">
        <v>37.517308988329859</v>
      </c>
      <c r="N119" s="71">
        <v>28.815753034724889</v>
      </c>
      <c r="O119" s="71">
        <v>34.229800135216777</v>
      </c>
      <c r="P119" s="71">
        <v>36.473441944180038</v>
      </c>
      <c r="Q119" s="71">
        <v>1.6906233923412399</v>
      </c>
      <c r="R119" s="71">
        <v>0</v>
      </c>
      <c r="S119" s="71">
        <v>0</v>
      </c>
      <c r="T119" s="72"/>
      <c r="U119" s="71">
        <v>4650969</v>
      </c>
      <c r="V119" s="71">
        <v>931</v>
      </c>
      <c r="W119" s="71">
        <v>406</v>
      </c>
      <c r="X119" s="71">
        <v>9810</v>
      </c>
      <c r="Y119" s="71">
        <v>11024</v>
      </c>
      <c r="Z119" s="71">
        <v>17304</v>
      </c>
      <c r="AA119" s="71">
        <v>7341</v>
      </c>
      <c r="AB119" s="71">
        <v>29000</v>
      </c>
      <c r="AC119" s="71">
        <v>0</v>
      </c>
      <c r="AD119" s="71">
        <v>0</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9.0519999999999996</v>
      </c>
      <c r="BK119" s="71">
        <v>0</v>
      </c>
      <c r="BL119" s="71">
        <v>4.38</v>
      </c>
      <c r="BM119" s="71">
        <v>0</v>
      </c>
      <c r="BN119" s="72"/>
      <c r="BO119" s="71">
        <v>0</v>
      </c>
      <c r="BP119" s="71">
        <v>0</v>
      </c>
      <c r="BQ119" s="71">
        <v>2</v>
      </c>
      <c r="BR119" s="71">
        <v>0</v>
      </c>
      <c r="BS119" s="71">
        <v>1</v>
      </c>
      <c r="BT119" s="71">
        <v>0</v>
      </c>
      <c r="BU119"/>
      <c r="BV119" s="70">
        <v>13.432</v>
      </c>
      <c r="BW119" s="70">
        <v>0</v>
      </c>
      <c r="BX119" s="70">
        <v>0</v>
      </c>
      <c r="BY119" s="70">
        <v>0</v>
      </c>
      <c r="BZ119" s="70">
        <v>0</v>
      </c>
      <c r="CA119" s="70">
        <v>0</v>
      </c>
      <c r="CB119" s="70">
        <v>0</v>
      </c>
      <c r="CC119" s="70">
        <v>0</v>
      </c>
      <c r="CD119" s="70">
        <v>0</v>
      </c>
    </row>
    <row r="120" spans="1:82">
      <c r="A120" s="70" t="s">
        <v>1783</v>
      </c>
      <c r="B120" s="70">
        <v>483</v>
      </c>
      <c r="C120" s="70">
        <v>7</v>
      </c>
      <c r="D120" s="70">
        <v>29</v>
      </c>
      <c r="E120" s="70">
        <v>2010</v>
      </c>
      <c r="F120" s="70" t="s">
        <v>177</v>
      </c>
      <c r="G120" s="70" t="s">
        <v>1776</v>
      </c>
      <c r="H120" s="70" t="s">
        <v>1777</v>
      </c>
      <c r="I120" s="148"/>
      <c r="J120" s="71">
        <v>79.075878094052783</v>
      </c>
      <c r="K120" s="71">
        <v>1.900132257378671</v>
      </c>
      <c r="L120" s="71">
        <v>18.911557774528472</v>
      </c>
      <c r="M120" s="71">
        <v>39.63074451396448</v>
      </c>
      <c r="N120" s="71">
        <v>34.969599205342291</v>
      </c>
      <c r="O120" s="71">
        <v>34.14039161205497</v>
      </c>
      <c r="P120" s="71">
        <v>36.796163070296892</v>
      </c>
      <c r="Q120" s="71">
        <v>1.7453482623754</v>
      </c>
      <c r="R120" s="71">
        <v>0</v>
      </c>
      <c r="S120" s="71">
        <v>0</v>
      </c>
      <c r="T120" s="72"/>
      <c r="U120" s="71">
        <v>7676236</v>
      </c>
      <c r="V120" s="71">
        <v>931</v>
      </c>
      <c r="W120" s="71">
        <v>406</v>
      </c>
      <c r="X120" s="71">
        <v>9810</v>
      </c>
      <c r="Y120" s="71">
        <v>11050</v>
      </c>
      <c r="Z120" s="71">
        <v>17339</v>
      </c>
      <c r="AA120" s="71">
        <v>7221</v>
      </c>
      <c r="AB120" s="71">
        <v>28688</v>
      </c>
      <c r="AC120" s="71">
        <v>0</v>
      </c>
      <c r="AD120" s="71">
        <v>0</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9.7870000000000008</v>
      </c>
      <c r="BK120" s="71">
        <v>0</v>
      </c>
      <c r="BL120" s="71">
        <v>4.3529999999999998</v>
      </c>
      <c r="BM120" s="71">
        <v>0</v>
      </c>
      <c r="BN120" s="72"/>
      <c r="BO120" s="71">
        <v>0</v>
      </c>
      <c r="BP120" s="71">
        <v>0</v>
      </c>
      <c r="BQ120" s="71">
        <v>2</v>
      </c>
      <c r="BR120" s="71">
        <v>0</v>
      </c>
      <c r="BS120" s="71">
        <v>1</v>
      </c>
      <c r="BT120" s="71">
        <v>0</v>
      </c>
      <c r="BU120"/>
      <c r="BV120" s="70">
        <v>14.14</v>
      </c>
      <c r="BW120" s="70">
        <v>0</v>
      </c>
      <c r="BX120" s="70">
        <v>0</v>
      </c>
      <c r="BY120" s="70">
        <v>0</v>
      </c>
      <c r="BZ120" s="70">
        <v>0</v>
      </c>
      <c r="CA120" s="70">
        <v>0</v>
      </c>
      <c r="CB120" s="70">
        <v>0</v>
      </c>
      <c r="CC120" s="70">
        <v>0</v>
      </c>
      <c r="CD120" s="70">
        <v>0</v>
      </c>
    </row>
    <row r="121" spans="1:82">
      <c r="A121" s="70" t="s">
        <v>1784</v>
      </c>
      <c r="B121" s="70">
        <v>484</v>
      </c>
      <c r="C121" s="70">
        <v>8</v>
      </c>
      <c r="D121" s="70">
        <v>29</v>
      </c>
      <c r="E121" s="70">
        <v>2011</v>
      </c>
      <c r="F121" s="70" t="s">
        <v>178</v>
      </c>
      <c r="G121" s="1064" t="s">
        <v>1776</v>
      </c>
      <c r="H121" s="70" t="s">
        <v>1777</v>
      </c>
      <c r="I121" s="148"/>
      <c r="J121" s="71">
        <v>93.148649062250442</v>
      </c>
      <c r="K121" s="71">
        <v>2.5104544883022881</v>
      </c>
      <c r="L121" s="71">
        <v>16.748907201853761</v>
      </c>
      <c r="M121" s="71">
        <v>45.511848932959339</v>
      </c>
      <c r="N121" s="71">
        <v>43.049726482544443</v>
      </c>
      <c r="O121" s="71">
        <v>33.809523588991617</v>
      </c>
      <c r="P121" s="71">
        <v>35.327039792961173</v>
      </c>
      <c r="Q121" s="71">
        <v>1.99709825564813</v>
      </c>
      <c r="R121" s="71">
        <v>0</v>
      </c>
      <c r="S121" s="71">
        <v>0</v>
      </c>
      <c r="T121" s="72"/>
      <c r="U121" s="71">
        <v>7799967</v>
      </c>
      <c r="V121" s="71">
        <v>931</v>
      </c>
      <c r="W121" s="71">
        <v>406</v>
      </c>
      <c r="X121" s="71">
        <v>9810</v>
      </c>
      <c r="Y121" s="71">
        <v>11068</v>
      </c>
      <c r="Z121" s="71">
        <v>17544</v>
      </c>
      <c r="AA121" s="71">
        <v>7139</v>
      </c>
      <c r="AB121" s="71">
        <v>28458</v>
      </c>
      <c r="AC121" s="71">
        <v>0</v>
      </c>
      <c r="AD121" s="71">
        <v>0</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13.226000000000001</v>
      </c>
      <c r="BK121" s="71">
        <v>0</v>
      </c>
      <c r="BL121" s="71">
        <v>4.3970000000000002</v>
      </c>
      <c r="BM121" s="71">
        <v>0</v>
      </c>
      <c r="BN121" s="72"/>
      <c r="BO121" s="71">
        <v>0</v>
      </c>
      <c r="BP121" s="71">
        <v>0</v>
      </c>
      <c r="BQ121" s="71">
        <v>4</v>
      </c>
      <c r="BR121" s="71">
        <v>0</v>
      </c>
      <c r="BS121" s="71">
        <v>1</v>
      </c>
      <c r="BT121" s="71">
        <v>0</v>
      </c>
      <c r="BU121"/>
      <c r="BV121" s="70">
        <v>17.623000000000001</v>
      </c>
      <c r="BW121" s="70">
        <v>0</v>
      </c>
      <c r="BX121" s="70">
        <v>0</v>
      </c>
      <c r="BY121" s="70">
        <v>0</v>
      </c>
      <c r="BZ121" s="70">
        <v>0</v>
      </c>
      <c r="CA121" s="70">
        <v>0</v>
      </c>
      <c r="CB121" s="70">
        <v>0</v>
      </c>
      <c r="CC121" s="70">
        <v>0</v>
      </c>
      <c r="CD121" s="70">
        <v>0</v>
      </c>
    </row>
    <row r="122" spans="1:82">
      <c r="A122" s="70" t="s">
        <v>1785</v>
      </c>
      <c r="B122" s="70">
        <v>485</v>
      </c>
      <c r="C122" s="70">
        <v>9</v>
      </c>
      <c r="D122" s="70">
        <v>29</v>
      </c>
      <c r="E122" s="70">
        <v>2012</v>
      </c>
      <c r="F122" s="70" t="s">
        <v>179</v>
      </c>
      <c r="G122" s="1064" t="s">
        <v>1776</v>
      </c>
      <c r="H122" s="70" t="s">
        <v>1777</v>
      </c>
      <c r="I122" s="148"/>
      <c r="J122" s="71">
        <v>102.2023435004034</v>
      </c>
      <c r="K122" s="71">
        <v>2.4271228914195389</v>
      </c>
      <c r="L122" s="71">
        <v>16.585266558688641</v>
      </c>
      <c r="M122" s="71">
        <v>51.308786375914828</v>
      </c>
      <c r="N122" s="71">
        <v>46.538564136147727</v>
      </c>
      <c r="O122" s="71">
        <v>33.931599669483305</v>
      </c>
      <c r="P122" s="71">
        <v>35.896302426285452</v>
      </c>
      <c r="Q122" s="71">
        <v>2.1534903816963999</v>
      </c>
      <c r="R122" s="71">
        <v>0</v>
      </c>
      <c r="S122" s="71">
        <v>0</v>
      </c>
      <c r="T122" s="72"/>
      <c r="U122" s="71">
        <v>7662338</v>
      </c>
      <c r="V122" s="71">
        <v>931</v>
      </c>
      <c r="W122" s="71">
        <v>406</v>
      </c>
      <c r="X122" s="71">
        <v>9810</v>
      </c>
      <c r="Y122" s="71">
        <v>11178</v>
      </c>
      <c r="Z122" s="71">
        <v>17747</v>
      </c>
      <c r="AA122" s="71">
        <v>7213</v>
      </c>
      <c r="AB122" s="71">
        <v>28244</v>
      </c>
      <c r="AC122" s="71">
        <v>0</v>
      </c>
      <c r="AD122" s="71">
        <v>0</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19.164000000000001</v>
      </c>
      <c r="BK122" s="71">
        <v>0</v>
      </c>
      <c r="BL122" s="71">
        <v>4.9640000000000004</v>
      </c>
      <c r="BM122" s="71">
        <v>0</v>
      </c>
      <c r="BN122" s="72"/>
      <c r="BO122" s="71">
        <v>0</v>
      </c>
      <c r="BP122" s="71">
        <v>0</v>
      </c>
      <c r="BQ122" s="71">
        <v>4</v>
      </c>
      <c r="BR122" s="71">
        <v>0</v>
      </c>
      <c r="BS122" s="71">
        <v>1</v>
      </c>
      <c r="BT122" s="71">
        <v>0</v>
      </c>
      <c r="BU122"/>
      <c r="BV122" s="70">
        <v>24.128</v>
      </c>
      <c r="BW122" s="70">
        <v>0</v>
      </c>
      <c r="BX122" s="70">
        <v>0</v>
      </c>
      <c r="BY122" s="70">
        <v>0</v>
      </c>
      <c r="BZ122" s="70">
        <v>0</v>
      </c>
      <c r="CA122" s="70">
        <v>0</v>
      </c>
      <c r="CB122" s="70">
        <v>0</v>
      </c>
      <c r="CC122" s="70">
        <v>0</v>
      </c>
      <c r="CD122" s="70">
        <v>0</v>
      </c>
    </row>
    <row r="123" spans="1:82">
      <c r="A123" s="70" t="s">
        <v>1786</v>
      </c>
      <c r="B123" s="70">
        <v>486</v>
      </c>
      <c r="C123" s="70">
        <v>10</v>
      </c>
      <c r="D123" s="70">
        <v>29</v>
      </c>
      <c r="E123" s="70">
        <v>2013</v>
      </c>
      <c r="F123" s="70" t="s">
        <v>180</v>
      </c>
      <c r="G123" s="70" t="s">
        <v>1776</v>
      </c>
      <c r="H123" s="70" t="s">
        <v>1777</v>
      </c>
      <c r="I123" s="148"/>
      <c r="J123" s="71">
        <v>104.54248259638629</v>
      </c>
      <c r="K123" s="71">
        <v>2.0932158671980932</v>
      </c>
      <c r="L123" s="71">
        <v>15.61559148669649</v>
      </c>
      <c r="M123" s="71">
        <v>50.327941078290067</v>
      </c>
      <c r="N123" s="71">
        <v>51.232171634817668</v>
      </c>
      <c r="O123" s="71">
        <v>32.691844748573487</v>
      </c>
      <c r="P123" s="71">
        <v>36.171430143904161</v>
      </c>
      <c r="Q123" s="71">
        <v>2.1790100033958999</v>
      </c>
      <c r="R123" s="71">
        <v>0</v>
      </c>
      <c r="S123" s="71">
        <v>0</v>
      </c>
      <c r="T123" s="72"/>
      <c r="U123" s="71">
        <v>7372964</v>
      </c>
      <c r="V123" s="71">
        <v>931</v>
      </c>
      <c r="W123" s="71">
        <v>406</v>
      </c>
      <c r="X123" s="71">
        <v>9810</v>
      </c>
      <c r="Y123" s="71">
        <v>11232</v>
      </c>
      <c r="Z123" s="71">
        <v>17862</v>
      </c>
      <c r="AA123" s="71">
        <v>7241</v>
      </c>
      <c r="AB123" s="71">
        <v>28169</v>
      </c>
      <c r="AC123" s="71">
        <v>0</v>
      </c>
      <c r="AD123" s="71">
        <v>0</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21.207999999999998</v>
      </c>
      <c r="BK123" s="71">
        <v>0</v>
      </c>
      <c r="BL123" s="71">
        <v>5.1040000000000001</v>
      </c>
      <c r="BM123" s="71">
        <v>0</v>
      </c>
      <c r="BN123" s="72"/>
      <c r="BO123" s="71">
        <v>0</v>
      </c>
      <c r="BP123" s="71">
        <v>0</v>
      </c>
      <c r="BQ123" s="71">
        <v>4</v>
      </c>
      <c r="BR123" s="71">
        <v>0</v>
      </c>
      <c r="BS123" s="71">
        <v>1</v>
      </c>
      <c r="BT123" s="71">
        <v>0</v>
      </c>
      <c r="BU123"/>
      <c r="BV123" s="70">
        <v>26.312000000000001</v>
      </c>
      <c r="BW123" s="70">
        <v>0</v>
      </c>
      <c r="BX123" s="70">
        <v>0</v>
      </c>
      <c r="BY123" s="70">
        <v>0</v>
      </c>
      <c r="BZ123" s="70">
        <v>0</v>
      </c>
      <c r="CA123" s="70">
        <v>0</v>
      </c>
      <c r="CB123" s="70">
        <v>0</v>
      </c>
      <c r="CC123" s="70">
        <v>0</v>
      </c>
      <c r="CD123" s="70">
        <v>0</v>
      </c>
    </row>
    <row r="124" spans="1:82">
      <c r="A124" s="70" t="s">
        <v>1787</v>
      </c>
      <c r="B124" s="70">
        <v>487</v>
      </c>
      <c r="C124" s="70">
        <v>11</v>
      </c>
      <c r="D124" s="70">
        <v>29</v>
      </c>
      <c r="E124" s="70">
        <v>2014</v>
      </c>
      <c r="F124" s="70" t="s">
        <v>181</v>
      </c>
      <c r="G124" s="70" t="s">
        <v>1776</v>
      </c>
      <c r="H124" s="70" t="s">
        <v>1777</v>
      </c>
      <c r="I124" s="148"/>
      <c r="J124" s="71">
        <v>90.033057503338085</v>
      </c>
      <c r="K124" s="71">
        <v>2.5318221758640469</v>
      </c>
      <c r="L124" s="71">
        <v>17.273450932333219</v>
      </c>
      <c r="M124" s="71">
        <v>47.586648597495667</v>
      </c>
      <c r="N124" s="71">
        <v>40.546204427078891</v>
      </c>
      <c r="O124" s="71">
        <v>31.30396527953269</v>
      </c>
      <c r="P124" s="71">
        <v>35.761905555389873</v>
      </c>
      <c r="Q124" s="71">
        <v>2.0680682156438501</v>
      </c>
      <c r="R124" s="71">
        <v>0</v>
      </c>
      <c r="S124" s="71">
        <v>0</v>
      </c>
      <c r="T124" s="72"/>
      <c r="U124" s="71">
        <v>6935364</v>
      </c>
      <c r="V124" s="71">
        <v>1016</v>
      </c>
      <c r="W124" s="71">
        <v>394</v>
      </c>
      <c r="X124" s="71">
        <v>9217</v>
      </c>
      <c r="Y124" s="71">
        <v>11294</v>
      </c>
      <c r="Z124" s="71">
        <v>18014</v>
      </c>
      <c r="AA124" s="71">
        <v>7122</v>
      </c>
      <c r="AB124" s="71">
        <v>27865</v>
      </c>
      <c r="AC124" s="71">
        <v>0</v>
      </c>
      <c r="AD124" s="71">
        <v>0</v>
      </c>
      <c r="AE124" s="72"/>
      <c r="AF124" s="71"/>
      <c r="AG124" s="71"/>
      <c r="AH124" s="71"/>
      <c r="AI124" s="71"/>
      <c r="AJ124" s="71"/>
      <c r="AK124" s="71"/>
      <c r="AL124" s="71"/>
      <c r="AM124" s="71"/>
      <c r="AN124" s="71"/>
      <c r="AO124" s="71"/>
      <c r="AP124" s="71"/>
      <c r="AQ124" s="72"/>
      <c r="AR124" s="71">
        <v>523</v>
      </c>
      <c r="AS124" s="71">
        <v>113</v>
      </c>
      <c r="AT124" s="71">
        <v>1</v>
      </c>
      <c r="AU124" s="71">
        <v>2</v>
      </c>
      <c r="AV124" s="71">
        <v>0</v>
      </c>
      <c r="AW124" s="71">
        <v>0</v>
      </c>
      <c r="AX124" s="71"/>
      <c r="AY124" s="72"/>
      <c r="AZ124" s="71">
        <v>2524.509</v>
      </c>
      <c r="BA124" s="71">
        <v>3162.9</v>
      </c>
      <c r="BB124" s="71">
        <v>1500</v>
      </c>
      <c r="BC124" s="71">
        <v>6.3</v>
      </c>
      <c r="BD124" s="71">
        <v>0</v>
      </c>
      <c r="BE124" s="71">
        <v>0</v>
      </c>
      <c r="BF124" s="71"/>
      <c r="BG124" s="72"/>
      <c r="BH124" s="71">
        <v>0</v>
      </c>
      <c r="BI124" s="71">
        <v>0</v>
      </c>
      <c r="BJ124" s="71">
        <v>25.893000000000001</v>
      </c>
      <c r="BK124" s="71">
        <v>0</v>
      </c>
      <c r="BL124" s="71">
        <v>5.0270000000000001</v>
      </c>
      <c r="BM124" s="71">
        <v>0</v>
      </c>
      <c r="BN124" s="72"/>
      <c r="BO124" s="71">
        <v>0</v>
      </c>
      <c r="BP124" s="71">
        <v>0</v>
      </c>
      <c r="BQ124" s="71">
        <v>5</v>
      </c>
      <c r="BR124" s="71">
        <v>0</v>
      </c>
      <c r="BS124" s="71">
        <v>1</v>
      </c>
      <c r="BT124" s="71">
        <v>0</v>
      </c>
      <c r="BU124"/>
      <c r="BV124" s="70">
        <v>30.92</v>
      </c>
      <c r="BW124" s="70">
        <v>0</v>
      </c>
      <c r="BX124" s="70">
        <v>0</v>
      </c>
      <c r="BY124" s="70">
        <v>0</v>
      </c>
      <c r="BZ124" s="70">
        <v>0</v>
      </c>
      <c r="CA124" s="70">
        <v>0</v>
      </c>
      <c r="CB124" s="70">
        <v>0</v>
      </c>
      <c r="CC124" s="70">
        <v>0</v>
      </c>
      <c r="CD124" s="70">
        <v>0</v>
      </c>
    </row>
    <row r="125" spans="1:82">
      <c r="A125" s="70" t="s">
        <v>1788</v>
      </c>
      <c r="B125" s="70">
        <v>488</v>
      </c>
      <c r="C125" s="70">
        <v>12</v>
      </c>
      <c r="D125" s="70">
        <v>29</v>
      </c>
      <c r="E125" s="70">
        <v>2015</v>
      </c>
      <c r="F125" s="70" t="s">
        <v>182</v>
      </c>
      <c r="G125" s="70" t="s">
        <v>1776</v>
      </c>
      <c r="H125" s="70" t="s">
        <v>1777</v>
      </c>
      <c r="I125" s="148"/>
      <c r="J125" s="71">
        <v>67.027838021370286</v>
      </c>
      <c r="K125" s="71">
        <v>2.3864085589892641</v>
      </c>
      <c r="L125" s="71">
        <v>17.04690101519444</v>
      </c>
      <c r="M125" s="71">
        <v>42.529669419035073</v>
      </c>
      <c r="N125" s="71">
        <v>36.726952105832488</v>
      </c>
      <c r="O125" s="71">
        <v>30.947049700649366</v>
      </c>
      <c r="P125" s="71">
        <v>35.508742963256346</v>
      </c>
      <c r="Q125" s="71">
        <v>2.0065599446940801</v>
      </c>
      <c r="R125" s="71">
        <v>0</v>
      </c>
      <c r="S125" s="71">
        <v>0</v>
      </c>
      <c r="T125" s="72"/>
      <c r="U125" s="71">
        <v>6457289</v>
      </c>
      <c r="V125" s="71">
        <v>1016</v>
      </c>
      <c r="W125" s="71">
        <v>394</v>
      </c>
      <c r="X125" s="71">
        <v>9217</v>
      </c>
      <c r="Y125" s="71">
        <v>11364</v>
      </c>
      <c r="Z125" s="71">
        <v>17980</v>
      </c>
      <c r="AA125" s="71">
        <v>7066</v>
      </c>
      <c r="AB125" s="71">
        <v>27618</v>
      </c>
      <c r="AC125" s="71">
        <v>0</v>
      </c>
      <c r="AD125" s="71">
        <v>0</v>
      </c>
      <c r="AE125" s="72"/>
      <c r="AF125" s="71">
        <v>67445162.326108903</v>
      </c>
      <c r="AG125" s="71">
        <v>1803744.7686834401</v>
      </c>
      <c r="AH125" s="71">
        <v>3550227.1356866588</v>
      </c>
      <c r="AI125" s="71">
        <v>56471310.887936831</v>
      </c>
      <c r="AJ125" s="71">
        <v>61083485.89237465</v>
      </c>
      <c r="AK125" s="71">
        <v>0</v>
      </c>
      <c r="AL125" s="71">
        <v>0</v>
      </c>
      <c r="AM125" s="71">
        <v>3784931.0468473202</v>
      </c>
      <c r="AN125" s="71">
        <v>0</v>
      </c>
      <c r="AO125" s="71">
        <v>0</v>
      </c>
      <c r="AP125" s="71">
        <v>194138862.05763778</v>
      </c>
      <c r="AQ125" s="72"/>
      <c r="AR125" s="71">
        <v>575</v>
      </c>
      <c r="AS125" s="71">
        <v>144</v>
      </c>
      <c r="AT125" s="71">
        <v>1</v>
      </c>
      <c r="AU125" s="71">
        <v>2</v>
      </c>
      <c r="AV125" s="71">
        <v>0</v>
      </c>
      <c r="AW125" s="71">
        <v>0</v>
      </c>
      <c r="AX125" s="71"/>
      <c r="AY125" s="72"/>
      <c r="AZ125" s="71">
        <v>2915.6089999999999</v>
      </c>
      <c r="BA125" s="71">
        <v>10220.9</v>
      </c>
      <c r="BB125" s="71">
        <v>1500</v>
      </c>
      <c r="BC125" s="71">
        <v>6.3</v>
      </c>
      <c r="BD125" s="71">
        <v>0</v>
      </c>
      <c r="BE125" s="71">
        <v>0</v>
      </c>
      <c r="BF125" s="71"/>
      <c r="BG125" s="72"/>
      <c r="BH125" s="71">
        <v>0</v>
      </c>
      <c r="BI125" s="71">
        <v>0</v>
      </c>
      <c r="BJ125" s="71">
        <v>21.46</v>
      </c>
      <c r="BK125" s="71">
        <v>0</v>
      </c>
      <c r="BL125" s="71">
        <v>4.9059999999999997</v>
      </c>
      <c r="BM125" s="71">
        <v>0</v>
      </c>
      <c r="BN125" s="72"/>
      <c r="BO125" s="71">
        <v>0</v>
      </c>
      <c r="BP125" s="71">
        <v>0</v>
      </c>
      <c r="BQ125" s="71">
        <v>4</v>
      </c>
      <c r="BR125" s="71">
        <v>0</v>
      </c>
      <c r="BS125" s="71">
        <v>1</v>
      </c>
      <c r="BT125" s="71">
        <v>0</v>
      </c>
      <c r="BU125"/>
      <c r="BV125" s="70">
        <v>26.366</v>
      </c>
      <c r="BW125" s="70">
        <v>0</v>
      </c>
      <c r="BX125" s="70">
        <v>0</v>
      </c>
      <c r="BY125" s="70">
        <v>0</v>
      </c>
      <c r="BZ125" s="70">
        <v>0</v>
      </c>
      <c r="CA125" s="70">
        <v>0</v>
      </c>
      <c r="CB125" s="70">
        <v>0</v>
      </c>
      <c r="CC125" s="70">
        <v>0</v>
      </c>
      <c r="CD125" s="70">
        <v>0</v>
      </c>
    </row>
    <row r="126" spans="1:82">
      <c r="A126" s="70" t="s">
        <v>1789</v>
      </c>
      <c r="B126" s="70">
        <v>489</v>
      </c>
      <c r="C126" s="70">
        <v>13</v>
      </c>
      <c r="D126" s="70">
        <v>29</v>
      </c>
      <c r="E126" s="70">
        <v>2016</v>
      </c>
      <c r="F126" s="70" t="s">
        <v>155</v>
      </c>
      <c r="G126" s="70" t="s">
        <v>1776</v>
      </c>
      <c r="H126" s="70" t="s">
        <v>1777</v>
      </c>
      <c r="I126" s="148"/>
      <c r="J126" s="71">
        <v>95.551745867123699</v>
      </c>
      <c r="K126" s="71">
        <v>2.2930085439074301</v>
      </c>
      <c r="L126" s="71">
        <v>16.654319108332736</v>
      </c>
      <c r="M126" s="71">
        <v>34.104785149633834</v>
      </c>
      <c r="N126" s="71">
        <v>36.274409568488473</v>
      </c>
      <c r="O126" s="71">
        <v>30.69876666368706</v>
      </c>
      <c r="P126" s="71">
        <v>35.594996888928819</v>
      </c>
      <c r="Q126" s="71">
        <v>1.9214736856669306</v>
      </c>
      <c r="R126" s="71">
        <v>0</v>
      </c>
      <c r="S126" s="71">
        <v>0</v>
      </c>
      <c r="T126" s="72"/>
      <c r="U126" s="71">
        <v>9787693</v>
      </c>
      <c r="V126" s="71">
        <v>1016</v>
      </c>
      <c r="W126" s="71">
        <v>394</v>
      </c>
      <c r="X126" s="71">
        <v>9217</v>
      </c>
      <c r="Y126" s="71">
        <v>11376</v>
      </c>
      <c r="Z126" s="71">
        <v>18055</v>
      </c>
      <c r="AA126" s="71">
        <v>7326</v>
      </c>
      <c r="AB126" s="71">
        <v>27204</v>
      </c>
      <c r="AC126" s="71">
        <v>0</v>
      </c>
      <c r="AD126" s="71">
        <v>0</v>
      </c>
      <c r="AE126" s="72"/>
      <c r="AF126" s="71">
        <v>103860520.30640569</v>
      </c>
      <c r="AG126" s="71">
        <v>1713483.7411904021</v>
      </c>
      <c r="AH126" s="71">
        <v>2964399.897283155</v>
      </c>
      <c r="AI126" s="71">
        <v>53770405.684400313</v>
      </c>
      <c r="AJ126" s="71">
        <v>61640720.635093391</v>
      </c>
      <c r="AK126" s="71">
        <v>0</v>
      </c>
      <c r="AL126" s="71">
        <v>0</v>
      </c>
      <c r="AM126" s="71">
        <v>3731090.524507768</v>
      </c>
      <c r="AN126" s="71">
        <v>0</v>
      </c>
      <c r="AO126" s="71">
        <v>0</v>
      </c>
      <c r="AP126" s="71">
        <v>227680620.78888071</v>
      </c>
      <c r="AQ126" s="72"/>
      <c r="AR126" s="71">
        <v>601</v>
      </c>
      <c r="AS126" s="71">
        <v>149</v>
      </c>
      <c r="AT126" s="71">
        <v>1</v>
      </c>
      <c r="AU126" s="71">
        <v>2</v>
      </c>
      <c r="AV126" s="71">
        <v>0</v>
      </c>
      <c r="AW126" s="71">
        <v>0</v>
      </c>
      <c r="AX126" s="71"/>
      <c r="AY126" s="72"/>
      <c r="AZ126" s="71">
        <v>3089.8090000000002</v>
      </c>
      <c r="BA126" s="71">
        <v>11905</v>
      </c>
      <c r="BB126" s="71">
        <v>1500</v>
      </c>
      <c r="BC126" s="71">
        <v>6.3</v>
      </c>
      <c r="BD126" s="71">
        <v>0</v>
      </c>
      <c r="BE126" s="71">
        <v>0</v>
      </c>
      <c r="BF126" s="71"/>
      <c r="BG126" s="72"/>
      <c r="BH126" s="71">
        <v>0</v>
      </c>
      <c r="BI126" s="71">
        <v>0</v>
      </c>
      <c r="BJ126" s="71">
        <v>22.547000000000001</v>
      </c>
      <c r="BK126" s="71">
        <v>0</v>
      </c>
      <c r="BL126" s="71">
        <v>3.4239999999999999</v>
      </c>
      <c r="BM126" s="71">
        <v>0</v>
      </c>
      <c r="BN126" s="72"/>
      <c r="BO126" s="71">
        <v>0</v>
      </c>
      <c r="BP126" s="71">
        <v>0</v>
      </c>
      <c r="BQ126" s="71">
        <v>5</v>
      </c>
      <c r="BR126" s="71">
        <v>0</v>
      </c>
      <c r="BS126" s="71">
        <v>1</v>
      </c>
      <c r="BT126" s="71">
        <v>0</v>
      </c>
      <c r="BU126"/>
      <c r="BV126" s="70">
        <v>25.971</v>
      </c>
      <c r="BW126" s="70">
        <v>0</v>
      </c>
      <c r="BX126" s="70">
        <v>0</v>
      </c>
      <c r="BY126" s="70">
        <v>0</v>
      </c>
      <c r="BZ126" s="70">
        <v>0</v>
      </c>
      <c r="CA126" s="70">
        <v>0</v>
      </c>
      <c r="CB126" s="70">
        <v>0</v>
      </c>
      <c r="CC126" s="70">
        <v>0</v>
      </c>
      <c r="CD126" s="70">
        <v>0</v>
      </c>
    </row>
    <row r="127" spans="1:82">
      <c r="A127" s="70" t="s">
        <v>1790</v>
      </c>
      <c r="B127" s="70">
        <v>490</v>
      </c>
      <c r="C127" s="70">
        <v>14</v>
      </c>
      <c r="D127" s="70">
        <v>29</v>
      </c>
      <c r="E127" s="70">
        <v>2017</v>
      </c>
      <c r="F127" s="70" t="s">
        <v>156</v>
      </c>
      <c r="G127" s="70" t="s">
        <v>1776</v>
      </c>
      <c r="H127" s="70" t="s">
        <v>1777</v>
      </c>
      <c r="I127" s="148"/>
      <c r="J127" s="71">
        <v>90.211760193671282</v>
      </c>
      <c r="K127" s="71">
        <v>2.2071690522525409</v>
      </c>
      <c r="L127" s="71">
        <v>15.377501978215127</v>
      </c>
      <c r="M127" s="71">
        <v>31.038022576964206</v>
      </c>
      <c r="N127" s="71">
        <v>34.278374710281447</v>
      </c>
      <c r="O127" s="71">
        <v>30.09581057252548</v>
      </c>
      <c r="P127" s="71">
        <v>35.683331632415204</v>
      </c>
      <c r="Q127" s="71">
        <v>1.82866934182548</v>
      </c>
      <c r="R127" s="71">
        <v>0</v>
      </c>
      <c r="S127" s="71">
        <v>0</v>
      </c>
      <c r="T127" s="72"/>
      <c r="U127" s="71">
        <v>10015617</v>
      </c>
      <c r="V127" s="71">
        <v>1016</v>
      </c>
      <c r="W127" s="71">
        <v>394</v>
      </c>
      <c r="X127" s="71">
        <v>9217</v>
      </c>
      <c r="Y127" s="71">
        <v>11413</v>
      </c>
      <c r="Z127" s="71">
        <v>17994</v>
      </c>
      <c r="AA127" s="71">
        <v>7391</v>
      </c>
      <c r="AB127" s="71">
        <v>26773</v>
      </c>
      <c r="AC127" s="71">
        <v>0</v>
      </c>
      <c r="AD127" s="71">
        <v>0</v>
      </c>
      <c r="AE127" s="72"/>
      <c r="AF127" s="71">
        <v>110807167.307345</v>
      </c>
      <c r="AG127" s="71">
        <v>1682830.001842329</v>
      </c>
      <c r="AH127" s="71">
        <v>3579897.8135030158</v>
      </c>
      <c r="AI127" s="71">
        <v>51800771.698769443</v>
      </c>
      <c r="AJ127" s="71">
        <v>64051575.206496298</v>
      </c>
      <c r="AK127" s="71">
        <v>0</v>
      </c>
      <c r="AL127" s="71">
        <v>0</v>
      </c>
      <c r="AM127" s="71">
        <v>3677723.536482763</v>
      </c>
      <c r="AN127" s="71">
        <v>0</v>
      </c>
      <c r="AO127" s="71">
        <v>0</v>
      </c>
      <c r="AP127" s="71">
        <v>235599965.56443885</v>
      </c>
      <c r="AQ127" s="72"/>
      <c r="AR127" s="71">
        <v>679</v>
      </c>
      <c r="AS127" s="71">
        <v>163</v>
      </c>
      <c r="AT127" s="71">
        <v>1</v>
      </c>
      <c r="AU127" s="71">
        <v>2</v>
      </c>
      <c r="AV127" s="71">
        <v>0</v>
      </c>
      <c r="AW127" s="71">
        <v>0</v>
      </c>
      <c r="AX127" s="71"/>
      <c r="AY127" s="72"/>
      <c r="AZ127" s="71">
        <v>3614.569</v>
      </c>
      <c r="BA127" s="71">
        <v>12296</v>
      </c>
      <c r="BB127" s="71">
        <v>1500</v>
      </c>
      <c r="BC127" s="71">
        <v>6.3</v>
      </c>
      <c r="BD127" s="71">
        <v>0</v>
      </c>
      <c r="BE127" s="71">
        <v>0</v>
      </c>
      <c r="BF127" s="71"/>
      <c r="BG127" s="72"/>
      <c r="BH127" s="71">
        <v>0</v>
      </c>
      <c r="BI127" s="71">
        <v>0</v>
      </c>
      <c r="BJ127" s="71">
        <v>18.742999999999999</v>
      </c>
      <c r="BK127" s="71">
        <v>0</v>
      </c>
      <c r="BL127" s="71">
        <v>4.3520000000000003</v>
      </c>
      <c r="BM127" s="71">
        <v>0</v>
      </c>
      <c r="BN127" s="72"/>
      <c r="BO127" s="71">
        <v>0</v>
      </c>
      <c r="BP127" s="71">
        <v>0</v>
      </c>
      <c r="BQ127" s="71">
        <v>4</v>
      </c>
      <c r="BR127" s="71">
        <v>0</v>
      </c>
      <c r="BS127" s="71">
        <v>1</v>
      </c>
      <c r="BT127" s="71">
        <v>0</v>
      </c>
      <c r="BU127"/>
      <c r="BV127" s="70">
        <v>23.094999999999999</v>
      </c>
      <c r="BW127" s="70">
        <v>0</v>
      </c>
      <c r="BX127" s="70">
        <v>0</v>
      </c>
      <c r="BY127" s="70">
        <v>0</v>
      </c>
      <c r="BZ127" s="70">
        <v>0</v>
      </c>
      <c r="CA127" s="70">
        <v>0</v>
      </c>
      <c r="CB127" s="70">
        <v>0</v>
      </c>
      <c r="CC127" s="70">
        <v>0</v>
      </c>
      <c r="CD127" s="70">
        <v>0</v>
      </c>
    </row>
    <row r="128" spans="1:82">
      <c r="A128" s="70" t="s">
        <v>1791</v>
      </c>
      <c r="B128" s="70">
        <v>491</v>
      </c>
      <c r="C128" s="70">
        <v>15</v>
      </c>
      <c r="D128" s="70">
        <v>29</v>
      </c>
      <c r="E128" s="70">
        <v>2018</v>
      </c>
      <c r="F128" s="70" t="s">
        <v>183</v>
      </c>
      <c r="G128" s="70" t="s">
        <v>1776</v>
      </c>
      <c r="H128" s="70" t="s">
        <v>1777</v>
      </c>
      <c r="I128" s="148"/>
      <c r="J128" s="71">
        <v>72.330856338969042</v>
      </c>
      <c r="K128" s="71">
        <v>1.9327843732390875</v>
      </c>
      <c r="L128" s="71">
        <v>13.481118104791218</v>
      </c>
      <c r="M128" s="71">
        <v>28.139097510189305</v>
      </c>
      <c r="N128" s="71">
        <v>25.9064737065857</v>
      </c>
      <c r="O128" s="71">
        <v>29.445037553095663</v>
      </c>
      <c r="P128" s="71">
        <v>35.318571509324457</v>
      </c>
      <c r="Q128" s="71">
        <v>1.6753455687387999</v>
      </c>
      <c r="R128" s="71">
        <v>0</v>
      </c>
      <c r="S128" s="71">
        <v>0</v>
      </c>
      <c r="T128" s="72"/>
      <c r="U128" s="71">
        <v>8871917</v>
      </c>
      <c r="V128" s="71">
        <v>1016</v>
      </c>
      <c r="W128" s="71">
        <v>394</v>
      </c>
      <c r="X128" s="71">
        <v>9217</v>
      </c>
      <c r="Y128" s="71">
        <v>11495</v>
      </c>
      <c r="Z128" s="71">
        <v>17942</v>
      </c>
      <c r="AA128" s="71">
        <v>7389</v>
      </c>
      <c r="AB128" s="71">
        <v>26433</v>
      </c>
      <c r="AC128" s="71">
        <v>0</v>
      </c>
      <c r="AD128" s="71">
        <v>0</v>
      </c>
      <c r="AE128" s="72"/>
      <c r="AF128" s="71">
        <v>104506570.04456811</v>
      </c>
      <c r="AG128" s="71">
        <v>1498559.904251548</v>
      </c>
      <c r="AH128" s="71">
        <v>3257504.716904704</v>
      </c>
      <c r="AI128" s="71">
        <v>50861783.772715203</v>
      </c>
      <c r="AJ128" s="71">
        <v>56461664.095411398</v>
      </c>
      <c r="AK128" s="71">
        <v>0</v>
      </c>
      <c r="AL128" s="71">
        <v>0</v>
      </c>
      <c r="AM128" s="71">
        <v>3638531.8094410142</v>
      </c>
      <c r="AN128" s="71">
        <v>0</v>
      </c>
      <c r="AO128" s="71">
        <v>0</v>
      </c>
      <c r="AP128" s="71">
        <v>220224614.34329194</v>
      </c>
      <c r="AQ128" s="72"/>
      <c r="AR128" s="71">
        <v>740</v>
      </c>
      <c r="AS128" s="71">
        <v>173</v>
      </c>
      <c r="AT128" s="71">
        <v>1</v>
      </c>
      <c r="AU128" s="71">
        <v>2</v>
      </c>
      <c r="AV128" s="71">
        <v>0</v>
      </c>
      <c r="AW128" s="71">
        <v>0</v>
      </c>
      <c r="AX128" s="71"/>
      <c r="AY128" s="72"/>
      <c r="AZ128" s="71">
        <v>4030.5290000000005</v>
      </c>
      <c r="BA128" s="71">
        <v>12847</v>
      </c>
      <c r="BB128" s="71">
        <v>1500</v>
      </c>
      <c r="BC128" s="71">
        <v>6</v>
      </c>
      <c r="BD128" s="71">
        <v>0</v>
      </c>
      <c r="BE128" s="71">
        <v>0</v>
      </c>
      <c r="BF128" s="71"/>
      <c r="BG128" s="72"/>
      <c r="BH128" s="71">
        <v>0</v>
      </c>
      <c r="BI128" s="71">
        <v>0</v>
      </c>
      <c r="BJ128" s="71">
        <v>17.805</v>
      </c>
      <c r="BK128" s="71">
        <v>0</v>
      </c>
      <c r="BL128" s="71">
        <v>3.819</v>
      </c>
      <c r="BM128" s="71">
        <v>0</v>
      </c>
      <c r="BN128" s="72"/>
      <c r="BO128" s="71">
        <v>0</v>
      </c>
      <c r="BP128" s="71">
        <v>0</v>
      </c>
      <c r="BQ128" s="71">
        <v>4</v>
      </c>
      <c r="BR128" s="71">
        <v>0</v>
      </c>
      <c r="BS128" s="71">
        <v>1</v>
      </c>
      <c r="BT128" s="71">
        <v>0</v>
      </c>
      <c r="BU128"/>
      <c r="BV128" s="70">
        <v>21.623999999999999</v>
      </c>
      <c r="BW128" s="70">
        <v>0</v>
      </c>
      <c r="BX128" s="70">
        <v>0</v>
      </c>
      <c r="BY128" s="70">
        <v>0</v>
      </c>
      <c r="BZ128" s="70">
        <v>0</v>
      </c>
      <c r="CA128" s="70">
        <v>0</v>
      </c>
      <c r="CB128" s="70">
        <v>0</v>
      </c>
      <c r="CC128" s="70">
        <v>0</v>
      </c>
      <c r="CD128" s="70">
        <v>0</v>
      </c>
    </row>
    <row r="129" spans="1:82">
      <c r="A129" s="70" t="s">
        <v>1792</v>
      </c>
      <c r="B129" s="70">
        <v>492</v>
      </c>
      <c r="C129" s="70">
        <v>16</v>
      </c>
      <c r="D129" s="70">
        <v>29</v>
      </c>
      <c r="E129" s="70">
        <v>2019</v>
      </c>
      <c r="F129" s="70" t="s">
        <v>158</v>
      </c>
      <c r="G129" s="70" t="s">
        <v>1776</v>
      </c>
      <c r="H129" s="70" t="s">
        <v>1777</v>
      </c>
      <c r="I129" s="148"/>
      <c r="J129" s="71">
        <v>74.969467783735084</v>
      </c>
      <c r="K129" s="71">
        <v>1.8178642479062186</v>
      </c>
      <c r="L129" s="71">
        <v>13.740162782806289</v>
      </c>
      <c r="M129" s="71">
        <v>31.442647260874089</v>
      </c>
      <c r="N129" s="71">
        <v>24.594755736481787</v>
      </c>
      <c r="O129" s="71">
        <v>28.445836611303228</v>
      </c>
      <c r="P129" s="71">
        <v>35.47897666242654</v>
      </c>
      <c r="Q129" s="71">
        <v>1.5997757314579899</v>
      </c>
      <c r="R129" s="71">
        <v>0</v>
      </c>
      <c r="S129" s="71">
        <v>0</v>
      </c>
      <c r="T129" s="72"/>
      <c r="U129" s="71">
        <v>9025715</v>
      </c>
      <c r="V129" s="71">
        <v>1016</v>
      </c>
      <c r="W129" s="71">
        <v>394</v>
      </c>
      <c r="X129" s="71">
        <v>9217</v>
      </c>
      <c r="Y129" s="71">
        <v>11502</v>
      </c>
      <c r="Z129" s="71">
        <v>17809</v>
      </c>
      <c r="AA129" s="71">
        <v>7367</v>
      </c>
      <c r="AB129" s="71">
        <v>25924</v>
      </c>
      <c r="AC129" s="71">
        <v>0</v>
      </c>
      <c r="AD129" s="71">
        <v>0</v>
      </c>
      <c r="AE129" s="72"/>
      <c r="AF129" s="71">
        <v>105771399.8900658</v>
      </c>
      <c r="AG129" s="71">
        <v>1452029.7706593091</v>
      </c>
      <c r="AH129" s="71">
        <v>3621902.1879157042</v>
      </c>
      <c r="AI129" s="71">
        <v>51268253.650102913</v>
      </c>
      <c r="AJ129" s="71">
        <v>52628508.92959065</v>
      </c>
      <c r="AK129" s="71">
        <v>0</v>
      </c>
      <c r="AL129" s="71">
        <v>0</v>
      </c>
      <c r="AM129" s="71">
        <v>3530653.6442324854</v>
      </c>
      <c r="AN129" s="71">
        <v>0</v>
      </c>
      <c r="AO129" s="71">
        <v>0</v>
      </c>
      <c r="AP129" s="71">
        <v>218272748.07256684</v>
      </c>
      <c r="AQ129" s="72"/>
      <c r="AR129" s="71">
        <v>817</v>
      </c>
      <c r="AS129" s="71">
        <v>197</v>
      </c>
      <c r="AT129" s="71">
        <v>1</v>
      </c>
      <c r="AU129" s="71">
        <v>2</v>
      </c>
      <c r="AV129" s="71">
        <v>0</v>
      </c>
      <c r="AW129" s="71">
        <v>0</v>
      </c>
      <c r="AX129" s="71"/>
      <c r="AY129" s="72"/>
      <c r="AZ129" s="71">
        <v>4505.9890000000041</v>
      </c>
      <c r="BA129" s="71">
        <v>14771.3</v>
      </c>
      <c r="BB129" s="71">
        <v>1500</v>
      </c>
      <c r="BC129" s="71">
        <v>6.3</v>
      </c>
      <c r="BD129" s="71">
        <v>0</v>
      </c>
      <c r="BE129" s="71">
        <v>0</v>
      </c>
      <c r="BF129" s="71"/>
      <c r="BG129" s="72"/>
      <c r="BH129" s="71">
        <v>0</v>
      </c>
      <c r="BI129" s="71">
        <v>0</v>
      </c>
      <c r="BJ129" s="71">
        <v>13.032999999999999</v>
      </c>
      <c r="BK129" s="71">
        <v>0</v>
      </c>
      <c r="BL129" s="71">
        <v>3.9049999999999998</v>
      </c>
      <c r="BM129" s="71">
        <v>0</v>
      </c>
      <c r="BN129" s="72"/>
      <c r="BO129" s="71">
        <v>0</v>
      </c>
      <c r="BP129" s="71">
        <v>0</v>
      </c>
      <c r="BQ129" s="71">
        <v>4</v>
      </c>
      <c r="BR129" s="71">
        <v>0</v>
      </c>
      <c r="BS129" s="71">
        <v>1</v>
      </c>
      <c r="BT129" s="71">
        <v>0</v>
      </c>
      <c r="BU129"/>
      <c r="BV129" s="70">
        <v>16.937999999999999</v>
      </c>
      <c r="BW129" s="70">
        <v>0</v>
      </c>
      <c r="BX129" s="70">
        <v>0</v>
      </c>
      <c r="BY129" s="70">
        <v>0</v>
      </c>
      <c r="BZ129" s="70">
        <v>0</v>
      </c>
      <c r="CA129" s="70">
        <v>0</v>
      </c>
      <c r="CB129" s="70">
        <v>0</v>
      </c>
      <c r="CC129" s="70">
        <v>0</v>
      </c>
      <c r="CD129" s="70">
        <v>0</v>
      </c>
    </row>
    <row r="130" spans="1:82">
      <c r="A130" s="70" t="s">
        <v>1793</v>
      </c>
      <c r="B130" s="70">
        <v>493</v>
      </c>
      <c r="C130" s="70">
        <v>17</v>
      </c>
      <c r="D130" s="70">
        <v>29</v>
      </c>
      <c r="E130" s="70">
        <v>2020</v>
      </c>
      <c r="F130" s="70" t="s">
        <v>159</v>
      </c>
      <c r="G130" s="70" t="s">
        <v>1776</v>
      </c>
      <c r="H130" s="70" t="s">
        <v>1777</v>
      </c>
      <c r="I130" s="148"/>
      <c r="J130" s="71">
        <v>66.567253681449472</v>
      </c>
      <c r="K130" s="71">
        <v>1.8310427238769147</v>
      </c>
      <c r="L130" s="71">
        <v>15.052365611421553</v>
      </c>
      <c r="M130" s="71">
        <v>28.545347938830197</v>
      </c>
      <c r="N130" s="71">
        <v>25.790403971902723</v>
      </c>
      <c r="O130" s="71">
        <v>24.68467032836762</v>
      </c>
      <c r="P130" s="71">
        <v>33.171154941930219</v>
      </c>
      <c r="Q130" s="71">
        <v>1.5025550750980701</v>
      </c>
      <c r="R130" s="71">
        <v>0</v>
      </c>
      <c r="S130" s="71">
        <v>0</v>
      </c>
      <c r="T130" s="72"/>
      <c r="U130" s="71">
        <v>8018501</v>
      </c>
      <c r="V130" s="71">
        <v>939</v>
      </c>
      <c r="W130" s="71">
        <v>485</v>
      </c>
      <c r="X130" s="71">
        <v>8844</v>
      </c>
      <c r="Y130" s="71">
        <v>11485</v>
      </c>
      <c r="Z130" s="71">
        <v>17639</v>
      </c>
      <c r="AA130" s="71">
        <v>7321</v>
      </c>
      <c r="AB130" s="71">
        <v>25484</v>
      </c>
      <c r="AC130" s="71">
        <v>0</v>
      </c>
      <c r="AD130" s="71">
        <v>0</v>
      </c>
      <c r="AE130" s="72"/>
      <c r="AF130" s="71">
        <v>92492260.701328829</v>
      </c>
      <c r="AG130" s="71">
        <v>1346510.5588685956</v>
      </c>
      <c r="AH130" s="71">
        <v>4616643.9326583752</v>
      </c>
      <c r="AI130" s="71">
        <v>45370633.484970577</v>
      </c>
      <c r="AJ130" s="71">
        <v>57110713.210067838</v>
      </c>
      <c r="AK130" s="71"/>
      <c r="AL130" s="71"/>
      <c r="AM130" s="71">
        <v>3325945.1331453207</v>
      </c>
      <c r="AN130" s="71"/>
      <c r="AO130" s="71"/>
      <c r="AP130" s="71">
        <v>204262707.02103955</v>
      </c>
      <c r="AQ130" s="72"/>
      <c r="AR130" s="71">
        <v>846</v>
      </c>
      <c r="AS130" s="71">
        <v>210</v>
      </c>
      <c r="AT130" s="71">
        <v>1</v>
      </c>
      <c r="AU130" s="71">
        <v>2</v>
      </c>
      <c r="AV130" s="71">
        <v>0</v>
      </c>
      <c r="AW130" s="71">
        <v>0</v>
      </c>
      <c r="AX130" s="71"/>
      <c r="AY130" s="72"/>
      <c r="AZ130" s="71">
        <v>4711.8590000000067</v>
      </c>
      <c r="BA130" s="71">
        <v>16751.100000000009</v>
      </c>
      <c r="BB130" s="71">
        <v>1500</v>
      </c>
      <c r="BC130" s="71">
        <v>6.3</v>
      </c>
      <c r="BD130" s="71">
        <v>0</v>
      </c>
      <c r="BE130" s="71">
        <v>0</v>
      </c>
      <c r="BF130" s="71"/>
      <c r="BG130" s="72"/>
      <c r="BH130" s="71">
        <v>0</v>
      </c>
      <c r="BI130" s="71">
        <v>0</v>
      </c>
      <c r="BJ130" s="71">
        <v>12.991</v>
      </c>
      <c r="BK130" s="71">
        <v>0</v>
      </c>
      <c r="BL130" s="71">
        <v>4.0919999999999996</v>
      </c>
      <c r="BM130" s="71">
        <v>0</v>
      </c>
      <c r="BN130" s="72"/>
      <c r="BO130" s="71">
        <v>0</v>
      </c>
      <c r="BP130" s="71">
        <v>0</v>
      </c>
      <c r="BQ130" s="71">
        <v>4</v>
      </c>
      <c r="BR130" s="71">
        <v>0</v>
      </c>
      <c r="BS130" s="71">
        <v>1</v>
      </c>
      <c r="BT130" s="71">
        <v>0</v>
      </c>
      <c r="BU130"/>
      <c r="BV130" s="70">
        <v>17.082999999999998</v>
      </c>
      <c r="BW130" s="70">
        <v>0</v>
      </c>
      <c r="BX130" s="70">
        <v>0</v>
      </c>
      <c r="BY130" s="70">
        <v>0</v>
      </c>
      <c r="BZ130" s="70">
        <v>0</v>
      </c>
      <c r="CA130" s="70">
        <v>0</v>
      </c>
      <c r="CB130" s="70">
        <v>0</v>
      </c>
      <c r="CC130" s="70">
        <v>0</v>
      </c>
      <c r="CD130" s="70">
        <v>0</v>
      </c>
    </row>
    <row r="131" spans="1:82">
      <c r="A131" s="70" t="s">
        <v>1794</v>
      </c>
      <c r="B131" s="70">
        <v>493</v>
      </c>
      <c r="C131" s="70">
        <v>18</v>
      </c>
      <c r="D131" s="70">
        <v>29</v>
      </c>
      <c r="E131" s="70">
        <v>2021</v>
      </c>
      <c r="F131" s="70" t="s">
        <v>160</v>
      </c>
      <c r="G131" s="70" t="s">
        <v>1776</v>
      </c>
      <c r="H131" s="70" t="s">
        <v>1777</v>
      </c>
      <c r="I131" s="148"/>
      <c r="J131" s="71">
        <v>74.595934769353477</v>
      </c>
      <c r="K131" s="71">
        <v>1.8744750502276177</v>
      </c>
      <c r="L131" s="71">
        <v>13.448088987496252</v>
      </c>
      <c r="M131" s="71">
        <v>26.383756143875367</v>
      </c>
      <c r="N131" s="71">
        <v>21.186708387011311</v>
      </c>
      <c r="O131" s="71">
        <v>23.707403443800722</v>
      </c>
      <c r="P131" s="71">
        <v>34.245514974997967</v>
      </c>
      <c r="Q131" s="71">
        <v>1.47211413881155</v>
      </c>
      <c r="R131" s="71">
        <v>0</v>
      </c>
      <c r="S131" s="71">
        <v>0</v>
      </c>
      <c r="T131" s="72"/>
      <c r="U131" s="71">
        <v>11482339</v>
      </c>
      <c r="V131" s="71">
        <v>939</v>
      </c>
      <c r="W131" s="71">
        <v>485</v>
      </c>
      <c r="X131" s="71">
        <v>8844</v>
      </c>
      <c r="Y131" s="71">
        <v>11580</v>
      </c>
      <c r="Z131" s="71">
        <v>17443</v>
      </c>
      <c r="AA131" s="71">
        <v>7370</v>
      </c>
      <c r="AB131" s="71">
        <v>25213</v>
      </c>
      <c r="AC131" s="71">
        <v>0</v>
      </c>
      <c r="AD131" s="71">
        <v>0</v>
      </c>
      <c r="AE131" s="72"/>
      <c r="AF131" s="71">
        <v>115455892.7774495</v>
      </c>
      <c r="AG131" s="71">
        <v>1441340.5365758843</v>
      </c>
      <c r="AH131" s="71">
        <v>4271136.7099229377</v>
      </c>
      <c r="AI131" s="71">
        <v>50298906.285745285</v>
      </c>
      <c r="AJ131" s="71">
        <v>53651406.651022866</v>
      </c>
      <c r="AK131" s="71">
        <v>0</v>
      </c>
      <c r="AL131" s="71">
        <v>0</v>
      </c>
      <c r="AM131" s="71">
        <v>3309556.4032981349</v>
      </c>
      <c r="AN131" s="71">
        <v>0</v>
      </c>
      <c r="AO131" s="71">
        <v>0</v>
      </c>
      <c r="AP131" s="71">
        <v>228428239.36401463</v>
      </c>
      <c r="AQ131" s="72"/>
      <c r="AR131" s="71">
        <v>911</v>
      </c>
      <c r="AS131" s="71">
        <v>214</v>
      </c>
      <c r="AT131" s="71">
        <v>1</v>
      </c>
      <c r="AU131" s="71">
        <v>2</v>
      </c>
      <c r="AV131" s="71">
        <v>0</v>
      </c>
      <c r="AW131" s="71">
        <v>0</v>
      </c>
      <c r="AX131" s="71"/>
      <c r="AY131" s="72"/>
      <c r="AZ131" s="71">
        <v>5160.5890000000099</v>
      </c>
      <c r="BA131" s="71">
        <v>17364.30000000001</v>
      </c>
      <c r="BB131" s="71">
        <v>1500</v>
      </c>
      <c r="BC131" s="71">
        <v>6.3</v>
      </c>
      <c r="BD131" s="71">
        <v>0</v>
      </c>
      <c r="BE131" s="71">
        <v>0</v>
      </c>
      <c r="BF131" s="71"/>
      <c r="BG131" s="72"/>
      <c r="BH131" s="71">
        <v>0</v>
      </c>
      <c r="BI131" s="71">
        <v>0</v>
      </c>
      <c r="BJ131" s="71">
        <v>14.566000000000001</v>
      </c>
      <c r="BK131" s="71">
        <v>0</v>
      </c>
      <c r="BL131" s="71">
        <v>3.6419999999999999</v>
      </c>
      <c r="BM131" s="71">
        <v>0</v>
      </c>
      <c r="BN131" s="72"/>
      <c r="BO131" s="71">
        <v>0</v>
      </c>
      <c r="BP131" s="71">
        <v>0</v>
      </c>
      <c r="BQ131" s="71">
        <v>4</v>
      </c>
      <c r="BR131" s="71">
        <v>0</v>
      </c>
      <c r="BS131" s="71">
        <v>1</v>
      </c>
      <c r="BT131" s="71">
        <v>0</v>
      </c>
      <c r="BU131"/>
      <c r="BV131" s="70">
        <v>18.207999999999998</v>
      </c>
      <c r="BW131" s="70">
        <v>0</v>
      </c>
      <c r="BX131" s="70">
        <v>0</v>
      </c>
      <c r="BY131" s="70">
        <v>0</v>
      </c>
      <c r="BZ131" s="70">
        <v>0</v>
      </c>
      <c r="CA131" s="70">
        <v>0</v>
      </c>
      <c r="CB131" s="70">
        <v>0</v>
      </c>
      <c r="CC131" s="70">
        <v>0</v>
      </c>
      <c r="CD131" s="70">
        <v>0</v>
      </c>
    </row>
    <row r="132" spans="1:82">
      <c r="A132" s="70" t="s">
        <v>1795</v>
      </c>
      <c r="B132" s="70">
        <v>493</v>
      </c>
      <c r="C132" s="70">
        <v>19</v>
      </c>
      <c r="D132" s="70">
        <v>29</v>
      </c>
      <c r="E132" s="70">
        <v>2022</v>
      </c>
      <c r="F132" s="70" t="s">
        <v>161</v>
      </c>
      <c r="G132" s="70" t="s">
        <v>1776</v>
      </c>
      <c r="H132" s="70" t="s">
        <v>1777</v>
      </c>
      <c r="I132" s="148"/>
      <c r="J132" s="71">
        <v>77.664886285545592</v>
      </c>
      <c r="K132" s="71">
        <v>1.917347347944357</v>
      </c>
      <c r="L132" s="71">
        <v>12.022657024617489</v>
      </c>
      <c r="M132" s="71">
        <v>28.59268926295287</v>
      </c>
      <c r="N132" s="71">
        <v>28.799358402550791</v>
      </c>
      <c r="O132" s="71">
        <v>24.83931843836362</v>
      </c>
      <c r="P132" s="71">
        <v>34.266790938012178</v>
      </c>
      <c r="Q132" s="71">
        <v>1.4570874718928428</v>
      </c>
      <c r="R132" s="71">
        <v>0</v>
      </c>
      <c r="S132" s="71">
        <v>0</v>
      </c>
      <c r="T132" s="72"/>
      <c r="U132" s="71">
        <v>11670690</v>
      </c>
      <c r="V132" s="71">
        <v>939</v>
      </c>
      <c r="W132" s="71">
        <v>485</v>
      </c>
      <c r="X132" s="71">
        <v>8844</v>
      </c>
      <c r="Y132" s="71">
        <v>11553</v>
      </c>
      <c r="Z132" s="71">
        <v>17364</v>
      </c>
      <c r="AA132" s="71">
        <v>7487</v>
      </c>
      <c r="AB132" s="71">
        <v>24751</v>
      </c>
      <c r="AC132" s="71">
        <v>0</v>
      </c>
      <c r="AD132" s="71">
        <v>0</v>
      </c>
      <c r="AE132" s="72"/>
      <c r="AF132" s="71">
        <v>99250561.732406989</v>
      </c>
      <c r="AG132" s="71">
        <v>1469261.3562913919</v>
      </c>
      <c r="AH132" s="71">
        <v>4279670.6437683888</v>
      </c>
      <c r="AI132" s="71">
        <v>47195980.249506682</v>
      </c>
      <c r="AJ132" s="71">
        <v>56539129.676110722</v>
      </c>
      <c r="AK132" s="71">
        <v>0</v>
      </c>
      <c r="AL132" s="71">
        <v>0</v>
      </c>
      <c r="AM132" s="71">
        <v>3196029.6638705176</v>
      </c>
      <c r="AN132" s="71">
        <v>0</v>
      </c>
      <c r="AO132" s="71">
        <v>0</v>
      </c>
      <c r="AP132" s="71">
        <v>211930633.3219547</v>
      </c>
      <c r="AQ132" s="72"/>
      <c r="AR132" s="71">
        <v>969</v>
      </c>
      <c r="AS132" s="71">
        <v>219</v>
      </c>
      <c r="AT132" s="71">
        <v>1</v>
      </c>
      <c r="AU132" s="71">
        <v>2</v>
      </c>
      <c r="AV132" s="71">
        <v>0</v>
      </c>
      <c r="AW132" s="71">
        <v>0</v>
      </c>
      <c r="AX132" s="71"/>
      <c r="AY132" s="72"/>
      <c r="AZ132" s="71">
        <v>5503.4890000000105</v>
      </c>
      <c r="BA132" s="71">
        <v>17572.500000000007</v>
      </c>
      <c r="BB132" s="71">
        <v>1500</v>
      </c>
      <c r="BC132" s="71">
        <v>6.3</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1796</v>
      </c>
      <c r="B133" s="70">
        <v>493</v>
      </c>
      <c r="C133" s="70">
        <v>20</v>
      </c>
      <c r="D133" s="70">
        <v>29</v>
      </c>
      <c r="E133" s="70">
        <v>2023</v>
      </c>
      <c r="F133" s="70" t="s">
        <v>1539</v>
      </c>
      <c r="G133" s="70" t="s">
        <v>1776</v>
      </c>
      <c r="H133" s="70" t="s">
        <v>1777</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1027</v>
      </c>
      <c r="AS133" s="71">
        <v>220</v>
      </c>
      <c r="AT133" s="71">
        <v>1</v>
      </c>
      <c r="AU133" s="71">
        <v>2</v>
      </c>
      <c r="AV133" s="71">
        <v>0</v>
      </c>
      <c r="AW133" s="71">
        <v>0</v>
      </c>
      <c r="AX133" s="71"/>
      <c r="AY133" s="72"/>
      <c r="AZ133" s="71">
        <v>5888.4890000000096</v>
      </c>
      <c r="BA133" s="71">
        <v>17582.700000000008</v>
      </c>
      <c r="BB133" s="71">
        <v>1500</v>
      </c>
      <c r="BC133" s="71">
        <v>6.3</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1797</v>
      </c>
      <c r="B134" s="70">
        <v>493</v>
      </c>
      <c r="C134" s="70">
        <v>21</v>
      </c>
      <c r="D134" s="70">
        <v>29</v>
      </c>
      <c r="E134" s="70">
        <v>2024</v>
      </c>
      <c r="F134" s="70" t="s">
        <v>1554</v>
      </c>
      <c r="G134" s="70" t="s">
        <v>1776</v>
      </c>
      <c r="H134" s="70" t="s">
        <v>1777</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1798</v>
      </c>
      <c r="B135" s="70">
        <v>358</v>
      </c>
      <c r="C135" s="70">
        <v>1</v>
      </c>
      <c r="D135" s="70">
        <v>22</v>
      </c>
      <c r="E135" s="70">
        <v>1990</v>
      </c>
      <c r="F135" s="70" t="s">
        <v>787</v>
      </c>
      <c r="G135" s="70" t="s">
        <v>1799</v>
      </c>
      <c r="H135" s="70" t="s">
        <v>1800</v>
      </c>
      <c r="I135" s="148"/>
      <c r="J135" s="71">
        <v>83.44927583996791</v>
      </c>
      <c r="K135" s="71">
        <v>2.9285955188002148</v>
      </c>
      <c r="L135" s="71">
        <v>2.0373349737486119</v>
      </c>
      <c r="M135" s="71">
        <v>11.123371319124301</v>
      </c>
      <c r="N135" s="71">
        <v>25.34011759361146</v>
      </c>
      <c r="O135" s="71">
        <v>19.26762628094027</v>
      </c>
      <c r="P135" s="71">
        <v>27.70054656636205</v>
      </c>
      <c r="Q135" s="71">
        <v>1.3950573896341001</v>
      </c>
      <c r="R135" s="71">
        <v>0</v>
      </c>
      <c r="S135" s="71">
        <v>1.257626448784269</v>
      </c>
      <c r="T135" s="72"/>
      <c r="U135" s="71">
        <v>12423691</v>
      </c>
      <c r="V135" s="71">
        <v>854</v>
      </c>
      <c r="W135" s="71">
        <v>29</v>
      </c>
      <c r="X135" s="71">
        <v>3828</v>
      </c>
      <c r="Y135" s="71">
        <v>6298</v>
      </c>
      <c r="Z135" s="71">
        <v>7925</v>
      </c>
      <c r="AA135" s="71">
        <v>6726</v>
      </c>
      <c r="AB135" s="71">
        <v>22651</v>
      </c>
      <c r="AC135" s="71">
        <v>0</v>
      </c>
      <c r="AD135" s="71">
        <v>1.257626448784269</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1801</v>
      </c>
      <c r="B136" s="70">
        <v>359</v>
      </c>
      <c r="C136" s="70">
        <v>2</v>
      </c>
      <c r="D136" s="70">
        <v>22</v>
      </c>
      <c r="E136" s="70">
        <v>2005</v>
      </c>
      <c r="F136" s="70" t="s">
        <v>789</v>
      </c>
      <c r="G136" s="70" t="s">
        <v>1799</v>
      </c>
      <c r="H136" s="70" t="s">
        <v>1800</v>
      </c>
      <c r="I136" s="148"/>
      <c r="J136" s="71">
        <v>91.221206649102569</v>
      </c>
      <c r="K136" s="71">
        <v>1.9914565648313429</v>
      </c>
      <c r="L136" s="71">
        <v>3.6644121761850181</v>
      </c>
      <c r="M136" s="71">
        <v>30.39895890662083</v>
      </c>
      <c r="N136" s="71">
        <v>43.94205179782908</v>
      </c>
      <c r="O136" s="71">
        <v>33.294391162423651</v>
      </c>
      <c r="P136" s="71">
        <v>29.538369446193009</v>
      </c>
      <c r="Q136" s="71">
        <v>1.46313706121674</v>
      </c>
      <c r="R136" s="71">
        <v>0</v>
      </c>
      <c r="S136" s="71">
        <v>0.98289165604159767</v>
      </c>
      <c r="T136" s="72"/>
      <c r="U136" s="71">
        <v>16436853</v>
      </c>
      <c r="V136" s="71">
        <v>765</v>
      </c>
      <c r="W136" s="71">
        <v>49</v>
      </c>
      <c r="X136" s="71">
        <v>5579</v>
      </c>
      <c r="Y136" s="71">
        <v>8211</v>
      </c>
      <c r="Z136" s="71">
        <v>15847</v>
      </c>
      <c r="AA136" s="71">
        <v>5874</v>
      </c>
      <c r="AB136" s="71">
        <v>24835</v>
      </c>
      <c r="AC136" s="71">
        <v>0</v>
      </c>
      <c r="AD136" s="71">
        <v>0.98289165604159767</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1802</v>
      </c>
      <c r="B137" s="70">
        <v>360</v>
      </c>
      <c r="C137" s="70">
        <v>3</v>
      </c>
      <c r="D137" s="70">
        <v>22</v>
      </c>
      <c r="E137" s="70">
        <v>2006</v>
      </c>
      <c r="F137" s="70" t="s">
        <v>790</v>
      </c>
      <c r="G137" s="70" t="s">
        <v>1799</v>
      </c>
      <c r="H137" s="70" t="s">
        <v>1800</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1803</v>
      </c>
      <c r="B138" s="70">
        <v>361</v>
      </c>
      <c r="C138" s="70">
        <v>4</v>
      </c>
      <c r="D138" s="70">
        <v>22</v>
      </c>
      <c r="E138" s="70">
        <v>2007</v>
      </c>
      <c r="F138" s="70" t="s">
        <v>791</v>
      </c>
      <c r="G138" s="70" t="s">
        <v>1799</v>
      </c>
      <c r="H138" s="70" t="s">
        <v>1800</v>
      </c>
      <c r="I138" s="148"/>
      <c r="J138" s="71">
        <v>97.698386404367909</v>
      </c>
      <c r="K138" s="71">
        <v>1.8945253912678339</v>
      </c>
      <c r="L138" s="71">
        <v>3.1317390655397719</v>
      </c>
      <c r="M138" s="71">
        <v>26.734987909382681</v>
      </c>
      <c r="N138" s="71">
        <v>39.668779680446377</v>
      </c>
      <c r="O138" s="71">
        <v>32.771394036054232</v>
      </c>
      <c r="P138" s="71">
        <v>29.5155781520414</v>
      </c>
      <c r="Q138" s="71">
        <v>1.54818603846854</v>
      </c>
      <c r="R138" s="71">
        <v>0</v>
      </c>
      <c r="S138" s="71">
        <v>1.001153000832069</v>
      </c>
      <c r="T138" s="72"/>
      <c r="U138" s="71">
        <v>18009321</v>
      </c>
      <c r="V138" s="71">
        <v>708</v>
      </c>
      <c r="W138" s="71">
        <v>51</v>
      </c>
      <c r="X138" s="71">
        <v>5725</v>
      </c>
      <c r="Y138" s="71">
        <v>8444</v>
      </c>
      <c r="Z138" s="71">
        <v>16215</v>
      </c>
      <c r="AA138" s="71">
        <v>5780</v>
      </c>
      <c r="AB138" s="71">
        <v>24889</v>
      </c>
      <c r="AC138" s="71">
        <v>0</v>
      </c>
      <c r="AD138" s="71">
        <v>1.001153000832069</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1804</v>
      </c>
      <c r="B139" s="70">
        <v>362</v>
      </c>
      <c r="C139" s="70">
        <v>5</v>
      </c>
      <c r="D139" s="70">
        <v>22</v>
      </c>
      <c r="E139" s="70">
        <v>2008</v>
      </c>
      <c r="F139" s="70" t="s">
        <v>792</v>
      </c>
      <c r="G139" s="70" t="s">
        <v>1799</v>
      </c>
      <c r="H139" s="70" t="s">
        <v>1800</v>
      </c>
      <c r="I139" s="148"/>
      <c r="J139" s="71">
        <v>73.731681072509417</v>
      </c>
      <c r="K139" s="71">
        <v>1.4043844843648501</v>
      </c>
      <c r="L139" s="71">
        <v>2.845257587295495</v>
      </c>
      <c r="M139" s="71">
        <v>28.922014638305619</v>
      </c>
      <c r="N139" s="71">
        <v>36.4371067753099</v>
      </c>
      <c r="O139" s="71">
        <v>31.800759027669731</v>
      </c>
      <c r="P139" s="71">
        <v>28.95146987501321</v>
      </c>
      <c r="Q139" s="71">
        <v>1.52558161923474</v>
      </c>
      <c r="R139" s="71">
        <v>0</v>
      </c>
      <c r="S139" s="71">
        <v>0.88449738585828774</v>
      </c>
      <c r="T139" s="72"/>
      <c r="U139" s="71">
        <v>15771684</v>
      </c>
      <c r="V139" s="71">
        <v>708</v>
      </c>
      <c r="W139" s="71">
        <v>51</v>
      </c>
      <c r="X139" s="71">
        <v>5725</v>
      </c>
      <c r="Y139" s="71">
        <v>8534</v>
      </c>
      <c r="Z139" s="71">
        <v>16287</v>
      </c>
      <c r="AA139" s="71">
        <v>5676</v>
      </c>
      <c r="AB139" s="71">
        <v>24929</v>
      </c>
      <c r="AC139" s="71">
        <v>0</v>
      </c>
      <c r="AD139" s="71">
        <v>0.88449738585828774</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1805</v>
      </c>
      <c r="B140" s="70">
        <v>363</v>
      </c>
      <c r="C140" s="70">
        <v>6</v>
      </c>
      <c r="D140" s="70">
        <v>22</v>
      </c>
      <c r="E140" s="70">
        <v>2009</v>
      </c>
      <c r="F140" s="70" t="s">
        <v>176</v>
      </c>
      <c r="G140" s="1064" t="s">
        <v>1799</v>
      </c>
      <c r="H140" s="70" t="s">
        <v>1800</v>
      </c>
      <c r="I140" s="148"/>
      <c r="J140" s="71">
        <v>73.1840004942337</v>
      </c>
      <c r="K140" s="71">
        <v>1.3994376101247721</v>
      </c>
      <c r="L140" s="71">
        <v>2.6432000290842002</v>
      </c>
      <c r="M140" s="71">
        <v>34.479232434652033</v>
      </c>
      <c r="N140" s="71">
        <v>36.741233976358167</v>
      </c>
      <c r="O140" s="71">
        <v>32.10131741760852</v>
      </c>
      <c r="P140" s="71">
        <v>27.704115553841149</v>
      </c>
      <c r="Q140" s="71">
        <v>1.4470570291273801</v>
      </c>
      <c r="R140" s="71">
        <v>0</v>
      </c>
      <c r="S140" s="71">
        <v>1.0606147349333721</v>
      </c>
      <c r="T140" s="72"/>
      <c r="U140" s="71">
        <v>11629098</v>
      </c>
      <c r="V140" s="71">
        <v>676</v>
      </c>
      <c r="W140" s="71">
        <v>66</v>
      </c>
      <c r="X140" s="71">
        <v>6959</v>
      </c>
      <c r="Y140" s="71">
        <v>8539</v>
      </c>
      <c r="Z140" s="71">
        <v>16228</v>
      </c>
      <c r="AA140" s="71">
        <v>5576</v>
      </c>
      <c r="AB140" s="71">
        <v>24822</v>
      </c>
      <c r="AC140" s="71">
        <v>0</v>
      </c>
      <c r="AD140" s="71">
        <v>1.0606147349333721</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42.643999999999998</v>
      </c>
      <c r="BK140" s="71">
        <v>0</v>
      </c>
      <c r="BL140" s="71">
        <v>0</v>
      </c>
      <c r="BM140" s="71">
        <v>0</v>
      </c>
      <c r="BN140" s="72"/>
      <c r="BO140" s="71">
        <v>0</v>
      </c>
      <c r="BP140" s="71">
        <v>0</v>
      </c>
      <c r="BQ140" s="71">
        <v>7</v>
      </c>
      <c r="BR140" s="71">
        <v>0</v>
      </c>
      <c r="BS140" s="71">
        <v>0</v>
      </c>
      <c r="BT140" s="71">
        <v>0</v>
      </c>
      <c r="BU140"/>
      <c r="BV140" s="70">
        <v>42.643999999999998</v>
      </c>
      <c r="BW140" s="70">
        <v>0</v>
      </c>
      <c r="BX140" s="70">
        <v>0</v>
      </c>
      <c r="BY140" s="70">
        <v>0</v>
      </c>
      <c r="BZ140" s="70">
        <v>0</v>
      </c>
      <c r="CA140" s="70">
        <v>0</v>
      </c>
      <c r="CB140" s="70">
        <v>0</v>
      </c>
      <c r="CC140" s="70">
        <v>0</v>
      </c>
      <c r="CD140" s="70">
        <v>0</v>
      </c>
    </row>
    <row r="141" spans="1:82">
      <c r="A141" s="70" t="s">
        <v>1806</v>
      </c>
      <c r="B141" s="70">
        <v>364</v>
      </c>
      <c r="C141" s="70">
        <v>7</v>
      </c>
      <c r="D141" s="70">
        <v>22</v>
      </c>
      <c r="E141" s="70">
        <v>2010</v>
      </c>
      <c r="F141" s="70" t="s">
        <v>177</v>
      </c>
      <c r="G141" s="1064" t="s">
        <v>1799</v>
      </c>
      <c r="H141" s="70" t="s">
        <v>1800</v>
      </c>
      <c r="I141" s="148"/>
      <c r="J141" s="71">
        <v>73.810530905963049</v>
      </c>
      <c r="K141" s="71">
        <v>1.499201724781918</v>
      </c>
      <c r="L141" s="71">
        <v>2.691687485707019</v>
      </c>
      <c r="M141" s="71">
        <v>35.623850179432011</v>
      </c>
      <c r="N141" s="71">
        <v>39.583250481754916</v>
      </c>
      <c r="O141" s="71">
        <v>32.248188120551141</v>
      </c>
      <c r="P141" s="71">
        <v>28.1538292429567</v>
      </c>
      <c r="Q141" s="71">
        <v>1.5137951570142401</v>
      </c>
      <c r="R141" s="71">
        <v>0</v>
      </c>
      <c r="S141" s="71">
        <v>0.94090167644228329</v>
      </c>
      <c r="T141" s="72"/>
      <c r="U141" s="71">
        <v>13696129</v>
      </c>
      <c r="V141" s="71">
        <v>676</v>
      </c>
      <c r="W141" s="71">
        <v>66</v>
      </c>
      <c r="X141" s="71">
        <v>6959</v>
      </c>
      <c r="Y141" s="71">
        <v>8644</v>
      </c>
      <c r="Z141" s="71">
        <v>16378</v>
      </c>
      <c r="AA141" s="71">
        <v>5525</v>
      </c>
      <c r="AB141" s="71">
        <v>24882</v>
      </c>
      <c r="AC141" s="71">
        <v>0</v>
      </c>
      <c r="AD141" s="71">
        <v>0.94090167644228329</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54.948999999999998</v>
      </c>
      <c r="BK141" s="71">
        <v>0</v>
      </c>
      <c r="BL141" s="71">
        <v>0</v>
      </c>
      <c r="BM141" s="71">
        <v>0</v>
      </c>
      <c r="BN141" s="72"/>
      <c r="BO141" s="71">
        <v>0</v>
      </c>
      <c r="BP141" s="71">
        <v>0</v>
      </c>
      <c r="BQ141" s="71">
        <v>7</v>
      </c>
      <c r="BR141" s="71">
        <v>0</v>
      </c>
      <c r="BS141" s="71">
        <v>0</v>
      </c>
      <c r="BT141" s="71">
        <v>0</v>
      </c>
      <c r="BU141"/>
      <c r="BV141" s="70">
        <v>54.948999999999998</v>
      </c>
      <c r="BW141" s="70">
        <v>0</v>
      </c>
      <c r="BX141" s="70">
        <v>0</v>
      </c>
      <c r="BY141" s="70">
        <v>0</v>
      </c>
      <c r="BZ141" s="70">
        <v>0</v>
      </c>
      <c r="CA141" s="70">
        <v>0</v>
      </c>
      <c r="CB141" s="70">
        <v>0</v>
      </c>
      <c r="CC141" s="70">
        <v>0</v>
      </c>
      <c r="CD141" s="70">
        <v>0</v>
      </c>
    </row>
    <row r="142" spans="1:82">
      <c r="A142" s="70" t="s">
        <v>1807</v>
      </c>
      <c r="B142" s="70">
        <v>365</v>
      </c>
      <c r="C142" s="70">
        <v>8</v>
      </c>
      <c r="D142" s="70">
        <v>22</v>
      </c>
      <c r="E142" s="70">
        <v>2011</v>
      </c>
      <c r="F142" s="70" t="s">
        <v>178</v>
      </c>
      <c r="G142" s="70" t="s">
        <v>1799</v>
      </c>
      <c r="H142" s="70" t="s">
        <v>1800</v>
      </c>
      <c r="I142" s="148"/>
      <c r="J142" s="71">
        <v>75.621789955786582</v>
      </c>
      <c r="K142" s="71">
        <v>1.8816931410967419</v>
      </c>
      <c r="L142" s="71">
        <v>2.4016888391404692</v>
      </c>
      <c r="M142" s="71">
        <v>39.204476129161961</v>
      </c>
      <c r="N142" s="71">
        <v>37.708774932871677</v>
      </c>
      <c r="O142" s="71">
        <v>31.928647219699783</v>
      </c>
      <c r="P142" s="71">
        <v>27.073012285654936</v>
      </c>
      <c r="Q142" s="71">
        <v>1.7422854168591</v>
      </c>
      <c r="R142" s="71">
        <v>0</v>
      </c>
      <c r="S142" s="71">
        <v>0.91420353896427109</v>
      </c>
      <c r="T142" s="72"/>
      <c r="U142" s="71">
        <v>13306088</v>
      </c>
      <c r="V142" s="71">
        <v>676</v>
      </c>
      <c r="W142" s="71">
        <v>66</v>
      </c>
      <c r="X142" s="71">
        <v>6959</v>
      </c>
      <c r="Y142" s="71">
        <v>8769</v>
      </c>
      <c r="Z142" s="71">
        <v>16568</v>
      </c>
      <c r="AA142" s="71">
        <v>5471</v>
      </c>
      <c r="AB142" s="71">
        <v>24827</v>
      </c>
      <c r="AC142" s="71">
        <v>0</v>
      </c>
      <c r="AD142" s="71">
        <v>0.91420353896427109</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46.173999999999999</v>
      </c>
      <c r="BK142" s="71">
        <v>0</v>
      </c>
      <c r="BL142" s="71">
        <v>0</v>
      </c>
      <c r="BM142" s="71">
        <v>0</v>
      </c>
      <c r="BN142" s="72"/>
      <c r="BO142" s="71">
        <v>0</v>
      </c>
      <c r="BP142" s="71">
        <v>0</v>
      </c>
      <c r="BQ142" s="71">
        <v>7</v>
      </c>
      <c r="BR142" s="71">
        <v>0</v>
      </c>
      <c r="BS142" s="71">
        <v>0</v>
      </c>
      <c r="BT142" s="71">
        <v>0</v>
      </c>
      <c r="BU142"/>
      <c r="BV142" s="70">
        <v>46.173999999999999</v>
      </c>
      <c r="BW142" s="70">
        <v>0</v>
      </c>
      <c r="BX142" s="70">
        <v>0</v>
      </c>
      <c r="BY142" s="70">
        <v>0</v>
      </c>
      <c r="BZ142" s="70">
        <v>0</v>
      </c>
      <c r="CA142" s="70">
        <v>0</v>
      </c>
      <c r="CB142" s="70">
        <v>0</v>
      </c>
      <c r="CC142" s="70">
        <v>0</v>
      </c>
      <c r="CD142" s="70">
        <v>0</v>
      </c>
    </row>
    <row r="143" spans="1:82">
      <c r="A143" s="70" t="s">
        <v>1808</v>
      </c>
      <c r="B143" s="70">
        <v>366</v>
      </c>
      <c r="C143" s="70">
        <v>9</v>
      </c>
      <c r="D143" s="70">
        <v>22</v>
      </c>
      <c r="E143" s="70">
        <v>2012</v>
      </c>
      <c r="F143" s="70" t="s">
        <v>179</v>
      </c>
      <c r="G143" s="70" t="s">
        <v>1799</v>
      </c>
      <c r="H143" s="70" t="s">
        <v>1800</v>
      </c>
      <c r="I143" s="148"/>
      <c r="J143" s="71">
        <v>84.400854111051856</v>
      </c>
      <c r="K143" s="71">
        <v>1.698466127367892</v>
      </c>
      <c r="L143" s="71">
        <v>2.4419477711369102</v>
      </c>
      <c r="M143" s="71">
        <v>35.296137051179478</v>
      </c>
      <c r="N143" s="71">
        <v>37.840885247592951</v>
      </c>
      <c r="O143" s="71">
        <v>31.971838038716395</v>
      </c>
      <c r="P143" s="71">
        <v>27.18225479722323</v>
      </c>
      <c r="Q143" s="71">
        <v>1.93458828263641</v>
      </c>
      <c r="R143" s="71">
        <v>0</v>
      </c>
      <c r="S143" s="71">
        <v>0.77873364638145215</v>
      </c>
      <c r="T143" s="72"/>
      <c r="U143" s="71">
        <v>15238153</v>
      </c>
      <c r="V143" s="71">
        <v>676</v>
      </c>
      <c r="W143" s="71">
        <v>66</v>
      </c>
      <c r="X143" s="71">
        <v>6959</v>
      </c>
      <c r="Y143" s="71">
        <v>9085</v>
      </c>
      <c r="Z143" s="71">
        <v>16722</v>
      </c>
      <c r="AA143" s="71">
        <v>5462</v>
      </c>
      <c r="AB143" s="71">
        <v>25373</v>
      </c>
      <c r="AC143" s="71">
        <v>0</v>
      </c>
      <c r="AD143" s="71">
        <v>0.77873364638145215</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47.88</v>
      </c>
      <c r="BK143" s="71">
        <v>0</v>
      </c>
      <c r="BL143" s="71">
        <v>0</v>
      </c>
      <c r="BM143" s="71">
        <v>0</v>
      </c>
      <c r="BN143" s="72"/>
      <c r="BO143" s="71">
        <v>0</v>
      </c>
      <c r="BP143" s="71">
        <v>0</v>
      </c>
      <c r="BQ143" s="71">
        <v>7</v>
      </c>
      <c r="BR143" s="71">
        <v>0</v>
      </c>
      <c r="BS143" s="71">
        <v>0</v>
      </c>
      <c r="BT143" s="71">
        <v>0</v>
      </c>
      <c r="BU143"/>
      <c r="BV143" s="70">
        <v>47.88</v>
      </c>
      <c r="BW143" s="70">
        <v>0</v>
      </c>
      <c r="BX143" s="70">
        <v>0</v>
      </c>
      <c r="BY143" s="70">
        <v>0</v>
      </c>
      <c r="BZ143" s="70">
        <v>0</v>
      </c>
      <c r="CA143" s="70">
        <v>0</v>
      </c>
      <c r="CB143" s="70">
        <v>0</v>
      </c>
      <c r="CC143" s="70">
        <v>0</v>
      </c>
      <c r="CD143" s="70">
        <v>0</v>
      </c>
    </row>
    <row r="144" spans="1:82">
      <c r="A144" s="70" t="s">
        <v>1809</v>
      </c>
      <c r="B144" s="70">
        <v>367</v>
      </c>
      <c r="C144" s="70">
        <v>10</v>
      </c>
      <c r="D144" s="70">
        <v>22</v>
      </c>
      <c r="E144" s="70">
        <v>2013</v>
      </c>
      <c r="F144" s="70" t="s">
        <v>180</v>
      </c>
      <c r="G144" s="70" t="s">
        <v>1799</v>
      </c>
      <c r="H144" s="70" t="s">
        <v>1800</v>
      </c>
      <c r="I144" s="148"/>
      <c r="J144" s="71">
        <v>87.882276795353434</v>
      </c>
      <c r="K144" s="71">
        <v>1.397133001015066</v>
      </c>
      <c r="L144" s="71">
        <v>2.482328600843565</v>
      </c>
      <c r="M144" s="71">
        <v>34.026135356069062</v>
      </c>
      <c r="N144" s="71">
        <v>40.495254753971068</v>
      </c>
      <c r="O144" s="71">
        <v>30.969583752693545</v>
      </c>
      <c r="P144" s="71">
        <v>26.974965167391584</v>
      </c>
      <c r="Q144" s="71">
        <v>1.95413932712511</v>
      </c>
      <c r="R144" s="71">
        <v>0</v>
      </c>
      <c r="S144" s="71">
        <v>0.79242145764322103</v>
      </c>
      <c r="T144" s="72"/>
      <c r="U144" s="71">
        <v>15756266</v>
      </c>
      <c r="V144" s="71">
        <v>676</v>
      </c>
      <c r="W144" s="71">
        <v>66</v>
      </c>
      <c r="X144" s="71">
        <v>6959</v>
      </c>
      <c r="Y144" s="71">
        <v>9084</v>
      </c>
      <c r="Z144" s="71">
        <v>16921</v>
      </c>
      <c r="AA144" s="71">
        <v>5400</v>
      </c>
      <c r="AB144" s="71">
        <v>25262</v>
      </c>
      <c r="AC144" s="71">
        <v>0</v>
      </c>
      <c r="AD144" s="71">
        <v>0.79242145764322103</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47.930999999999997</v>
      </c>
      <c r="BK144" s="71">
        <v>0</v>
      </c>
      <c r="BL144" s="71">
        <v>0</v>
      </c>
      <c r="BM144" s="71">
        <v>0</v>
      </c>
      <c r="BN144" s="72"/>
      <c r="BO144" s="71">
        <v>0</v>
      </c>
      <c r="BP144" s="71">
        <v>0</v>
      </c>
      <c r="BQ144" s="71">
        <v>7</v>
      </c>
      <c r="BR144" s="71">
        <v>0</v>
      </c>
      <c r="BS144" s="71">
        <v>0</v>
      </c>
      <c r="BT144" s="71">
        <v>0</v>
      </c>
      <c r="BU144"/>
      <c r="BV144" s="70">
        <v>47.930999999999997</v>
      </c>
      <c r="BW144" s="70">
        <v>0</v>
      </c>
      <c r="BX144" s="70">
        <v>0</v>
      </c>
      <c r="BY144" s="70">
        <v>0</v>
      </c>
      <c r="BZ144" s="70">
        <v>0</v>
      </c>
      <c r="CA144" s="70">
        <v>0</v>
      </c>
      <c r="CB144" s="70">
        <v>0</v>
      </c>
      <c r="CC144" s="70">
        <v>0</v>
      </c>
      <c r="CD144" s="70">
        <v>0</v>
      </c>
    </row>
    <row r="145" spans="1:82">
      <c r="A145" s="70" t="s">
        <v>1810</v>
      </c>
      <c r="B145" s="70">
        <v>368</v>
      </c>
      <c r="C145" s="70">
        <v>11</v>
      </c>
      <c r="D145" s="70">
        <v>22</v>
      </c>
      <c r="E145" s="70">
        <v>2014</v>
      </c>
      <c r="F145" s="70" t="s">
        <v>181</v>
      </c>
      <c r="G145" s="70" t="s">
        <v>1799</v>
      </c>
      <c r="H145" s="70" t="s">
        <v>1800</v>
      </c>
      <c r="I145" s="148"/>
      <c r="J145" s="71">
        <v>79.521424945199513</v>
      </c>
      <c r="K145" s="71">
        <v>1.29360120502792</v>
      </c>
      <c r="L145" s="71">
        <v>1.4626383862975261</v>
      </c>
      <c r="M145" s="71">
        <v>31.0263831620783</v>
      </c>
      <c r="N145" s="71">
        <v>40.787316635484899</v>
      </c>
      <c r="O145" s="71">
        <v>29.661784354188047</v>
      </c>
      <c r="P145" s="71">
        <v>27.02981432247454</v>
      </c>
      <c r="Q145" s="71">
        <v>1.8718373754442299</v>
      </c>
      <c r="R145" s="71">
        <v>0</v>
      </c>
      <c r="S145" s="71">
        <v>0.68256956509797528</v>
      </c>
      <c r="T145" s="72"/>
      <c r="U145" s="71">
        <v>15606869</v>
      </c>
      <c r="V145" s="71">
        <v>533</v>
      </c>
      <c r="W145" s="71">
        <v>54</v>
      </c>
      <c r="X145" s="71">
        <v>6374</v>
      </c>
      <c r="Y145" s="71">
        <v>9229</v>
      </c>
      <c r="Z145" s="71">
        <v>17069</v>
      </c>
      <c r="AA145" s="71">
        <v>5383</v>
      </c>
      <c r="AB145" s="71">
        <v>25221</v>
      </c>
      <c r="AC145" s="71">
        <v>0</v>
      </c>
      <c r="AD145" s="71">
        <v>0.68256956509797528</v>
      </c>
      <c r="AE145" s="72"/>
      <c r="AF145" s="71"/>
      <c r="AG145" s="71"/>
      <c r="AH145" s="71"/>
      <c r="AI145" s="71"/>
      <c r="AJ145" s="71"/>
      <c r="AK145" s="71"/>
      <c r="AL145" s="71"/>
      <c r="AM145" s="71"/>
      <c r="AN145" s="71"/>
      <c r="AO145" s="71"/>
      <c r="AP145" s="71"/>
      <c r="AQ145" s="72"/>
      <c r="AR145" s="71">
        <v>934</v>
      </c>
      <c r="AS145" s="71">
        <v>212</v>
      </c>
      <c r="AT145" s="71">
        <v>0</v>
      </c>
      <c r="AU145" s="71">
        <v>0</v>
      </c>
      <c r="AV145" s="71">
        <v>0</v>
      </c>
      <c r="AW145" s="71">
        <v>0</v>
      </c>
      <c r="AX145" s="71"/>
      <c r="AY145" s="72"/>
      <c r="AZ145" s="71">
        <v>4053.2</v>
      </c>
      <c r="BA145" s="71">
        <v>6982.3</v>
      </c>
      <c r="BB145" s="71">
        <v>0</v>
      </c>
      <c r="BC145" s="71">
        <v>0</v>
      </c>
      <c r="BD145" s="71">
        <v>0</v>
      </c>
      <c r="BE145" s="71">
        <v>0</v>
      </c>
      <c r="BF145" s="71"/>
      <c r="BG145" s="72"/>
      <c r="BH145" s="71">
        <v>0</v>
      </c>
      <c r="BI145" s="71">
        <v>0</v>
      </c>
      <c r="BJ145" s="71">
        <v>50.567</v>
      </c>
      <c r="BK145" s="71">
        <v>0</v>
      </c>
      <c r="BL145" s="71">
        <v>0</v>
      </c>
      <c r="BM145" s="71">
        <v>0</v>
      </c>
      <c r="BN145" s="72"/>
      <c r="BO145" s="71">
        <v>0</v>
      </c>
      <c r="BP145" s="71">
        <v>0</v>
      </c>
      <c r="BQ145" s="71">
        <v>7</v>
      </c>
      <c r="BR145" s="71">
        <v>0</v>
      </c>
      <c r="BS145" s="71">
        <v>0</v>
      </c>
      <c r="BT145" s="71">
        <v>0</v>
      </c>
      <c r="BU145"/>
      <c r="BV145" s="70">
        <v>50.567</v>
      </c>
      <c r="BW145" s="70">
        <v>0</v>
      </c>
      <c r="BX145" s="70">
        <v>0</v>
      </c>
      <c r="BY145" s="70">
        <v>0</v>
      </c>
      <c r="BZ145" s="70">
        <v>0</v>
      </c>
      <c r="CA145" s="70">
        <v>0</v>
      </c>
      <c r="CB145" s="70">
        <v>0</v>
      </c>
      <c r="CC145" s="70">
        <v>0</v>
      </c>
      <c r="CD145" s="70">
        <v>0</v>
      </c>
    </row>
    <row r="146" spans="1:82">
      <c r="A146" s="70" t="s">
        <v>1811</v>
      </c>
      <c r="B146" s="70">
        <v>369</v>
      </c>
      <c r="C146" s="70">
        <v>12</v>
      </c>
      <c r="D146" s="70">
        <v>22</v>
      </c>
      <c r="E146" s="70">
        <v>2015</v>
      </c>
      <c r="F146" s="70" t="s">
        <v>182</v>
      </c>
      <c r="G146" s="70" t="s">
        <v>1799</v>
      </c>
      <c r="H146" s="70" t="s">
        <v>1800</v>
      </c>
      <c r="I146" s="148"/>
      <c r="J146" s="71">
        <v>76.77294069785782</v>
      </c>
      <c r="K146" s="71">
        <v>1.203823470789291</v>
      </c>
      <c r="L146" s="71">
        <v>1.577965319338321</v>
      </c>
      <c r="M146" s="71">
        <v>33.075645938410453</v>
      </c>
      <c r="N146" s="71">
        <v>35.106186185280457</v>
      </c>
      <c r="O146" s="71">
        <v>29.552883390442133</v>
      </c>
      <c r="P146" s="71">
        <v>26.930562346460622</v>
      </c>
      <c r="Q146" s="71">
        <v>1.82470682203606</v>
      </c>
      <c r="R146" s="71">
        <v>0</v>
      </c>
      <c r="S146" s="71">
        <v>1.0105989695706481</v>
      </c>
      <c r="T146" s="72"/>
      <c r="U146" s="71">
        <v>16264424</v>
      </c>
      <c r="V146" s="71">
        <v>533</v>
      </c>
      <c r="W146" s="71">
        <v>54</v>
      </c>
      <c r="X146" s="71">
        <v>6374</v>
      </c>
      <c r="Y146" s="71">
        <v>9268</v>
      </c>
      <c r="Z146" s="71">
        <v>17170</v>
      </c>
      <c r="AA146" s="71">
        <v>5359</v>
      </c>
      <c r="AB146" s="71">
        <v>25115</v>
      </c>
      <c r="AC146" s="71">
        <v>0</v>
      </c>
      <c r="AD146" s="71">
        <v>1.0105989695706481</v>
      </c>
      <c r="AE146" s="72"/>
      <c r="AF146" s="71">
        <v>110466137.510732</v>
      </c>
      <c r="AG146" s="71">
        <v>925522.79338508297</v>
      </c>
      <c r="AH146" s="71">
        <v>331836.16006654839</v>
      </c>
      <c r="AI146" s="71">
        <v>41392928.843371533</v>
      </c>
      <c r="AJ146" s="71">
        <v>45561191.570043191</v>
      </c>
      <c r="AK146" s="71">
        <v>0</v>
      </c>
      <c r="AL146" s="71">
        <v>0</v>
      </c>
      <c r="AM146" s="71">
        <v>3441905.3965374189</v>
      </c>
      <c r="AN146" s="71">
        <v>0</v>
      </c>
      <c r="AO146" s="71">
        <v>0</v>
      </c>
      <c r="AP146" s="71">
        <v>202119522.27413577</v>
      </c>
      <c r="AQ146" s="72"/>
      <c r="AR146" s="71">
        <v>989</v>
      </c>
      <c r="AS146" s="71">
        <v>313</v>
      </c>
      <c r="AT146" s="71">
        <v>0</v>
      </c>
      <c r="AU146" s="71">
        <v>0</v>
      </c>
      <c r="AV146" s="71">
        <v>0</v>
      </c>
      <c r="AW146" s="71">
        <v>0</v>
      </c>
      <c r="AX146" s="71"/>
      <c r="AY146" s="72"/>
      <c r="AZ146" s="71">
        <v>4369.1000000000004</v>
      </c>
      <c r="BA146" s="71">
        <v>9885.4</v>
      </c>
      <c r="BB146" s="71">
        <v>0</v>
      </c>
      <c r="BC146" s="71">
        <v>0</v>
      </c>
      <c r="BD146" s="71">
        <v>0</v>
      </c>
      <c r="BE146" s="71">
        <v>0</v>
      </c>
      <c r="BF146" s="71"/>
      <c r="BG146" s="72"/>
      <c r="BH146" s="71">
        <v>0</v>
      </c>
      <c r="BI146" s="71">
        <v>0</v>
      </c>
      <c r="BJ146" s="71">
        <v>48.939</v>
      </c>
      <c r="BK146" s="71">
        <v>0</v>
      </c>
      <c r="BL146" s="71">
        <v>0</v>
      </c>
      <c r="BM146" s="71">
        <v>0</v>
      </c>
      <c r="BN146" s="72"/>
      <c r="BO146" s="71">
        <v>0</v>
      </c>
      <c r="BP146" s="71">
        <v>0</v>
      </c>
      <c r="BQ146" s="71">
        <v>7</v>
      </c>
      <c r="BR146" s="71">
        <v>0</v>
      </c>
      <c r="BS146" s="71">
        <v>0</v>
      </c>
      <c r="BT146" s="71">
        <v>0</v>
      </c>
      <c r="BU146"/>
      <c r="BV146" s="70">
        <v>48.939</v>
      </c>
      <c r="BW146" s="70">
        <v>0</v>
      </c>
      <c r="BX146" s="70">
        <v>0</v>
      </c>
      <c r="BY146" s="70">
        <v>0</v>
      </c>
      <c r="BZ146" s="70">
        <v>0</v>
      </c>
      <c r="CA146" s="70">
        <v>0</v>
      </c>
      <c r="CB146" s="70">
        <v>0</v>
      </c>
      <c r="CC146" s="70">
        <v>0</v>
      </c>
      <c r="CD146" s="70">
        <v>0</v>
      </c>
    </row>
    <row r="147" spans="1:82">
      <c r="A147" s="70" t="s">
        <v>1812</v>
      </c>
      <c r="B147" s="70">
        <v>370</v>
      </c>
      <c r="C147" s="70">
        <v>13</v>
      </c>
      <c r="D147" s="70">
        <v>22</v>
      </c>
      <c r="E147" s="70">
        <v>2016</v>
      </c>
      <c r="F147" s="70" t="s">
        <v>155</v>
      </c>
      <c r="G147" s="70" t="s">
        <v>1799</v>
      </c>
      <c r="H147" s="70" t="s">
        <v>1800</v>
      </c>
      <c r="I147" s="148"/>
      <c r="J147" s="71">
        <v>75.764571031412686</v>
      </c>
      <c r="K147" s="71">
        <v>1.2110574617981773</v>
      </c>
      <c r="L147" s="71">
        <v>1.5164681939967128</v>
      </c>
      <c r="M147" s="71">
        <v>26.737901063010931</v>
      </c>
      <c r="N147" s="71">
        <v>37.895842616992148</v>
      </c>
      <c r="O147" s="71">
        <v>29.401444095733957</v>
      </c>
      <c r="P147" s="71">
        <v>26.173935058785091</v>
      </c>
      <c r="Q147" s="71">
        <v>1.7715218905386076</v>
      </c>
      <c r="R147" s="71">
        <v>0</v>
      </c>
      <c r="S147" s="71">
        <v>0.9663328078633181</v>
      </c>
      <c r="T147" s="72"/>
      <c r="U147" s="71">
        <v>15928687</v>
      </c>
      <c r="V147" s="71">
        <v>533</v>
      </c>
      <c r="W147" s="71">
        <v>54</v>
      </c>
      <c r="X147" s="71">
        <v>6374</v>
      </c>
      <c r="Y147" s="71">
        <v>9397</v>
      </c>
      <c r="Z147" s="71">
        <v>17292</v>
      </c>
      <c r="AA147" s="71">
        <v>5387</v>
      </c>
      <c r="AB147" s="71">
        <v>25081</v>
      </c>
      <c r="AC147" s="71">
        <v>0</v>
      </c>
      <c r="AD147" s="71">
        <v>0.9663328078633181</v>
      </c>
      <c r="AE147" s="72"/>
      <c r="AF147" s="71">
        <v>111291594.3954075</v>
      </c>
      <c r="AG147" s="71">
        <v>894937.11186698929</v>
      </c>
      <c r="AH147" s="71">
        <v>247658.80197216189</v>
      </c>
      <c r="AI147" s="71">
        <v>40268497.850644268</v>
      </c>
      <c r="AJ147" s="71">
        <v>46137622.634058543</v>
      </c>
      <c r="AK147" s="71">
        <v>0</v>
      </c>
      <c r="AL147" s="71">
        <v>0</v>
      </c>
      <c r="AM147" s="71">
        <v>3439916.241919545</v>
      </c>
      <c r="AN147" s="71">
        <v>0</v>
      </c>
      <c r="AO147" s="71">
        <v>0</v>
      </c>
      <c r="AP147" s="71">
        <v>202280227.035869</v>
      </c>
      <c r="AQ147" s="72"/>
      <c r="AR147" s="71">
        <v>1051</v>
      </c>
      <c r="AS147" s="71">
        <v>387</v>
      </c>
      <c r="AT147" s="71">
        <v>0</v>
      </c>
      <c r="AU147" s="71">
        <v>0</v>
      </c>
      <c r="AV147" s="71">
        <v>0</v>
      </c>
      <c r="AW147" s="71">
        <v>0</v>
      </c>
      <c r="AX147" s="71"/>
      <c r="AY147" s="72"/>
      <c r="AZ147" s="71">
        <v>4703.2999999999993</v>
      </c>
      <c r="BA147" s="71">
        <v>12056.5</v>
      </c>
      <c r="BB147" s="71">
        <v>0</v>
      </c>
      <c r="BC147" s="71">
        <v>0</v>
      </c>
      <c r="BD147" s="71">
        <v>0</v>
      </c>
      <c r="BE147" s="71">
        <v>0</v>
      </c>
      <c r="BF147" s="71"/>
      <c r="BG147" s="72"/>
      <c r="BH147" s="71">
        <v>0</v>
      </c>
      <c r="BI147" s="71">
        <v>0</v>
      </c>
      <c r="BJ147" s="71">
        <v>40.933999999999997</v>
      </c>
      <c r="BK147" s="71">
        <v>0</v>
      </c>
      <c r="BL147" s="71">
        <v>0</v>
      </c>
      <c r="BM147" s="71">
        <v>0</v>
      </c>
      <c r="BN147" s="72"/>
      <c r="BO147" s="71">
        <v>0</v>
      </c>
      <c r="BP147" s="71">
        <v>0</v>
      </c>
      <c r="BQ147" s="71">
        <v>6</v>
      </c>
      <c r="BR147" s="71">
        <v>0</v>
      </c>
      <c r="BS147" s="71">
        <v>0</v>
      </c>
      <c r="BT147" s="71">
        <v>0</v>
      </c>
      <c r="BU147"/>
      <c r="BV147" s="70">
        <v>40.933999999999997</v>
      </c>
      <c r="BW147" s="70">
        <v>0</v>
      </c>
      <c r="BX147" s="70">
        <v>0</v>
      </c>
      <c r="BY147" s="70">
        <v>0</v>
      </c>
      <c r="BZ147" s="70">
        <v>0</v>
      </c>
      <c r="CA147" s="70">
        <v>0</v>
      </c>
      <c r="CB147" s="70">
        <v>0</v>
      </c>
      <c r="CC147" s="70">
        <v>0</v>
      </c>
      <c r="CD147" s="70">
        <v>0</v>
      </c>
    </row>
    <row r="148" spans="1:82">
      <c r="A148" s="70" t="s">
        <v>1813</v>
      </c>
      <c r="B148" s="70">
        <v>371</v>
      </c>
      <c r="C148" s="70">
        <v>14</v>
      </c>
      <c r="D148" s="70">
        <v>22</v>
      </c>
      <c r="E148" s="70">
        <v>2017</v>
      </c>
      <c r="F148" s="70" t="s">
        <v>156</v>
      </c>
      <c r="G148" s="70" t="s">
        <v>1799</v>
      </c>
      <c r="H148" s="70" t="s">
        <v>1800</v>
      </c>
      <c r="I148" s="148"/>
      <c r="J148" s="71">
        <v>69.039281157569278</v>
      </c>
      <c r="K148" s="71">
        <v>1.1943182235874552</v>
      </c>
      <c r="L148" s="71">
        <v>1.4912718231400031</v>
      </c>
      <c r="M148" s="71">
        <v>25.400943806370876</v>
      </c>
      <c r="N148" s="71">
        <v>39.504183976949896</v>
      </c>
      <c r="O148" s="71">
        <v>29.21605085477799</v>
      </c>
      <c r="P148" s="71">
        <v>25.921229540581415</v>
      </c>
      <c r="Q148" s="71">
        <v>1.7075685782555901</v>
      </c>
      <c r="R148" s="71">
        <v>0</v>
      </c>
      <c r="S148" s="71">
        <v>0.74696146330263524</v>
      </c>
      <c r="T148" s="72"/>
      <c r="U148" s="71">
        <v>15409233</v>
      </c>
      <c r="V148" s="71">
        <v>533</v>
      </c>
      <c r="W148" s="71">
        <v>54</v>
      </c>
      <c r="X148" s="71">
        <v>6374</v>
      </c>
      <c r="Y148" s="71">
        <v>9508</v>
      </c>
      <c r="Z148" s="71">
        <v>17468</v>
      </c>
      <c r="AA148" s="71">
        <v>5369</v>
      </c>
      <c r="AB148" s="71">
        <v>25000</v>
      </c>
      <c r="AC148" s="71">
        <v>0</v>
      </c>
      <c r="AD148" s="71">
        <v>0.74696146330263524</v>
      </c>
      <c r="AE148" s="72"/>
      <c r="AF148" s="71">
        <v>102794976.03731839</v>
      </c>
      <c r="AG148" s="71">
        <v>892537.79361831909</v>
      </c>
      <c r="AH148" s="71">
        <v>319403.75828892639</v>
      </c>
      <c r="AI148" s="71">
        <v>39885371.605234109</v>
      </c>
      <c r="AJ148" s="71">
        <v>46548469.00053633</v>
      </c>
      <c r="AK148" s="71">
        <v>0</v>
      </c>
      <c r="AL148" s="71">
        <v>0</v>
      </c>
      <c r="AM148" s="71">
        <v>3434172.0543857268</v>
      </c>
      <c r="AN148" s="71">
        <v>0</v>
      </c>
      <c r="AO148" s="71">
        <v>0</v>
      </c>
      <c r="AP148" s="71">
        <v>193874930.24938178</v>
      </c>
      <c r="AQ148" s="72"/>
      <c r="AR148" s="71">
        <v>1108</v>
      </c>
      <c r="AS148" s="71">
        <v>426</v>
      </c>
      <c r="AT148" s="71">
        <v>0</v>
      </c>
      <c r="AU148" s="71">
        <v>0</v>
      </c>
      <c r="AV148" s="71">
        <v>0</v>
      </c>
      <c r="AW148" s="71">
        <v>0</v>
      </c>
      <c r="AX148" s="71"/>
      <c r="AY148" s="72"/>
      <c r="AZ148" s="71">
        <v>5000.8999999999996</v>
      </c>
      <c r="BA148" s="71">
        <v>14831.1</v>
      </c>
      <c r="BB148" s="71">
        <v>0</v>
      </c>
      <c r="BC148" s="71">
        <v>0</v>
      </c>
      <c r="BD148" s="71">
        <v>0</v>
      </c>
      <c r="BE148" s="71">
        <v>0</v>
      </c>
      <c r="BF148" s="71"/>
      <c r="BG148" s="72"/>
      <c r="BH148" s="71">
        <v>0</v>
      </c>
      <c r="BI148" s="71">
        <v>0</v>
      </c>
      <c r="BJ148" s="71">
        <v>49.61</v>
      </c>
      <c r="BK148" s="71">
        <v>0</v>
      </c>
      <c r="BL148" s="71">
        <v>0</v>
      </c>
      <c r="BM148" s="71">
        <v>0</v>
      </c>
      <c r="BN148" s="72"/>
      <c r="BO148" s="71">
        <v>0</v>
      </c>
      <c r="BP148" s="71">
        <v>0</v>
      </c>
      <c r="BQ148" s="71">
        <v>7</v>
      </c>
      <c r="BR148" s="71">
        <v>0</v>
      </c>
      <c r="BS148" s="71">
        <v>0</v>
      </c>
      <c r="BT148" s="71">
        <v>0</v>
      </c>
      <c r="BU148"/>
      <c r="BV148" s="70">
        <v>49.61</v>
      </c>
      <c r="BW148" s="70">
        <v>0</v>
      </c>
      <c r="BX148" s="70">
        <v>0</v>
      </c>
      <c r="BY148" s="70">
        <v>0</v>
      </c>
      <c r="BZ148" s="70">
        <v>0</v>
      </c>
      <c r="CA148" s="70">
        <v>0</v>
      </c>
      <c r="CB148" s="70">
        <v>0</v>
      </c>
      <c r="CC148" s="70">
        <v>0</v>
      </c>
      <c r="CD148" s="70">
        <v>0</v>
      </c>
    </row>
    <row r="149" spans="1:82">
      <c r="A149" s="70" t="s">
        <v>1814</v>
      </c>
      <c r="B149" s="70">
        <v>372</v>
      </c>
      <c r="C149" s="70">
        <v>15</v>
      </c>
      <c r="D149" s="70">
        <v>22</v>
      </c>
      <c r="E149" s="70">
        <v>2018</v>
      </c>
      <c r="F149" s="70" t="s">
        <v>183</v>
      </c>
      <c r="G149" s="70" t="s">
        <v>1799</v>
      </c>
      <c r="H149" s="70" t="s">
        <v>1800</v>
      </c>
      <c r="I149" s="148"/>
      <c r="J149" s="71">
        <v>64.94663473574407</v>
      </c>
      <c r="K149" s="71">
        <v>1.1206963597817603</v>
      </c>
      <c r="L149" s="71">
        <v>1.3369243396640567</v>
      </c>
      <c r="M149" s="71">
        <v>24.720646256938387</v>
      </c>
      <c r="N149" s="71">
        <v>38.948531204537893</v>
      </c>
      <c r="O149" s="71">
        <v>28.885414444991461</v>
      </c>
      <c r="P149" s="71">
        <v>25.70622243566747</v>
      </c>
      <c r="Q149" s="71">
        <v>1.5876898761739899</v>
      </c>
      <c r="R149" s="71">
        <v>0</v>
      </c>
      <c r="S149" s="71">
        <v>1.0283107804608527</v>
      </c>
      <c r="T149" s="72"/>
      <c r="U149" s="71">
        <v>15584229</v>
      </c>
      <c r="V149" s="71">
        <v>533</v>
      </c>
      <c r="W149" s="71">
        <v>54</v>
      </c>
      <c r="X149" s="71">
        <v>6374</v>
      </c>
      <c r="Y149" s="71">
        <v>9672</v>
      </c>
      <c r="Z149" s="71">
        <v>17601</v>
      </c>
      <c r="AA149" s="71">
        <v>5378</v>
      </c>
      <c r="AB149" s="71">
        <v>25050</v>
      </c>
      <c r="AC149" s="71">
        <v>0</v>
      </c>
      <c r="AD149" s="71">
        <v>1.0283107804608529</v>
      </c>
      <c r="AE149" s="72"/>
      <c r="AF149" s="71">
        <v>99406059.706178397</v>
      </c>
      <c r="AG149" s="71">
        <v>792835.94852256333</v>
      </c>
      <c r="AH149" s="71">
        <v>301813.21782736469</v>
      </c>
      <c r="AI149" s="71">
        <v>38097715.275301307</v>
      </c>
      <c r="AJ149" s="71">
        <v>45443751.712235183</v>
      </c>
      <c r="AK149" s="71">
        <v>0</v>
      </c>
      <c r="AL149" s="71">
        <v>0</v>
      </c>
      <c r="AM149" s="71">
        <v>3448160.3233268042</v>
      </c>
      <c r="AN149" s="71">
        <v>0</v>
      </c>
      <c r="AO149" s="71">
        <v>0</v>
      </c>
      <c r="AP149" s="71">
        <v>187490336.18339163</v>
      </c>
      <c r="AQ149" s="72"/>
      <c r="AR149" s="71">
        <v>1168</v>
      </c>
      <c r="AS149" s="71">
        <v>471</v>
      </c>
      <c r="AT149" s="71">
        <v>0</v>
      </c>
      <c r="AU149" s="71">
        <v>0</v>
      </c>
      <c r="AV149" s="71">
        <v>0</v>
      </c>
      <c r="AW149" s="71">
        <v>0</v>
      </c>
      <c r="AX149" s="71"/>
      <c r="AY149" s="72"/>
      <c r="AZ149" s="71">
        <v>5303.6999999999989</v>
      </c>
      <c r="BA149" s="71">
        <v>15713</v>
      </c>
      <c r="BB149" s="71">
        <v>0</v>
      </c>
      <c r="BC149" s="71">
        <v>0</v>
      </c>
      <c r="BD149" s="71">
        <v>0</v>
      </c>
      <c r="BE149" s="71">
        <v>0</v>
      </c>
      <c r="BF149" s="71"/>
      <c r="BG149" s="72"/>
      <c r="BH149" s="71">
        <v>0</v>
      </c>
      <c r="BI149" s="71">
        <v>0</v>
      </c>
      <c r="BJ149" s="71">
        <v>48.133000000000003</v>
      </c>
      <c r="BK149" s="71">
        <v>0</v>
      </c>
      <c r="BL149" s="71">
        <v>0</v>
      </c>
      <c r="BM149" s="71">
        <v>0</v>
      </c>
      <c r="BN149" s="72"/>
      <c r="BO149" s="71">
        <v>0</v>
      </c>
      <c r="BP149" s="71">
        <v>0</v>
      </c>
      <c r="BQ149" s="71">
        <v>7</v>
      </c>
      <c r="BR149" s="71">
        <v>0</v>
      </c>
      <c r="BS149" s="71">
        <v>0</v>
      </c>
      <c r="BT149" s="71">
        <v>0</v>
      </c>
      <c r="BU149"/>
      <c r="BV149" s="70">
        <v>48.133000000000003</v>
      </c>
      <c r="BW149" s="70">
        <v>0</v>
      </c>
      <c r="BX149" s="70">
        <v>0</v>
      </c>
      <c r="BY149" s="70">
        <v>0</v>
      </c>
      <c r="BZ149" s="70">
        <v>0</v>
      </c>
      <c r="CA149" s="70">
        <v>0</v>
      </c>
      <c r="CB149" s="70">
        <v>0</v>
      </c>
      <c r="CC149" s="70">
        <v>0</v>
      </c>
      <c r="CD149" s="70">
        <v>0</v>
      </c>
    </row>
    <row r="150" spans="1:82">
      <c r="A150" s="70" t="s">
        <v>1815</v>
      </c>
      <c r="B150" s="70">
        <v>373</v>
      </c>
      <c r="C150" s="70">
        <v>16</v>
      </c>
      <c r="D150" s="70">
        <v>22</v>
      </c>
      <c r="E150" s="70">
        <v>2019</v>
      </c>
      <c r="F150" s="70" t="s">
        <v>158</v>
      </c>
      <c r="G150" s="70" t="s">
        <v>1799</v>
      </c>
      <c r="H150" s="70" t="s">
        <v>1800</v>
      </c>
      <c r="I150" s="148"/>
      <c r="J150" s="71">
        <v>56.383270245518744</v>
      </c>
      <c r="K150" s="71">
        <v>1.0172770896199805</v>
      </c>
      <c r="L150" s="71">
        <v>1.3442015315831066</v>
      </c>
      <c r="M150" s="71">
        <v>23.672646958987698</v>
      </c>
      <c r="N150" s="71">
        <v>35.027478893887263</v>
      </c>
      <c r="O150" s="71">
        <v>28.327638402013744</v>
      </c>
      <c r="P150" s="71">
        <v>25.553339238609368</v>
      </c>
      <c r="Q150" s="71">
        <v>1.5442365338684101</v>
      </c>
      <c r="R150" s="71">
        <v>0</v>
      </c>
      <c r="S150" s="71">
        <v>1.7516268473460133</v>
      </c>
      <c r="T150" s="72"/>
      <c r="U150" s="71">
        <v>13714271</v>
      </c>
      <c r="V150" s="71">
        <v>533</v>
      </c>
      <c r="W150" s="71">
        <v>54</v>
      </c>
      <c r="X150" s="71">
        <v>6374</v>
      </c>
      <c r="Y150" s="71">
        <v>9800</v>
      </c>
      <c r="Z150" s="71">
        <v>17735</v>
      </c>
      <c r="AA150" s="71">
        <v>5306</v>
      </c>
      <c r="AB150" s="71">
        <v>25024</v>
      </c>
      <c r="AC150" s="71">
        <v>0</v>
      </c>
      <c r="AD150" s="71">
        <v>1.751626847346013</v>
      </c>
      <c r="AE150" s="72"/>
      <c r="AF150" s="71">
        <v>91584926.244208738</v>
      </c>
      <c r="AG150" s="71">
        <v>767675.21520516148</v>
      </c>
      <c r="AH150" s="71">
        <v>318790.91207244032</v>
      </c>
      <c r="AI150" s="71">
        <v>39040619.308990642</v>
      </c>
      <c r="AJ150" s="71">
        <v>44734170.267485559</v>
      </c>
      <c r="AK150" s="71">
        <v>0</v>
      </c>
      <c r="AL150" s="71">
        <v>0</v>
      </c>
      <c r="AM150" s="71">
        <v>3408080.4194288584</v>
      </c>
      <c r="AN150" s="71">
        <v>0</v>
      </c>
      <c r="AO150" s="71">
        <v>0</v>
      </c>
      <c r="AP150" s="71">
        <v>179854262.36739138</v>
      </c>
      <c r="AQ150" s="72"/>
      <c r="AR150" s="71">
        <v>1227</v>
      </c>
      <c r="AS150" s="71">
        <v>516</v>
      </c>
      <c r="AT150" s="71">
        <v>0</v>
      </c>
      <c r="AU150" s="71">
        <v>0</v>
      </c>
      <c r="AV150" s="71">
        <v>0</v>
      </c>
      <c r="AW150" s="71">
        <v>0</v>
      </c>
      <c r="AX150" s="71"/>
      <c r="AY150" s="72"/>
      <c r="AZ150" s="71">
        <v>5631.1000000000022</v>
      </c>
      <c r="BA150" s="71">
        <v>16558.799999999988</v>
      </c>
      <c r="BB150" s="71">
        <v>0</v>
      </c>
      <c r="BC150" s="71">
        <v>0</v>
      </c>
      <c r="BD150" s="71">
        <v>0</v>
      </c>
      <c r="BE150" s="71">
        <v>0</v>
      </c>
      <c r="BF150" s="71"/>
      <c r="BG150" s="72"/>
      <c r="BH150" s="71">
        <v>0</v>
      </c>
      <c r="BI150" s="71">
        <v>0</v>
      </c>
      <c r="BJ150" s="71">
        <v>43.173999999999999</v>
      </c>
      <c r="BK150" s="71">
        <v>0</v>
      </c>
      <c r="BL150" s="71">
        <v>0</v>
      </c>
      <c r="BM150" s="71">
        <v>0</v>
      </c>
      <c r="BN150" s="72"/>
      <c r="BO150" s="71">
        <v>0</v>
      </c>
      <c r="BP150" s="71">
        <v>0</v>
      </c>
      <c r="BQ150" s="71">
        <v>7</v>
      </c>
      <c r="BR150" s="71">
        <v>0</v>
      </c>
      <c r="BS150" s="71">
        <v>0</v>
      </c>
      <c r="BT150" s="71">
        <v>0</v>
      </c>
      <c r="BU150"/>
      <c r="BV150" s="70">
        <v>43.173999999999999</v>
      </c>
      <c r="BW150" s="70">
        <v>0</v>
      </c>
      <c r="BX150" s="70">
        <v>0</v>
      </c>
      <c r="BY150" s="70">
        <v>0</v>
      </c>
      <c r="BZ150" s="70">
        <v>0</v>
      </c>
      <c r="CA150" s="70">
        <v>0</v>
      </c>
      <c r="CB150" s="70">
        <v>0</v>
      </c>
      <c r="CC150" s="70">
        <v>0</v>
      </c>
      <c r="CD150" s="70">
        <v>0</v>
      </c>
    </row>
    <row r="151" spans="1:82">
      <c r="A151" s="70" t="s">
        <v>1816</v>
      </c>
      <c r="B151" s="70">
        <v>374</v>
      </c>
      <c r="C151" s="70">
        <v>17</v>
      </c>
      <c r="D151" s="70">
        <v>22</v>
      </c>
      <c r="E151" s="70">
        <v>2020</v>
      </c>
      <c r="F151" s="70" t="s">
        <v>159</v>
      </c>
      <c r="G151" s="70" t="s">
        <v>1799</v>
      </c>
      <c r="H151" s="70" t="s">
        <v>1800</v>
      </c>
      <c r="I151" s="148"/>
      <c r="J151" s="71">
        <v>57.766637286089278</v>
      </c>
      <c r="K151" s="71">
        <v>1.0732654652208988</v>
      </c>
      <c r="L151" s="71">
        <v>1.6457735410948267</v>
      </c>
      <c r="M151" s="71">
        <v>19.256516395752843</v>
      </c>
      <c r="N151" s="71">
        <v>34.416381180284858</v>
      </c>
      <c r="O151" s="71">
        <v>24.816217412151648</v>
      </c>
      <c r="P151" s="71">
        <v>23.896280721723805</v>
      </c>
      <c r="Q151" s="71">
        <v>1.4633461940377901</v>
      </c>
      <c r="R151" s="71">
        <v>0</v>
      </c>
      <c r="S151" s="71">
        <v>1.839742339917126</v>
      </c>
      <c r="T151" s="72"/>
      <c r="U151" s="71">
        <v>14295344</v>
      </c>
      <c r="V151" s="71">
        <v>492</v>
      </c>
      <c r="W151" s="71">
        <v>74</v>
      </c>
      <c r="X151" s="71">
        <v>5761</v>
      </c>
      <c r="Y151" s="71">
        <v>9822</v>
      </c>
      <c r="Z151" s="71">
        <v>17733</v>
      </c>
      <c r="AA151" s="71">
        <v>5274</v>
      </c>
      <c r="AB151" s="71">
        <v>24819</v>
      </c>
      <c r="AC151" s="71">
        <v>0</v>
      </c>
      <c r="AD151" s="71">
        <v>1.839742339917126</v>
      </c>
      <c r="AE151" s="72"/>
      <c r="AF151" s="71">
        <v>96373288.287579015</v>
      </c>
      <c r="AG151" s="71">
        <v>773909.66086607566</v>
      </c>
      <c r="AH151" s="71">
        <v>423477.44765421294</v>
      </c>
      <c r="AI151" s="71">
        <v>33288609.573457919</v>
      </c>
      <c r="AJ151" s="71">
        <v>44864641.383116327</v>
      </c>
      <c r="AK151" s="71"/>
      <c r="AL151" s="71"/>
      <c r="AM151" s="71">
        <v>3239155.2448412231</v>
      </c>
      <c r="AN151" s="71"/>
      <c r="AO151" s="71"/>
      <c r="AP151" s="71">
        <v>178963081.59751478</v>
      </c>
      <c r="AQ151" s="72"/>
      <c r="AR151" s="71">
        <v>1273</v>
      </c>
      <c r="AS151" s="71">
        <v>526</v>
      </c>
      <c r="AT151" s="71">
        <v>0</v>
      </c>
      <c r="AU151" s="71">
        <v>0</v>
      </c>
      <c r="AV151" s="71">
        <v>0</v>
      </c>
      <c r="AW151" s="71">
        <v>0</v>
      </c>
      <c r="AX151" s="71"/>
      <c r="AY151" s="72"/>
      <c r="AZ151" s="71">
        <v>5931.8000000000047</v>
      </c>
      <c r="BA151" s="71">
        <v>16835.899999999991</v>
      </c>
      <c r="BB151" s="71">
        <v>0</v>
      </c>
      <c r="BC151" s="71">
        <v>0</v>
      </c>
      <c r="BD151" s="71">
        <v>0</v>
      </c>
      <c r="BE151" s="71">
        <v>0</v>
      </c>
      <c r="BF151" s="71"/>
      <c r="BG151" s="72"/>
      <c r="BH151" s="71">
        <v>0</v>
      </c>
      <c r="BI151" s="71">
        <v>0</v>
      </c>
      <c r="BJ151" s="71">
        <v>39.871000000000002</v>
      </c>
      <c r="BK151" s="71">
        <v>0</v>
      </c>
      <c r="BL151" s="71">
        <v>0</v>
      </c>
      <c r="BM151" s="71">
        <v>0</v>
      </c>
      <c r="BN151" s="72"/>
      <c r="BO151" s="71">
        <v>0</v>
      </c>
      <c r="BP151" s="71">
        <v>0</v>
      </c>
      <c r="BQ151" s="71">
        <v>7</v>
      </c>
      <c r="BR151" s="71">
        <v>0</v>
      </c>
      <c r="BS151" s="71">
        <v>0</v>
      </c>
      <c r="BT151" s="71">
        <v>0</v>
      </c>
      <c r="BU151"/>
      <c r="BV151" s="70">
        <v>39.871000000000002</v>
      </c>
      <c r="BW151" s="70">
        <v>0</v>
      </c>
      <c r="BX151" s="70">
        <v>0</v>
      </c>
      <c r="BY151" s="70">
        <v>0</v>
      </c>
      <c r="BZ151" s="70">
        <v>0</v>
      </c>
      <c r="CA151" s="70">
        <v>0</v>
      </c>
      <c r="CB151" s="70">
        <v>0</v>
      </c>
      <c r="CC151" s="70">
        <v>0</v>
      </c>
      <c r="CD151" s="70">
        <v>0</v>
      </c>
    </row>
    <row r="152" spans="1:82">
      <c r="A152" s="70" t="s">
        <v>1817</v>
      </c>
      <c r="B152" s="70">
        <v>374</v>
      </c>
      <c r="C152" s="70">
        <v>18</v>
      </c>
      <c r="D152" s="70">
        <v>22</v>
      </c>
      <c r="E152" s="70">
        <v>2021</v>
      </c>
      <c r="F152" s="70" t="s">
        <v>160</v>
      </c>
      <c r="G152" s="70" t="s">
        <v>1799</v>
      </c>
      <c r="H152" s="70" t="s">
        <v>1800</v>
      </c>
      <c r="I152" s="148"/>
      <c r="J152" s="71">
        <v>65.878496732848888</v>
      </c>
      <c r="K152" s="71">
        <v>1.1508773389464171</v>
      </c>
      <c r="L152" s="71">
        <v>2.1591248895115136</v>
      </c>
      <c r="M152" s="71">
        <v>21.782015044939325</v>
      </c>
      <c r="N152" s="71">
        <v>38.013180010294853</v>
      </c>
      <c r="O152" s="71">
        <v>24.166791299330427</v>
      </c>
      <c r="P152" s="71">
        <v>24.57127315980858</v>
      </c>
      <c r="Q152" s="71">
        <v>1.4410521976761099</v>
      </c>
      <c r="R152" s="71">
        <v>0</v>
      </c>
      <c r="S152" s="71">
        <v>1.778626148846659</v>
      </c>
      <c r="T152" s="72"/>
      <c r="U152" s="71">
        <v>17243472</v>
      </c>
      <c r="V152" s="71">
        <v>492</v>
      </c>
      <c r="W152" s="71">
        <v>74</v>
      </c>
      <c r="X152" s="71">
        <v>5761</v>
      </c>
      <c r="Y152" s="71">
        <v>9937</v>
      </c>
      <c r="Z152" s="71">
        <v>17781</v>
      </c>
      <c r="AA152" s="71">
        <v>5288</v>
      </c>
      <c r="AB152" s="71">
        <v>24681</v>
      </c>
      <c r="AC152" s="71">
        <v>0</v>
      </c>
      <c r="AD152" s="71">
        <v>1.778626148846659</v>
      </c>
      <c r="AE152" s="72"/>
      <c r="AF152" s="71">
        <v>104051458.2230159</v>
      </c>
      <c r="AG152" s="71">
        <v>796966.82716085087</v>
      </c>
      <c r="AH152" s="71">
        <v>507267.49793361081</v>
      </c>
      <c r="AI152" s="71">
        <v>35625365.424647316</v>
      </c>
      <c r="AJ152" s="71">
        <v>48143092.072623327</v>
      </c>
      <c r="AK152" s="71">
        <v>0</v>
      </c>
      <c r="AL152" s="71">
        <v>0</v>
      </c>
      <c r="AM152" s="71">
        <v>3239724.0149843837</v>
      </c>
      <c r="AN152" s="71">
        <v>0</v>
      </c>
      <c r="AO152" s="71">
        <v>0</v>
      </c>
      <c r="AP152" s="71">
        <v>192363874.06036538</v>
      </c>
      <c r="AQ152" s="72"/>
      <c r="AR152" s="71">
        <v>1340</v>
      </c>
      <c r="AS152" s="71">
        <v>537</v>
      </c>
      <c r="AT152" s="71">
        <v>0</v>
      </c>
      <c r="AU152" s="71">
        <v>1</v>
      </c>
      <c r="AV152" s="71">
        <v>0</v>
      </c>
      <c r="AW152" s="71">
        <v>0</v>
      </c>
      <c r="AX152" s="71"/>
      <c r="AY152" s="72"/>
      <c r="AZ152" s="71">
        <v>6372.5000000000064</v>
      </c>
      <c r="BA152" s="71">
        <v>17671.3</v>
      </c>
      <c r="BB152" s="71">
        <v>0</v>
      </c>
      <c r="BC152" s="71">
        <v>199</v>
      </c>
      <c r="BD152" s="71">
        <v>0</v>
      </c>
      <c r="BE152" s="71">
        <v>0</v>
      </c>
      <c r="BF152" s="71"/>
      <c r="BG152" s="72"/>
      <c r="BH152" s="71">
        <v>0</v>
      </c>
      <c r="BI152" s="71">
        <v>0</v>
      </c>
      <c r="BJ152" s="71">
        <v>40.814999999999998</v>
      </c>
      <c r="BK152" s="71">
        <v>0</v>
      </c>
      <c r="BL152" s="71">
        <v>0</v>
      </c>
      <c r="BM152" s="71">
        <v>0</v>
      </c>
      <c r="BN152" s="72"/>
      <c r="BO152" s="71">
        <v>0</v>
      </c>
      <c r="BP152" s="71">
        <v>0</v>
      </c>
      <c r="BQ152" s="71">
        <v>7</v>
      </c>
      <c r="BR152" s="71">
        <v>0</v>
      </c>
      <c r="BS152" s="71">
        <v>0</v>
      </c>
      <c r="BT152" s="71">
        <v>0</v>
      </c>
      <c r="BU152"/>
      <c r="BV152" s="70">
        <v>40.814999999999998</v>
      </c>
      <c r="BW152" s="70">
        <v>0</v>
      </c>
      <c r="BX152" s="70">
        <v>0</v>
      </c>
      <c r="BY152" s="70">
        <v>0</v>
      </c>
      <c r="BZ152" s="70">
        <v>0</v>
      </c>
      <c r="CA152" s="70">
        <v>0</v>
      </c>
      <c r="CB152" s="70">
        <v>0</v>
      </c>
      <c r="CC152" s="70">
        <v>0</v>
      </c>
      <c r="CD152" s="70">
        <v>0</v>
      </c>
    </row>
    <row r="153" spans="1:82">
      <c r="A153" s="70" t="s">
        <v>1818</v>
      </c>
      <c r="B153" s="70">
        <v>374</v>
      </c>
      <c r="C153" s="70">
        <v>19</v>
      </c>
      <c r="D153" s="70">
        <v>22</v>
      </c>
      <c r="E153" s="70">
        <v>2022</v>
      </c>
      <c r="F153" s="70" t="s">
        <v>161</v>
      </c>
      <c r="G153" s="70" t="s">
        <v>1799</v>
      </c>
      <c r="H153" s="70" t="s">
        <v>1800</v>
      </c>
      <c r="I153" s="148"/>
      <c r="J153" s="71">
        <v>65.629970560460649</v>
      </c>
      <c r="K153" s="71">
        <v>1.0368580213669492</v>
      </c>
      <c r="L153" s="71">
        <v>1.3834984678804065</v>
      </c>
      <c r="M153" s="71">
        <v>21.510946877263912</v>
      </c>
      <c r="N153" s="71">
        <v>37.805334851050006</v>
      </c>
      <c r="O153" s="71">
        <v>25.749120703210387</v>
      </c>
      <c r="P153" s="71">
        <v>24.801888619351946</v>
      </c>
      <c r="Q153" s="71">
        <v>1.4518480559097122</v>
      </c>
      <c r="R153" s="71">
        <v>0</v>
      </c>
      <c r="S153" s="71">
        <v>1.9275716417558659</v>
      </c>
      <c r="T153" s="72"/>
      <c r="U153" s="71">
        <v>19062485</v>
      </c>
      <c r="V153" s="71">
        <v>492</v>
      </c>
      <c r="W153" s="71">
        <v>74</v>
      </c>
      <c r="X153" s="71">
        <v>5761</v>
      </c>
      <c r="Y153" s="71">
        <v>10106</v>
      </c>
      <c r="Z153" s="71">
        <v>18000</v>
      </c>
      <c r="AA153" s="71">
        <v>5419</v>
      </c>
      <c r="AB153" s="71">
        <v>24662</v>
      </c>
      <c r="AC153" s="71">
        <v>0</v>
      </c>
      <c r="AD153" s="71">
        <v>1.9275716417558659</v>
      </c>
      <c r="AE153" s="72"/>
      <c r="AF153" s="71">
        <v>102166126.46901339</v>
      </c>
      <c r="AG153" s="71">
        <v>774005.21563692763</v>
      </c>
      <c r="AH153" s="71">
        <v>396028.14134113357</v>
      </c>
      <c r="AI153" s="71">
        <v>35379892.222994938</v>
      </c>
      <c r="AJ153" s="71">
        <v>48545604.335498013</v>
      </c>
      <c r="AK153" s="71">
        <v>0</v>
      </c>
      <c r="AL153" s="71">
        <v>0</v>
      </c>
      <c r="AM153" s="71">
        <v>3184537.3346682838</v>
      </c>
      <c r="AN153" s="71">
        <v>0</v>
      </c>
      <c r="AO153" s="71">
        <v>0</v>
      </c>
      <c r="AP153" s="71">
        <v>190446193.71915266</v>
      </c>
      <c r="AQ153" s="72"/>
      <c r="AR153" s="71">
        <v>1420</v>
      </c>
      <c r="AS153" s="71">
        <v>540</v>
      </c>
      <c r="AT153" s="71">
        <v>0</v>
      </c>
      <c r="AU153" s="71">
        <v>1</v>
      </c>
      <c r="AV153" s="71">
        <v>0</v>
      </c>
      <c r="AW153" s="71">
        <v>0</v>
      </c>
      <c r="AX153" s="71"/>
      <c r="AY153" s="72"/>
      <c r="AZ153" s="71">
        <v>6881.1000000000022</v>
      </c>
      <c r="BA153" s="71">
        <v>18014.099999999995</v>
      </c>
      <c r="BB153" s="71">
        <v>0</v>
      </c>
      <c r="BC153" s="71">
        <v>199</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1819</v>
      </c>
      <c r="B154" s="70">
        <v>374</v>
      </c>
      <c r="C154" s="70">
        <v>20</v>
      </c>
      <c r="D154" s="70">
        <v>22</v>
      </c>
      <c r="E154" s="70">
        <v>2023</v>
      </c>
      <c r="F154" s="70" t="s">
        <v>1539</v>
      </c>
      <c r="G154" s="70" t="s">
        <v>1799</v>
      </c>
      <c r="H154" s="70" t="s">
        <v>1800</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1496</v>
      </c>
      <c r="AS154" s="71">
        <v>543</v>
      </c>
      <c r="AT154" s="71">
        <v>0</v>
      </c>
      <c r="AU154" s="71">
        <v>1</v>
      </c>
      <c r="AV154" s="71">
        <v>0</v>
      </c>
      <c r="AW154" s="71">
        <v>0</v>
      </c>
      <c r="AX154" s="71"/>
      <c r="AY154" s="72"/>
      <c r="AZ154" s="71">
        <v>7360.8999999999969</v>
      </c>
      <c r="BA154" s="71">
        <v>18146.099999999995</v>
      </c>
      <c r="BB154" s="71">
        <v>0</v>
      </c>
      <c r="BC154" s="71">
        <v>199</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1820</v>
      </c>
      <c r="B155" s="70">
        <v>374</v>
      </c>
      <c r="C155" s="70">
        <v>21</v>
      </c>
      <c r="D155" s="70">
        <v>22</v>
      </c>
      <c r="E155" s="70">
        <v>2024</v>
      </c>
      <c r="F155" s="70" t="s">
        <v>1554</v>
      </c>
      <c r="G155" s="70" t="s">
        <v>1799</v>
      </c>
      <c r="H155" s="70" t="s">
        <v>1800</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1821</v>
      </c>
      <c r="B156" s="70">
        <v>375</v>
      </c>
      <c r="C156" s="70">
        <v>1</v>
      </c>
      <c r="D156" s="70">
        <v>23</v>
      </c>
      <c r="E156" s="70">
        <v>1990</v>
      </c>
      <c r="F156" s="70" t="s">
        <v>787</v>
      </c>
      <c r="G156" s="70" t="s">
        <v>1822</v>
      </c>
      <c r="H156" s="70" t="s">
        <v>1823</v>
      </c>
      <c r="I156" s="148"/>
      <c r="J156" s="71">
        <v>7.2156861263942718</v>
      </c>
      <c r="K156" s="71">
        <v>8.7853440416669155</v>
      </c>
      <c r="L156" s="71">
        <v>35.842683600005728</v>
      </c>
      <c r="M156" s="71">
        <v>21.491330222145919</v>
      </c>
      <c r="N156" s="71">
        <v>25.39678496722011</v>
      </c>
      <c r="O156" s="71">
        <v>16.454674406233909</v>
      </c>
      <c r="P156" s="71">
        <v>45.302707735650102</v>
      </c>
      <c r="Q156" s="71">
        <v>2.2977705660884302</v>
      </c>
      <c r="R156" s="71">
        <v>32.39057563683253</v>
      </c>
      <c r="S156" s="71">
        <v>2.6853038339969251</v>
      </c>
      <c r="T156" s="72"/>
      <c r="U156" s="71">
        <v>986911</v>
      </c>
      <c r="V156" s="71">
        <v>1997</v>
      </c>
      <c r="W156" s="71">
        <v>329</v>
      </c>
      <c r="X156" s="71">
        <v>8630</v>
      </c>
      <c r="Y156" s="71">
        <v>10543</v>
      </c>
      <c r="Z156" s="71">
        <v>6768</v>
      </c>
      <c r="AA156" s="71">
        <v>11000</v>
      </c>
      <c r="AB156" s="71">
        <v>37308</v>
      </c>
      <c r="AC156" s="71">
        <v>5610106</v>
      </c>
      <c r="AD156" s="71">
        <v>2.6853038339969251</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1824</v>
      </c>
      <c r="B157" s="70">
        <v>376</v>
      </c>
      <c r="C157" s="70">
        <v>2</v>
      </c>
      <c r="D157" s="70">
        <v>23</v>
      </c>
      <c r="E157" s="70">
        <v>2005</v>
      </c>
      <c r="F157" s="70" t="s">
        <v>789</v>
      </c>
      <c r="G157" s="70" t="s">
        <v>1822</v>
      </c>
      <c r="H157" s="70" t="s">
        <v>1823</v>
      </c>
      <c r="I157" s="148"/>
      <c r="J157" s="71">
        <v>5.3855463506077887</v>
      </c>
      <c r="K157" s="71">
        <v>4.0455840882002487</v>
      </c>
      <c r="L157" s="71">
        <v>36.787714943554711</v>
      </c>
      <c r="M157" s="71">
        <v>33.049276303953377</v>
      </c>
      <c r="N157" s="71">
        <v>31.518867857422968</v>
      </c>
      <c r="O157" s="71">
        <v>27.79609989770082</v>
      </c>
      <c r="P157" s="71">
        <v>51.131450549691962</v>
      </c>
      <c r="Q157" s="71">
        <v>1.9124765565217601</v>
      </c>
      <c r="R157" s="71">
        <v>40.602723864016568</v>
      </c>
      <c r="S157" s="71">
        <v>2.5615119636700001</v>
      </c>
      <c r="T157" s="72"/>
      <c r="U157" s="71">
        <v>802841</v>
      </c>
      <c r="V157" s="71">
        <v>1767</v>
      </c>
      <c r="W157" s="71">
        <v>307</v>
      </c>
      <c r="X157" s="71">
        <v>7225</v>
      </c>
      <c r="Y157" s="71">
        <v>11579</v>
      </c>
      <c r="Z157" s="71">
        <v>13230</v>
      </c>
      <c r="AA157" s="71">
        <v>10168</v>
      </c>
      <c r="AB157" s="71">
        <v>32462</v>
      </c>
      <c r="AC157" s="71">
        <v>7179751</v>
      </c>
      <c r="AD157" s="71">
        <v>2.5615119636700001</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1825</v>
      </c>
      <c r="B158" s="70">
        <v>377</v>
      </c>
      <c r="C158" s="70">
        <v>3</v>
      </c>
      <c r="D158" s="70">
        <v>23</v>
      </c>
      <c r="E158" s="70">
        <v>2006</v>
      </c>
      <c r="F158" s="70" t="s">
        <v>790</v>
      </c>
      <c r="G158" s="1064" t="s">
        <v>1822</v>
      </c>
      <c r="H158" s="70" t="s">
        <v>1823</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1826</v>
      </c>
      <c r="B159" s="70">
        <v>378</v>
      </c>
      <c r="C159" s="70">
        <v>4</v>
      </c>
      <c r="D159" s="70">
        <v>23</v>
      </c>
      <c r="E159" s="70">
        <v>2007</v>
      </c>
      <c r="F159" s="70" t="s">
        <v>791</v>
      </c>
      <c r="G159" s="1064" t="s">
        <v>1822</v>
      </c>
      <c r="H159" s="70" t="s">
        <v>1823</v>
      </c>
      <c r="I159" s="148"/>
      <c r="J159" s="71">
        <v>4.0375674697835304</v>
      </c>
      <c r="K159" s="71">
        <v>3.8566915239897841</v>
      </c>
      <c r="L159" s="71">
        <v>44.585104887130989</v>
      </c>
      <c r="M159" s="71">
        <v>35.06624593060485</v>
      </c>
      <c r="N159" s="71">
        <v>32.221735113233208</v>
      </c>
      <c r="O159" s="71">
        <v>26.93054736542847</v>
      </c>
      <c r="P159" s="71">
        <v>50.523724954376739</v>
      </c>
      <c r="Q159" s="71">
        <v>1.9582945422904301</v>
      </c>
      <c r="R159" s="71">
        <v>37.153239305967631</v>
      </c>
      <c r="S159" s="71">
        <v>2.3300360366800001</v>
      </c>
      <c r="T159" s="72"/>
      <c r="U159" s="71">
        <v>810250</v>
      </c>
      <c r="V159" s="71">
        <v>1576</v>
      </c>
      <c r="W159" s="71">
        <v>399</v>
      </c>
      <c r="X159" s="71">
        <v>9297</v>
      </c>
      <c r="Y159" s="71">
        <v>11593</v>
      </c>
      <c r="Z159" s="71">
        <v>13325</v>
      </c>
      <c r="AA159" s="71">
        <v>9894</v>
      </c>
      <c r="AB159" s="71">
        <v>31482</v>
      </c>
      <c r="AC159" s="71">
        <v>6758285</v>
      </c>
      <c r="AD159" s="71">
        <v>2.3300360366800001</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1827</v>
      </c>
      <c r="B160" s="70">
        <v>379</v>
      </c>
      <c r="C160" s="70">
        <v>5</v>
      </c>
      <c r="D160" s="70">
        <v>23</v>
      </c>
      <c r="E160" s="70">
        <v>2008</v>
      </c>
      <c r="F160" s="70" t="s">
        <v>792</v>
      </c>
      <c r="G160" s="70" t="s">
        <v>1822</v>
      </c>
      <c r="H160" s="70" t="s">
        <v>1823</v>
      </c>
      <c r="I160" s="148"/>
      <c r="J160" s="71">
        <v>3.7789751730105499</v>
      </c>
      <c r="K160" s="71">
        <v>2.835051287019231</v>
      </c>
      <c r="L160" s="71">
        <v>36.944789563863672</v>
      </c>
      <c r="M160" s="71">
        <v>37.29876484931107</v>
      </c>
      <c r="N160" s="71">
        <v>31.647092648716981</v>
      </c>
      <c r="O160" s="71">
        <v>26.001762631023379</v>
      </c>
      <c r="P160" s="71">
        <v>50.09379592010302</v>
      </c>
      <c r="Q160" s="71">
        <v>1.8950894942774399</v>
      </c>
      <c r="R160" s="71">
        <v>28.654612283815538</v>
      </c>
      <c r="S160" s="71">
        <v>2.1260807048800001</v>
      </c>
      <c r="T160" s="72"/>
      <c r="U160" s="71">
        <v>807886</v>
      </c>
      <c r="V160" s="71">
        <v>1576</v>
      </c>
      <c r="W160" s="71">
        <v>399</v>
      </c>
      <c r="X160" s="71">
        <v>9297</v>
      </c>
      <c r="Y160" s="71">
        <v>11621</v>
      </c>
      <c r="Z160" s="71">
        <v>13317</v>
      </c>
      <c r="AA160" s="71">
        <v>9821</v>
      </c>
      <c r="AB160" s="71">
        <v>30967</v>
      </c>
      <c r="AC160" s="71">
        <v>5412462</v>
      </c>
      <c r="AD160" s="71">
        <v>2.1260807048800001</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1828</v>
      </c>
      <c r="B161" s="70">
        <v>380</v>
      </c>
      <c r="C161" s="70">
        <v>6</v>
      </c>
      <c r="D161" s="70">
        <v>23</v>
      </c>
      <c r="E161" s="70">
        <v>2009</v>
      </c>
      <c r="F161" s="70" t="s">
        <v>176</v>
      </c>
      <c r="G161" s="70" t="s">
        <v>1822</v>
      </c>
      <c r="H161" s="70" t="s">
        <v>1823</v>
      </c>
      <c r="I161" s="148"/>
      <c r="J161" s="71">
        <v>4.2533163950087918</v>
      </c>
      <c r="K161" s="71">
        <v>2.8463473662770551</v>
      </c>
      <c r="L161" s="71">
        <v>28.420113148120581</v>
      </c>
      <c r="M161" s="71">
        <v>35.213478953395999</v>
      </c>
      <c r="N161" s="71">
        <v>28.818291384952921</v>
      </c>
      <c r="O161" s="71">
        <v>26.49130163030647</v>
      </c>
      <c r="P161" s="71">
        <v>48.492139132978771</v>
      </c>
      <c r="Q161" s="71">
        <v>1.7832578947698601</v>
      </c>
      <c r="R161" s="71">
        <v>30.468167561179548</v>
      </c>
      <c r="S161" s="71">
        <v>2.2249264742800001</v>
      </c>
      <c r="T161" s="72"/>
      <c r="U161" s="71">
        <v>786023</v>
      </c>
      <c r="V161" s="71">
        <v>1505</v>
      </c>
      <c r="W161" s="71">
        <v>332</v>
      </c>
      <c r="X161" s="71">
        <v>9182</v>
      </c>
      <c r="Y161" s="71">
        <v>11632</v>
      </c>
      <c r="Z161" s="71">
        <v>13392</v>
      </c>
      <c r="AA161" s="71">
        <v>9760</v>
      </c>
      <c r="AB161" s="71">
        <v>30589</v>
      </c>
      <c r="AC161" s="71">
        <v>5614481</v>
      </c>
      <c r="AD161" s="71">
        <v>2.2249264742800001</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2.7629999999999999</v>
      </c>
      <c r="BL161" s="71">
        <v>0</v>
      </c>
      <c r="BM161" s="71">
        <v>0</v>
      </c>
      <c r="BN161" s="72"/>
      <c r="BO161" s="71">
        <v>0</v>
      </c>
      <c r="BP161" s="71">
        <v>0</v>
      </c>
      <c r="BQ161" s="71">
        <v>0</v>
      </c>
      <c r="BR161" s="71">
        <v>2</v>
      </c>
      <c r="BS161" s="71">
        <v>0</v>
      </c>
      <c r="BT161" s="71">
        <v>0</v>
      </c>
      <c r="BU161"/>
      <c r="BV161" s="70">
        <v>2.7629999999999999</v>
      </c>
      <c r="BW161" s="70">
        <v>0</v>
      </c>
      <c r="BX161" s="70">
        <v>0</v>
      </c>
      <c r="BY161" s="70">
        <v>0</v>
      </c>
      <c r="BZ161" s="70">
        <v>0</v>
      </c>
      <c r="CA161" s="70">
        <v>0</v>
      </c>
      <c r="CB161" s="70">
        <v>0</v>
      </c>
      <c r="CC161" s="70">
        <v>0</v>
      </c>
      <c r="CD161" s="70">
        <v>0</v>
      </c>
    </row>
    <row r="162" spans="1:82">
      <c r="A162" s="70" t="s">
        <v>1829</v>
      </c>
      <c r="B162" s="70">
        <v>381</v>
      </c>
      <c r="C162" s="70">
        <v>7</v>
      </c>
      <c r="D162" s="70">
        <v>23</v>
      </c>
      <c r="E162" s="70">
        <v>2010</v>
      </c>
      <c r="F162" s="70" t="s">
        <v>177</v>
      </c>
      <c r="G162" s="70" t="s">
        <v>1822</v>
      </c>
      <c r="H162" s="70" t="s">
        <v>1823</v>
      </c>
      <c r="I162" s="148"/>
      <c r="J162" s="71">
        <v>3.3542276388245691</v>
      </c>
      <c r="K162" s="71">
        <v>3.0868761517999559</v>
      </c>
      <c r="L162" s="71">
        <v>25.613201652150931</v>
      </c>
      <c r="M162" s="71">
        <v>37.765964012404112</v>
      </c>
      <c r="N162" s="71">
        <v>32.655300305914643</v>
      </c>
      <c r="O162" s="71">
        <v>26.650337416757829</v>
      </c>
      <c r="P162" s="71">
        <v>49.137986495897103</v>
      </c>
      <c r="Q162" s="71">
        <v>1.8251081470649599</v>
      </c>
      <c r="R162" s="71">
        <v>29.21028397579321</v>
      </c>
      <c r="S162" s="71">
        <v>2.9465112045400002</v>
      </c>
      <c r="T162" s="72"/>
      <c r="U162" s="71">
        <v>740470</v>
      </c>
      <c r="V162" s="71">
        <v>1505</v>
      </c>
      <c r="W162" s="71">
        <v>332</v>
      </c>
      <c r="X162" s="71">
        <v>9182</v>
      </c>
      <c r="Y162" s="71">
        <v>11627</v>
      </c>
      <c r="Z162" s="71">
        <v>13535</v>
      </c>
      <c r="AA162" s="71">
        <v>9643</v>
      </c>
      <c r="AB162" s="71">
        <v>29999</v>
      </c>
      <c r="AC162" s="71">
        <v>5100950</v>
      </c>
      <c r="AD162" s="71">
        <v>2.9465112045400002</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2.8319999999999999</v>
      </c>
      <c r="BL162" s="71">
        <v>0</v>
      </c>
      <c r="BM162" s="71">
        <v>0</v>
      </c>
      <c r="BN162" s="72"/>
      <c r="BO162" s="71">
        <v>0</v>
      </c>
      <c r="BP162" s="71">
        <v>0</v>
      </c>
      <c r="BQ162" s="71">
        <v>0</v>
      </c>
      <c r="BR162" s="71">
        <v>2</v>
      </c>
      <c r="BS162" s="71">
        <v>0</v>
      </c>
      <c r="BT162" s="71">
        <v>0</v>
      </c>
      <c r="BU162"/>
      <c r="BV162" s="70">
        <v>2.8319999999999999</v>
      </c>
      <c r="BW162" s="70">
        <v>0</v>
      </c>
      <c r="BX162" s="70">
        <v>0</v>
      </c>
      <c r="BY162" s="70">
        <v>0</v>
      </c>
      <c r="BZ162" s="70">
        <v>0</v>
      </c>
      <c r="CA162" s="70">
        <v>0</v>
      </c>
      <c r="CB162" s="70">
        <v>0</v>
      </c>
      <c r="CC162" s="70">
        <v>0</v>
      </c>
      <c r="CD162" s="70">
        <v>0</v>
      </c>
    </row>
    <row r="163" spans="1:82">
      <c r="A163" s="70" t="s">
        <v>1830</v>
      </c>
      <c r="B163" s="70">
        <v>382</v>
      </c>
      <c r="C163" s="70">
        <v>8</v>
      </c>
      <c r="D163" s="70">
        <v>23</v>
      </c>
      <c r="E163" s="70">
        <v>2011</v>
      </c>
      <c r="F163" s="70" t="s">
        <v>178</v>
      </c>
      <c r="G163" s="70" t="s">
        <v>1822</v>
      </c>
      <c r="H163" s="70" t="s">
        <v>1823</v>
      </c>
      <c r="I163" s="148"/>
      <c r="J163" s="71">
        <v>4.7842886559415794</v>
      </c>
      <c r="K163" s="71">
        <v>4.1250147395180239</v>
      </c>
      <c r="L163" s="71">
        <v>23.568362447881341</v>
      </c>
      <c r="M163" s="71">
        <v>43.768158406694369</v>
      </c>
      <c r="N163" s="71">
        <v>37.8043644156553</v>
      </c>
      <c r="O163" s="71">
        <v>26.17809897588133</v>
      </c>
      <c r="P163" s="71">
        <v>47.24292602653037</v>
      </c>
      <c r="Q163" s="71">
        <v>2.0764684899280601</v>
      </c>
      <c r="R163" s="71">
        <v>29.786253234885809</v>
      </c>
      <c r="S163" s="71">
        <v>2.49720732844</v>
      </c>
      <c r="T163" s="72"/>
      <c r="U163" s="71">
        <v>732660</v>
      </c>
      <c r="V163" s="71">
        <v>1505</v>
      </c>
      <c r="W163" s="71">
        <v>332</v>
      </c>
      <c r="X163" s="71">
        <v>9182</v>
      </c>
      <c r="Y163" s="71">
        <v>11648</v>
      </c>
      <c r="Z163" s="71">
        <v>13584</v>
      </c>
      <c r="AA163" s="71">
        <v>9547</v>
      </c>
      <c r="AB163" s="71">
        <v>29589</v>
      </c>
      <c r="AC163" s="71">
        <v>5192928</v>
      </c>
      <c r="AD163" s="71">
        <v>2.49720732844</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2.9510000000000001</v>
      </c>
      <c r="BL163" s="71">
        <v>0</v>
      </c>
      <c r="BM163" s="71">
        <v>0</v>
      </c>
      <c r="BN163" s="72"/>
      <c r="BO163" s="71">
        <v>0</v>
      </c>
      <c r="BP163" s="71">
        <v>0</v>
      </c>
      <c r="BQ163" s="71">
        <v>0</v>
      </c>
      <c r="BR163" s="71">
        <v>2</v>
      </c>
      <c r="BS163" s="71">
        <v>0</v>
      </c>
      <c r="BT163" s="71">
        <v>0</v>
      </c>
      <c r="BU163"/>
      <c r="BV163" s="70">
        <v>2.9510000000000001</v>
      </c>
      <c r="BW163" s="70">
        <v>0</v>
      </c>
      <c r="BX163" s="70">
        <v>0</v>
      </c>
      <c r="BY163" s="70">
        <v>0</v>
      </c>
      <c r="BZ163" s="70">
        <v>0</v>
      </c>
      <c r="CA163" s="70">
        <v>0</v>
      </c>
      <c r="CB163" s="70">
        <v>0</v>
      </c>
      <c r="CC163" s="70">
        <v>0</v>
      </c>
      <c r="CD163" s="70">
        <v>0</v>
      </c>
    </row>
    <row r="164" spans="1:82">
      <c r="A164" s="70" t="s">
        <v>1831</v>
      </c>
      <c r="B164" s="70">
        <v>383</v>
      </c>
      <c r="C164" s="70">
        <v>9</v>
      </c>
      <c r="D164" s="70">
        <v>23</v>
      </c>
      <c r="E164" s="70">
        <v>2012</v>
      </c>
      <c r="F164" s="70" t="s">
        <v>179</v>
      </c>
      <c r="G164" s="70" t="s">
        <v>1822</v>
      </c>
      <c r="H164" s="70" t="s">
        <v>1823</v>
      </c>
      <c r="I164" s="148"/>
      <c r="J164" s="71">
        <v>4.8481877186823574</v>
      </c>
      <c r="K164" s="71">
        <v>3.986852406072404</v>
      </c>
      <c r="L164" s="71">
        <v>22.850781668649692</v>
      </c>
      <c r="M164" s="71">
        <v>47.41596158940866</v>
      </c>
      <c r="N164" s="71">
        <v>43.799214380260267</v>
      </c>
      <c r="O164" s="71">
        <v>26.260805852276622</v>
      </c>
      <c r="P164" s="71">
        <v>46.730386771498743</v>
      </c>
      <c r="Q164" s="71">
        <v>2.2252378129800801</v>
      </c>
      <c r="R164" s="71">
        <v>27.956973642786721</v>
      </c>
      <c r="S164" s="71">
        <v>2.23272183006</v>
      </c>
      <c r="T164" s="72"/>
      <c r="U164" s="71">
        <v>664880</v>
      </c>
      <c r="V164" s="71">
        <v>1505</v>
      </c>
      <c r="W164" s="71">
        <v>332</v>
      </c>
      <c r="X164" s="71">
        <v>9182</v>
      </c>
      <c r="Y164" s="71">
        <v>11663</v>
      </c>
      <c r="Z164" s="71">
        <v>13735</v>
      </c>
      <c r="AA164" s="71">
        <v>9390</v>
      </c>
      <c r="AB164" s="71">
        <v>29185</v>
      </c>
      <c r="AC164" s="71">
        <v>4747771</v>
      </c>
      <c r="AD164" s="71">
        <v>2.23272183006</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3.0110000000000001</v>
      </c>
      <c r="BL164" s="71">
        <v>0</v>
      </c>
      <c r="BM164" s="71">
        <v>0</v>
      </c>
      <c r="BN164" s="72"/>
      <c r="BO164" s="71">
        <v>0</v>
      </c>
      <c r="BP164" s="71">
        <v>0</v>
      </c>
      <c r="BQ164" s="71">
        <v>0</v>
      </c>
      <c r="BR164" s="71">
        <v>2</v>
      </c>
      <c r="BS164" s="71">
        <v>0</v>
      </c>
      <c r="BT164" s="71">
        <v>0</v>
      </c>
      <c r="BU164"/>
      <c r="BV164" s="70">
        <v>3.0110000000000001</v>
      </c>
      <c r="BW164" s="70">
        <v>0</v>
      </c>
      <c r="BX164" s="70">
        <v>0</v>
      </c>
      <c r="BY164" s="70">
        <v>0</v>
      </c>
      <c r="BZ164" s="70">
        <v>0</v>
      </c>
      <c r="CA164" s="70">
        <v>0</v>
      </c>
      <c r="CB164" s="70">
        <v>0</v>
      </c>
      <c r="CC164" s="70">
        <v>0</v>
      </c>
      <c r="CD164" s="70">
        <v>0</v>
      </c>
    </row>
    <row r="165" spans="1:82">
      <c r="A165" s="70" t="s">
        <v>1832</v>
      </c>
      <c r="B165" s="70">
        <v>384</v>
      </c>
      <c r="C165" s="70">
        <v>10</v>
      </c>
      <c r="D165" s="70">
        <v>23</v>
      </c>
      <c r="E165" s="70">
        <v>2013</v>
      </c>
      <c r="F165" s="70" t="s">
        <v>180</v>
      </c>
      <c r="G165" s="70" t="s">
        <v>1822</v>
      </c>
      <c r="H165" s="70" t="s">
        <v>1823</v>
      </c>
      <c r="I165" s="148"/>
      <c r="J165" s="71">
        <v>6.2080103324492084</v>
      </c>
      <c r="K165" s="71">
        <v>3.7656009122578529</v>
      </c>
      <c r="L165" s="71">
        <v>23.187718219940649</v>
      </c>
      <c r="M165" s="71">
        <v>48.025202509022037</v>
      </c>
      <c r="N165" s="71">
        <v>42.466817846191176</v>
      </c>
      <c r="O165" s="71">
        <v>25.482507806202481</v>
      </c>
      <c r="P165" s="71">
        <v>46.536810277670369</v>
      </c>
      <c r="Q165" s="71">
        <v>2.2436013397172299</v>
      </c>
      <c r="R165" s="71">
        <v>27.83184310759848</v>
      </c>
      <c r="S165" s="71">
        <v>2.2734828832999998</v>
      </c>
      <c r="T165" s="72"/>
      <c r="U165" s="71">
        <v>633134</v>
      </c>
      <c r="V165" s="71">
        <v>1505</v>
      </c>
      <c r="W165" s="71">
        <v>332</v>
      </c>
      <c r="X165" s="71">
        <v>9182</v>
      </c>
      <c r="Y165" s="71">
        <v>11673</v>
      </c>
      <c r="Z165" s="71">
        <v>13923</v>
      </c>
      <c r="AA165" s="71">
        <v>9316</v>
      </c>
      <c r="AB165" s="71">
        <v>29004</v>
      </c>
      <c r="AC165" s="71">
        <v>4613735</v>
      </c>
      <c r="AD165" s="71">
        <v>2.2734828832999998</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3.089</v>
      </c>
      <c r="BL165" s="71">
        <v>0</v>
      </c>
      <c r="BM165" s="71">
        <v>0</v>
      </c>
      <c r="BN165" s="72"/>
      <c r="BO165" s="71">
        <v>0</v>
      </c>
      <c r="BP165" s="71">
        <v>0</v>
      </c>
      <c r="BQ165" s="71">
        <v>0</v>
      </c>
      <c r="BR165" s="71">
        <v>2</v>
      </c>
      <c r="BS165" s="71">
        <v>0</v>
      </c>
      <c r="BT165" s="71">
        <v>0</v>
      </c>
      <c r="BU165"/>
      <c r="BV165" s="70">
        <v>3.089</v>
      </c>
      <c r="BW165" s="70">
        <v>0</v>
      </c>
      <c r="BX165" s="70">
        <v>0</v>
      </c>
      <c r="BY165" s="70">
        <v>0</v>
      </c>
      <c r="BZ165" s="70">
        <v>0</v>
      </c>
      <c r="CA165" s="70">
        <v>0</v>
      </c>
      <c r="CB165" s="70">
        <v>0</v>
      </c>
      <c r="CC165" s="70">
        <v>0</v>
      </c>
      <c r="CD165" s="70">
        <v>0</v>
      </c>
    </row>
    <row r="166" spans="1:82">
      <c r="A166" s="70" t="s">
        <v>1833</v>
      </c>
      <c r="B166" s="70">
        <v>385</v>
      </c>
      <c r="C166" s="70">
        <v>11</v>
      </c>
      <c r="D166" s="70">
        <v>23</v>
      </c>
      <c r="E166" s="70">
        <v>2014</v>
      </c>
      <c r="F166" s="70" t="s">
        <v>181</v>
      </c>
      <c r="G166" s="70" t="s">
        <v>1822</v>
      </c>
      <c r="H166" s="70" t="s">
        <v>1823</v>
      </c>
      <c r="I166" s="148"/>
      <c r="J166" s="71">
        <v>5.6570739567981789</v>
      </c>
      <c r="K166" s="71">
        <v>3.389795602808729</v>
      </c>
      <c r="L166" s="71">
        <v>21.644206410186779</v>
      </c>
      <c r="M166" s="71">
        <v>46.20709165124633</v>
      </c>
      <c r="N166" s="71">
        <v>39.320486408363337</v>
      </c>
      <c r="O166" s="71">
        <v>24.312966483065498</v>
      </c>
      <c r="P166" s="71">
        <v>45.91001158283202</v>
      </c>
      <c r="Q166" s="71">
        <v>2.1146767510619102</v>
      </c>
      <c r="R166" s="71">
        <v>27.60133250927673</v>
      </c>
      <c r="S166" s="71">
        <v>3.2196926446999998</v>
      </c>
      <c r="T166" s="72"/>
      <c r="U166" s="71">
        <v>650797</v>
      </c>
      <c r="V166" s="71">
        <v>1215</v>
      </c>
      <c r="W166" s="71">
        <v>280</v>
      </c>
      <c r="X166" s="71">
        <v>8892</v>
      </c>
      <c r="Y166" s="71">
        <v>11626</v>
      </c>
      <c r="Z166" s="71">
        <v>13991</v>
      </c>
      <c r="AA166" s="71">
        <v>9143</v>
      </c>
      <c r="AB166" s="71">
        <v>28493</v>
      </c>
      <c r="AC166" s="71">
        <v>4589910</v>
      </c>
      <c r="AD166" s="71">
        <v>3.2196926446999998</v>
      </c>
      <c r="AE166" s="72"/>
      <c r="AF166" s="71"/>
      <c r="AG166" s="71"/>
      <c r="AH166" s="71"/>
      <c r="AI166" s="71"/>
      <c r="AJ166" s="71"/>
      <c r="AK166" s="71"/>
      <c r="AL166" s="71"/>
      <c r="AM166" s="71"/>
      <c r="AN166" s="71"/>
      <c r="AO166" s="71"/>
      <c r="AP166" s="71"/>
      <c r="AQ166" s="72"/>
      <c r="AR166" s="71">
        <v>287</v>
      </c>
      <c r="AS166" s="71">
        <v>83</v>
      </c>
      <c r="AT166" s="71">
        <v>1</v>
      </c>
      <c r="AU166" s="71">
        <v>0</v>
      </c>
      <c r="AV166" s="71">
        <v>0</v>
      </c>
      <c r="AW166" s="71">
        <v>0</v>
      </c>
      <c r="AX166" s="71"/>
      <c r="AY166" s="72"/>
      <c r="AZ166" s="71">
        <v>1392.48</v>
      </c>
      <c r="BA166" s="71">
        <v>4766.8999999999996</v>
      </c>
      <c r="BB166" s="71">
        <v>1500</v>
      </c>
      <c r="BC166" s="71">
        <v>0</v>
      </c>
      <c r="BD166" s="71">
        <v>0</v>
      </c>
      <c r="BE166" s="71">
        <v>0</v>
      </c>
      <c r="BF166" s="71"/>
      <c r="BG166" s="72"/>
      <c r="BH166" s="71">
        <v>0</v>
      </c>
      <c r="BI166" s="71">
        <v>0</v>
      </c>
      <c r="BJ166" s="71">
        <v>0</v>
      </c>
      <c r="BK166" s="71">
        <v>2.77</v>
      </c>
      <c r="BL166" s="71">
        <v>0</v>
      </c>
      <c r="BM166" s="71">
        <v>0</v>
      </c>
      <c r="BN166" s="72"/>
      <c r="BO166" s="71">
        <v>0</v>
      </c>
      <c r="BP166" s="71">
        <v>0</v>
      </c>
      <c r="BQ166" s="71">
        <v>0</v>
      </c>
      <c r="BR166" s="71">
        <v>2</v>
      </c>
      <c r="BS166" s="71">
        <v>0</v>
      </c>
      <c r="BT166" s="71">
        <v>0</v>
      </c>
      <c r="BU166"/>
      <c r="BV166" s="70">
        <v>2.77</v>
      </c>
      <c r="BW166" s="70">
        <v>0</v>
      </c>
      <c r="BX166" s="70">
        <v>0</v>
      </c>
      <c r="BY166" s="70">
        <v>0</v>
      </c>
      <c r="BZ166" s="70">
        <v>0</v>
      </c>
      <c r="CA166" s="70">
        <v>0</v>
      </c>
      <c r="CB166" s="70">
        <v>0</v>
      </c>
      <c r="CC166" s="70">
        <v>0</v>
      </c>
      <c r="CD166" s="70">
        <v>0</v>
      </c>
    </row>
    <row r="167" spans="1:82">
      <c r="A167" s="70" t="s">
        <v>1834</v>
      </c>
      <c r="B167" s="70">
        <v>386</v>
      </c>
      <c r="C167" s="70">
        <v>12</v>
      </c>
      <c r="D167" s="70">
        <v>23</v>
      </c>
      <c r="E167" s="70">
        <v>2015</v>
      </c>
      <c r="F167" s="70" t="s">
        <v>182</v>
      </c>
      <c r="G167" s="70" t="s">
        <v>1822</v>
      </c>
      <c r="H167" s="70" t="s">
        <v>1823</v>
      </c>
      <c r="I167" s="148"/>
      <c r="J167" s="71">
        <v>4.6001712676045763</v>
      </c>
      <c r="K167" s="71">
        <v>2.838224454616157</v>
      </c>
      <c r="L167" s="71">
        <v>24.604127954471359</v>
      </c>
      <c r="M167" s="71">
        <v>39.099686354597701</v>
      </c>
      <c r="N167" s="71">
        <v>34.222423007439502</v>
      </c>
      <c r="O167" s="71">
        <v>24.261936183556919</v>
      </c>
      <c r="P167" s="71">
        <v>45.167362263479767</v>
      </c>
      <c r="Q167" s="71">
        <v>2.0336599106355302</v>
      </c>
      <c r="R167" s="71">
        <v>27.356357822243215</v>
      </c>
      <c r="S167" s="71">
        <v>3.5347147649999999</v>
      </c>
      <c r="T167" s="72"/>
      <c r="U167" s="71">
        <v>671391</v>
      </c>
      <c r="V167" s="71">
        <v>1215</v>
      </c>
      <c r="W167" s="71">
        <v>280</v>
      </c>
      <c r="X167" s="71">
        <v>8892</v>
      </c>
      <c r="Y167" s="71">
        <v>11602</v>
      </c>
      <c r="Z167" s="71">
        <v>14096</v>
      </c>
      <c r="AA167" s="71">
        <v>8988</v>
      </c>
      <c r="AB167" s="71">
        <v>27991</v>
      </c>
      <c r="AC167" s="71">
        <v>4676123</v>
      </c>
      <c r="AD167" s="71">
        <v>3.5347147649999999</v>
      </c>
      <c r="AE167" s="72"/>
      <c r="AF167" s="71">
        <v>7169361.311261557</v>
      </c>
      <c r="AG167" s="71">
        <v>2174442.9043184612</v>
      </c>
      <c r="AH167" s="71">
        <v>3058244.2452949421</v>
      </c>
      <c r="AI167" s="71">
        <v>54624449.468734168</v>
      </c>
      <c r="AJ167" s="71">
        <v>54828445.426946081</v>
      </c>
      <c r="AK167" s="71">
        <v>0</v>
      </c>
      <c r="AL167" s="71">
        <v>0</v>
      </c>
      <c r="AM167" s="71">
        <v>3836049.1321711699</v>
      </c>
      <c r="AN167" s="71">
        <v>0</v>
      </c>
      <c r="AO167" s="71">
        <v>0</v>
      </c>
      <c r="AP167" s="71">
        <v>125690992.48872638</v>
      </c>
      <c r="AQ167" s="72"/>
      <c r="AR167" s="71">
        <v>288</v>
      </c>
      <c r="AS167" s="71">
        <v>88</v>
      </c>
      <c r="AT167" s="71">
        <v>1</v>
      </c>
      <c r="AU167" s="71">
        <v>0</v>
      </c>
      <c r="AV167" s="71">
        <v>0</v>
      </c>
      <c r="AW167" s="71">
        <v>0</v>
      </c>
      <c r="AX167" s="71"/>
      <c r="AY167" s="72"/>
      <c r="AZ167" s="71">
        <v>1398.48</v>
      </c>
      <c r="BA167" s="71">
        <v>5399.7</v>
      </c>
      <c r="BB167" s="71">
        <v>1500</v>
      </c>
      <c r="BC167" s="71">
        <v>0</v>
      </c>
      <c r="BD167" s="71">
        <v>0</v>
      </c>
      <c r="BE167" s="71">
        <v>0</v>
      </c>
      <c r="BF167" s="71"/>
      <c r="BG167" s="72"/>
      <c r="BH167" s="71">
        <v>0</v>
      </c>
      <c r="BI167" s="71">
        <v>0</v>
      </c>
      <c r="BJ167" s="71">
        <v>0</v>
      </c>
      <c r="BK167" s="71">
        <v>2.746</v>
      </c>
      <c r="BL167" s="71">
        <v>0</v>
      </c>
      <c r="BM167" s="71">
        <v>0</v>
      </c>
      <c r="BN167" s="72"/>
      <c r="BO167" s="71">
        <v>0</v>
      </c>
      <c r="BP167" s="71">
        <v>0</v>
      </c>
      <c r="BQ167" s="71">
        <v>0</v>
      </c>
      <c r="BR167" s="71">
        <v>2</v>
      </c>
      <c r="BS167" s="71">
        <v>0</v>
      </c>
      <c r="BT167" s="71">
        <v>0</v>
      </c>
      <c r="BU167"/>
      <c r="BV167" s="70">
        <v>2.746</v>
      </c>
      <c r="BW167" s="70">
        <v>0</v>
      </c>
      <c r="BX167" s="70">
        <v>0</v>
      </c>
      <c r="BY167" s="70">
        <v>0</v>
      </c>
      <c r="BZ167" s="70">
        <v>0</v>
      </c>
      <c r="CA167" s="70">
        <v>0</v>
      </c>
      <c r="CB167" s="70">
        <v>0</v>
      </c>
      <c r="CC167" s="70">
        <v>0</v>
      </c>
      <c r="CD167" s="70">
        <v>0</v>
      </c>
    </row>
    <row r="168" spans="1:82">
      <c r="A168" s="70" t="s">
        <v>1835</v>
      </c>
      <c r="B168" s="70">
        <v>387</v>
      </c>
      <c r="C168" s="70">
        <v>13</v>
      </c>
      <c r="D168" s="70">
        <v>23</v>
      </c>
      <c r="E168" s="70">
        <v>2016</v>
      </c>
      <c r="F168" s="70" t="s">
        <v>155</v>
      </c>
      <c r="G168" s="70" t="s">
        <v>1822</v>
      </c>
      <c r="H168" s="70" t="s">
        <v>1823</v>
      </c>
      <c r="I168" s="148"/>
      <c r="J168" s="71">
        <v>3.7842278697643286</v>
      </c>
      <c r="K168" s="71">
        <v>2.8567509517921414</v>
      </c>
      <c r="L168" s="71">
        <v>23.457343371784425</v>
      </c>
      <c r="M168" s="71">
        <v>32.5842403902397</v>
      </c>
      <c r="N168" s="71">
        <v>31.508177275491214</v>
      </c>
      <c r="O168" s="71">
        <v>23.989415611075088</v>
      </c>
      <c r="P168" s="71">
        <v>44.102618995469143</v>
      </c>
      <c r="Q168" s="71">
        <v>1.948101960166873</v>
      </c>
      <c r="R168" s="71">
        <v>25.398855016986143</v>
      </c>
      <c r="S168" s="71">
        <v>3.8718942688000002</v>
      </c>
      <c r="T168" s="72"/>
      <c r="U168" s="71">
        <v>619959</v>
      </c>
      <c r="V168" s="71">
        <v>1215</v>
      </c>
      <c r="W168" s="71">
        <v>280</v>
      </c>
      <c r="X168" s="71">
        <v>8892</v>
      </c>
      <c r="Y168" s="71">
        <v>11636</v>
      </c>
      <c r="Z168" s="71">
        <v>14109</v>
      </c>
      <c r="AA168" s="71">
        <v>9077</v>
      </c>
      <c r="AB168" s="71">
        <v>27581</v>
      </c>
      <c r="AC168" s="71">
        <v>4337874.4237786457</v>
      </c>
      <c r="AD168" s="71">
        <v>3.8718942688000002</v>
      </c>
      <c r="AE168" s="72"/>
      <c r="AF168" s="71">
        <v>6421738.7660936704</v>
      </c>
      <c r="AG168" s="71">
        <v>2129325.378416413</v>
      </c>
      <c r="AH168" s="71">
        <v>2712952.437632449</v>
      </c>
      <c r="AI168" s="71">
        <v>51493046.187124178</v>
      </c>
      <c r="AJ168" s="71">
        <v>50054454.409425713</v>
      </c>
      <c r="AK168" s="71">
        <v>0</v>
      </c>
      <c r="AL168" s="71">
        <v>0</v>
      </c>
      <c r="AM168" s="71">
        <v>3782796.932673458</v>
      </c>
      <c r="AN168" s="71">
        <v>0</v>
      </c>
      <c r="AO168" s="71">
        <v>0</v>
      </c>
      <c r="AP168" s="71">
        <v>116594314.11136588</v>
      </c>
      <c r="AQ168" s="72"/>
      <c r="AR168" s="71">
        <v>288</v>
      </c>
      <c r="AS168" s="71">
        <v>91</v>
      </c>
      <c r="AT168" s="71">
        <v>1</v>
      </c>
      <c r="AU168" s="71">
        <v>0</v>
      </c>
      <c r="AV168" s="71">
        <v>0</v>
      </c>
      <c r="AW168" s="71">
        <v>0</v>
      </c>
      <c r="AX168" s="71"/>
      <c r="AY168" s="72"/>
      <c r="AZ168" s="71">
        <v>1398.46</v>
      </c>
      <c r="BA168" s="71">
        <v>7417.1</v>
      </c>
      <c r="BB168" s="71">
        <v>1500</v>
      </c>
      <c r="BC168" s="71">
        <v>0</v>
      </c>
      <c r="BD168" s="71">
        <v>0</v>
      </c>
      <c r="BE168" s="71">
        <v>0</v>
      </c>
      <c r="BF168" s="71"/>
      <c r="BG168" s="72"/>
      <c r="BH168" s="71">
        <v>0</v>
      </c>
      <c r="BI168" s="71">
        <v>0</v>
      </c>
      <c r="BJ168" s="71">
        <v>0</v>
      </c>
      <c r="BK168" s="71">
        <v>3.3109999999999999</v>
      </c>
      <c r="BL168" s="71">
        <v>0</v>
      </c>
      <c r="BM168" s="71">
        <v>0</v>
      </c>
      <c r="BN168" s="72"/>
      <c r="BO168" s="71">
        <v>0</v>
      </c>
      <c r="BP168" s="71">
        <v>0</v>
      </c>
      <c r="BQ168" s="71">
        <v>0</v>
      </c>
      <c r="BR168" s="71">
        <v>2</v>
      </c>
      <c r="BS168" s="71">
        <v>0</v>
      </c>
      <c r="BT168" s="71">
        <v>0</v>
      </c>
      <c r="BU168"/>
      <c r="BV168" s="70">
        <v>3.3109999999999999</v>
      </c>
      <c r="BW168" s="70">
        <v>0</v>
      </c>
      <c r="BX168" s="70">
        <v>0</v>
      </c>
      <c r="BY168" s="70">
        <v>0</v>
      </c>
      <c r="BZ168" s="70">
        <v>0</v>
      </c>
      <c r="CA168" s="70">
        <v>0</v>
      </c>
      <c r="CB168" s="70">
        <v>0</v>
      </c>
      <c r="CC168" s="70">
        <v>0</v>
      </c>
      <c r="CD168" s="70">
        <v>0</v>
      </c>
    </row>
    <row r="169" spans="1:82">
      <c r="A169" s="70" t="s">
        <v>1836</v>
      </c>
      <c r="B169" s="70">
        <v>388</v>
      </c>
      <c r="C169" s="70">
        <v>14</v>
      </c>
      <c r="D169" s="70">
        <v>23</v>
      </c>
      <c r="E169" s="70">
        <v>2017</v>
      </c>
      <c r="F169" s="70" t="s">
        <v>156</v>
      </c>
      <c r="G169" s="70" t="s">
        <v>1822</v>
      </c>
      <c r="H169" s="70" t="s">
        <v>1823</v>
      </c>
      <c r="I169" s="148"/>
      <c r="J169" s="71">
        <v>3.1337114589144046</v>
      </c>
      <c r="K169" s="71">
        <v>2.7370599408722054</v>
      </c>
      <c r="L169" s="71">
        <v>20.362552560592768</v>
      </c>
      <c r="M169" s="71">
        <v>31.287977754081417</v>
      </c>
      <c r="N169" s="71">
        <v>31.77588915554432</v>
      </c>
      <c r="O169" s="71">
        <v>23.621381166821017</v>
      </c>
      <c r="P169" s="71">
        <v>43.49011653968288</v>
      </c>
      <c r="Q169" s="71">
        <v>1.8579712186283399</v>
      </c>
      <c r="R169" s="71">
        <v>26.269781622577582</v>
      </c>
      <c r="S169" s="71">
        <v>3.7783936608000004</v>
      </c>
      <c r="T169" s="72"/>
      <c r="U169" s="71">
        <v>617739</v>
      </c>
      <c r="V169" s="71">
        <v>1215</v>
      </c>
      <c r="W169" s="71">
        <v>280</v>
      </c>
      <c r="X169" s="71">
        <v>8892</v>
      </c>
      <c r="Y169" s="71">
        <v>11643</v>
      </c>
      <c r="Z169" s="71">
        <v>14123</v>
      </c>
      <c r="AA169" s="71">
        <v>9008</v>
      </c>
      <c r="AB169" s="71">
        <v>27202</v>
      </c>
      <c r="AC169" s="71">
        <v>4575643.9999999991</v>
      </c>
      <c r="AD169" s="71">
        <v>3.7783936607999999</v>
      </c>
      <c r="AE169" s="72"/>
      <c r="AF169" s="71">
        <v>5689617.3976028357</v>
      </c>
      <c r="AG169" s="71">
        <v>2095167.3267722239</v>
      </c>
      <c r="AH169" s="71">
        <v>3187260.9389392422</v>
      </c>
      <c r="AI169" s="71">
        <v>51804729.400899939</v>
      </c>
      <c r="AJ169" s="71">
        <v>56943003.962725163</v>
      </c>
      <c r="AK169" s="71">
        <v>0</v>
      </c>
      <c r="AL169" s="71">
        <v>0</v>
      </c>
      <c r="AM169" s="71">
        <v>3736653.9289360219</v>
      </c>
      <c r="AN169" s="71">
        <v>0</v>
      </c>
      <c r="AO169" s="71">
        <v>0</v>
      </c>
      <c r="AP169" s="71">
        <v>123456432.95587543</v>
      </c>
      <c r="AQ169" s="72"/>
      <c r="AR169" s="71">
        <v>288</v>
      </c>
      <c r="AS169" s="71">
        <v>91</v>
      </c>
      <c r="AT169" s="71">
        <v>1</v>
      </c>
      <c r="AU169" s="71">
        <v>0</v>
      </c>
      <c r="AV169" s="71">
        <v>0</v>
      </c>
      <c r="AW169" s="71">
        <v>0</v>
      </c>
      <c r="AX169" s="71"/>
      <c r="AY169" s="72"/>
      <c r="AZ169" s="71">
        <v>1398.46</v>
      </c>
      <c r="BA169" s="71">
        <v>7417.0999999999995</v>
      </c>
      <c r="BB169" s="71">
        <v>1500</v>
      </c>
      <c r="BC169" s="71">
        <v>0</v>
      </c>
      <c r="BD169" s="71">
        <v>0</v>
      </c>
      <c r="BE169" s="71">
        <v>0</v>
      </c>
      <c r="BF169" s="71"/>
      <c r="BG169" s="72"/>
      <c r="BH169" s="71">
        <v>0</v>
      </c>
      <c r="BI169" s="71">
        <v>0</v>
      </c>
      <c r="BJ169" s="71">
        <v>0</v>
      </c>
      <c r="BK169" s="71">
        <v>3.0310000000000001</v>
      </c>
      <c r="BL169" s="71">
        <v>0</v>
      </c>
      <c r="BM169" s="71">
        <v>0</v>
      </c>
      <c r="BN169" s="72"/>
      <c r="BO169" s="71">
        <v>0</v>
      </c>
      <c r="BP169" s="71">
        <v>0</v>
      </c>
      <c r="BQ169" s="71">
        <v>0</v>
      </c>
      <c r="BR169" s="71">
        <v>2</v>
      </c>
      <c r="BS169" s="71">
        <v>0</v>
      </c>
      <c r="BT169" s="71">
        <v>0</v>
      </c>
      <c r="BU169"/>
      <c r="BV169" s="70">
        <v>3.0310000000000001</v>
      </c>
      <c r="BW169" s="70">
        <v>0</v>
      </c>
      <c r="BX169" s="70">
        <v>0</v>
      </c>
      <c r="BY169" s="70">
        <v>0</v>
      </c>
      <c r="BZ169" s="70">
        <v>0</v>
      </c>
      <c r="CA169" s="70">
        <v>0</v>
      </c>
      <c r="CB169" s="70">
        <v>0</v>
      </c>
      <c r="CC169" s="70">
        <v>0</v>
      </c>
      <c r="CD169" s="70">
        <v>0</v>
      </c>
    </row>
    <row r="170" spans="1:82">
      <c r="A170" s="70" t="s">
        <v>1837</v>
      </c>
      <c r="B170" s="70">
        <v>389</v>
      </c>
      <c r="C170" s="70">
        <v>15</v>
      </c>
      <c r="D170" s="70">
        <v>23</v>
      </c>
      <c r="E170" s="70">
        <v>2018</v>
      </c>
      <c r="F170" s="70" t="s">
        <v>183</v>
      </c>
      <c r="G170" s="70" t="s">
        <v>1822</v>
      </c>
      <c r="H170" s="70" t="s">
        <v>1823</v>
      </c>
      <c r="I170" s="148"/>
      <c r="J170" s="71">
        <v>2.203142303647847</v>
      </c>
      <c r="K170" s="71">
        <v>2.4002246834230312</v>
      </c>
      <c r="L170" s="71">
        <v>18.361870452770525</v>
      </c>
      <c r="M170" s="71">
        <v>28.277728988470319</v>
      </c>
      <c r="N170" s="71">
        <v>23.831047783771552</v>
      </c>
      <c r="O170" s="71">
        <v>23.39913863738925</v>
      </c>
      <c r="P170" s="71">
        <v>42.837330879221241</v>
      </c>
      <c r="Q170" s="71">
        <v>1.7003176170906</v>
      </c>
      <c r="R170" s="71">
        <v>26.764625347270364</v>
      </c>
      <c r="S170" s="71">
        <v>4.2725278273599994</v>
      </c>
      <c r="T170" s="72"/>
      <c r="U170" s="71">
        <v>589840</v>
      </c>
      <c r="V170" s="71">
        <v>1215</v>
      </c>
      <c r="W170" s="71">
        <v>280</v>
      </c>
      <c r="X170" s="71">
        <v>8892</v>
      </c>
      <c r="Y170" s="71">
        <v>11652</v>
      </c>
      <c r="Z170" s="71">
        <v>14258</v>
      </c>
      <c r="AA170" s="71">
        <v>8962</v>
      </c>
      <c r="AB170" s="71">
        <v>26827</v>
      </c>
      <c r="AC170" s="71">
        <v>4643565</v>
      </c>
      <c r="AD170" s="71">
        <v>4.2725278273599994</v>
      </c>
      <c r="AE170" s="72"/>
      <c r="AF170" s="71">
        <v>4936239.0043974156</v>
      </c>
      <c r="AG170" s="71">
        <v>1870588.621084292</v>
      </c>
      <c r="AH170" s="71">
        <v>2759806.255825649</v>
      </c>
      <c r="AI170" s="71">
        <v>53900095.247073248</v>
      </c>
      <c r="AJ170" s="71">
        <v>54498977.978214331</v>
      </c>
      <c r="AK170" s="71">
        <v>0</v>
      </c>
      <c r="AL170" s="71">
        <v>0</v>
      </c>
      <c r="AM170" s="71">
        <v>3692766.347061404</v>
      </c>
      <c r="AN170" s="71">
        <v>0</v>
      </c>
      <c r="AO170" s="71">
        <v>0</v>
      </c>
      <c r="AP170" s="71">
        <v>121658473.45365635</v>
      </c>
      <c r="AQ170" s="72"/>
      <c r="AR170" s="71">
        <v>288</v>
      </c>
      <c r="AS170" s="71">
        <v>91</v>
      </c>
      <c r="AT170" s="71">
        <v>1</v>
      </c>
      <c r="AU170" s="71">
        <v>0</v>
      </c>
      <c r="AV170" s="71">
        <v>0</v>
      </c>
      <c r="AW170" s="71">
        <v>0</v>
      </c>
      <c r="AX170" s="71"/>
      <c r="AY170" s="72"/>
      <c r="AZ170" s="71">
        <v>1398.8600000000001</v>
      </c>
      <c r="BA170" s="71">
        <v>7417.5</v>
      </c>
      <c r="BB170" s="71">
        <v>1500</v>
      </c>
      <c r="BC170" s="71">
        <v>0</v>
      </c>
      <c r="BD170" s="71">
        <v>0</v>
      </c>
      <c r="BE170" s="71">
        <v>0</v>
      </c>
      <c r="BF170" s="71"/>
      <c r="BG170" s="72"/>
      <c r="BH170" s="71">
        <v>0</v>
      </c>
      <c r="BI170" s="71">
        <v>0</v>
      </c>
      <c r="BJ170" s="71">
        <v>0</v>
      </c>
      <c r="BK170" s="71">
        <v>3.032</v>
      </c>
      <c r="BL170" s="71">
        <v>0</v>
      </c>
      <c r="BM170" s="71">
        <v>0</v>
      </c>
      <c r="BN170" s="72"/>
      <c r="BO170" s="71">
        <v>0</v>
      </c>
      <c r="BP170" s="71">
        <v>0</v>
      </c>
      <c r="BQ170" s="71">
        <v>0</v>
      </c>
      <c r="BR170" s="71">
        <v>2</v>
      </c>
      <c r="BS170" s="71">
        <v>0</v>
      </c>
      <c r="BT170" s="71">
        <v>0</v>
      </c>
      <c r="BU170"/>
      <c r="BV170" s="70">
        <v>3.032</v>
      </c>
      <c r="BW170" s="70">
        <v>0</v>
      </c>
      <c r="BX170" s="70">
        <v>0</v>
      </c>
      <c r="BY170" s="70">
        <v>0</v>
      </c>
      <c r="BZ170" s="70">
        <v>0</v>
      </c>
      <c r="CA170" s="70">
        <v>0</v>
      </c>
      <c r="CB170" s="70">
        <v>0</v>
      </c>
      <c r="CC170" s="70">
        <v>0</v>
      </c>
      <c r="CD170" s="70">
        <v>0</v>
      </c>
    </row>
    <row r="171" spans="1:82">
      <c r="A171" s="70" t="s">
        <v>1838</v>
      </c>
      <c r="B171" s="70">
        <v>390</v>
      </c>
      <c r="C171" s="70">
        <v>16</v>
      </c>
      <c r="D171" s="70">
        <v>23</v>
      </c>
      <c r="E171" s="70">
        <v>2019</v>
      </c>
      <c r="F171" s="70" t="s">
        <v>158</v>
      </c>
      <c r="G171" s="70" t="s">
        <v>1822</v>
      </c>
      <c r="H171" s="70" t="s">
        <v>1823</v>
      </c>
      <c r="I171" s="148"/>
      <c r="J171" s="71">
        <v>2.7384352340329476</v>
      </c>
      <c r="K171" s="71">
        <v>2.2504973322870874</v>
      </c>
      <c r="L171" s="71">
        <v>18.69149927489681</v>
      </c>
      <c r="M171" s="71">
        <v>28.84420231868604</v>
      </c>
      <c r="N171" s="71">
        <v>25.545360255914716</v>
      </c>
      <c r="O171" s="71">
        <v>22.853783493431781</v>
      </c>
      <c r="P171" s="71">
        <v>42.038277085152885</v>
      </c>
      <c r="Q171" s="71">
        <v>1.63155649452313</v>
      </c>
      <c r="R171" s="71">
        <v>29.142569395780502</v>
      </c>
      <c r="S171" s="71">
        <v>2.3803896939999998</v>
      </c>
      <c r="T171" s="72"/>
      <c r="U171" s="71">
        <v>612506</v>
      </c>
      <c r="V171" s="71">
        <v>1215</v>
      </c>
      <c r="W171" s="71">
        <v>280</v>
      </c>
      <c r="X171" s="71">
        <v>8892</v>
      </c>
      <c r="Y171" s="71">
        <v>11682</v>
      </c>
      <c r="Z171" s="71">
        <v>14308</v>
      </c>
      <c r="AA171" s="71">
        <v>8729</v>
      </c>
      <c r="AB171" s="71">
        <v>26439</v>
      </c>
      <c r="AC171" s="71">
        <v>5138943</v>
      </c>
      <c r="AD171" s="71">
        <v>2.3803896939999998</v>
      </c>
      <c r="AE171" s="72"/>
      <c r="AF171" s="71">
        <v>6064760.7090697922</v>
      </c>
      <c r="AG171" s="71">
        <v>1809851.840507084</v>
      </c>
      <c r="AH171" s="71">
        <v>3292825.0700296508</v>
      </c>
      <c r="AI171" s="71">
        <v>50967316.40720541</v>
      </c>
      <c r="AJ171" s="71">
        <v>54686729.220308557</v>
      </c>
      <c r="AK171" s="71">
        <v>0</v>
      </c>
      <c r="AL171" s="71">
        <v>0</v>
      </c>
      <c r="AM171" s="71">
        <v>3600792.7673145616</v>
      </c>
      <c r="AN171" s="71">
        <v>0</v>
      </c>
      <c r="AO171" s="71">
        <v>0</v>
      </c>
      <c r="AP171" s="71">
        <v>120422276.01443507</v>
      </c>
      <c r="AQ171" s="72"/>
      <c r="AR171" s="71">
        <v>288</v>
      </c>
      <c r="AS171" s="71">
        <v>92</v>
      </c>
      <c r="AT171" s="71">
        <v>2</v>
      </c>
      <c r="AU171" s="71">
        <v>0</v>
      </c>
      <c r="AV171" s="71">
        <v>0</v>
      </c>
      <c r="AW171" s="71">
        <v>0</v>
      </c>
      <c r="AX171" s="71"/>
      <c r="AY171" s="72"/>
      <c r="AZ171" s="71">
        <v>1398.46</v>
      </c>
      <c r="BA171" s="71">
        <v>7450.1</v>
      </c>
      <c r="BB171" s="71">
        <v>3490</v>
      </c>
      <c r="BC171" s="71">
        <v>0</v>
      </c>
      <c r="BD171" s="71">
        <v>0</v>
      </c>
      <c r="BE171" s="71">
        <v>0</v>
      </c>
      <c r="BF171" s="71"/>
      <c r="BG171" s="72"/>
      <c r="BH171" s="71">
        <v>0</v>
      </c>
      <c r="BI171" s="71">
        <v>0</v>
      </c>
      <c r="BJ171" s="71">
        <v>0</v>
      </c>
      <c r="BK171" s="71">
        <v>3.0169999999999999</v>
      </c>
      <c r="BL171" s="71">
        <v>0</v>
      </c>
      <c r="BM171" s="71">
        <v>0</v>
      </c>
      <c r="BN171" s="72"/>
      <c r="BO171" s="71">
        <v>0</v>
      </c>
      <c r="BP171" s="71">
        <v>0</v>
      </c>
      <c r="BQ171" s="71">
        <v>0</v>
      </c>
      <c r="BR171" s="71">
        <v>2</v>
      </c>
      <c r="BS171" s="71">
        <v>0</v>
      </c>
      <c r="BT171" s="71">
        <v>0</v>
      </c>
      <c r="BU171"/>
      <c r="BV171" s="70">
        <v>3.0169999999999999</v>
      </c>
      <c r="BW171" s="70">
        <v>0</v>
      </c>
      <c r="BX171" s="70">
        <v>0</v>
      </c>
      <c r="BY171" s="70">
        <v>0</v>
      </c>
      <c r="BZ171" s="70">
        <v>0</v>
      </c>
      <c r="CA171" s="70">
        <v>0</v>
      </c>
      <c r="CB171" s="70">
        <v>0</v>
      </c>
      <c r="CC171" s="70">
        <v>0</v>
      </c>
      <c r="CD171" s="70">
        <v>0</v>
      </c>
    </row>
    <row r="172" spans="1:82">
      <c r="A172" s="70" t="s">
        <v>1839</v>
      </c>
      <c r="B172" s="70">
        <v>391</v>
      </c>
      <c r="C172" s="70">
        <v>17</v>
      </c>
      <c r="D172" s="70">
        <v>23</v>
      </c>
      <c r="E172" s="70">
        <v>2020</v>
      </c>
      <c r="F172" s="70" t="s">
        <v>159</v>
      </c>
      <c r="G172" s="70" t="s">
        <v>1822</v>
      </c>
      <c r="H172" s="70" t="s">
        <v>1823</v>
      </c>
      <c r="I172" s="148"/>
      <c r="J172" s="71">
        <v>2.4910427313296859</v>
      </c>
      <c r="K172" s="71">
        <v>2.3068835443991458</v>
      </c>
      <c r="L172" s="71">
        <v>53.757034071737699</v>
      </c>
      <c r="M172" s="71">
        <v>29.081912064508746</v>
      </c>
      <c r="N172" s="71">
        <v>25.399298333234206</v>
      </c>
      <c r="O172" s="71">
        <v>19.968567431003883</v>
      </c>
      <c r="P172" s="71">
        <v>39.478250650052999</v>
      </c>
      <c r="Q172" s="71">
        <v>1.53162271173374</v>
      </c>
      <c r="R172" s="71">
        <v>27.659076298376689</v>
      </c>
      <c r="S172" s="71">
        <v>2.6872071639000001</v>
      </c>
      <c r="T172" s="72"/>
      <c r="U172" s="71">
        <v>508948</v>
      </c>
      <c r="V172" s="71">
        <v>1111</v>
      </c>
      <c r="W172" s="71">
        <v>727</v>
      </c>
      <c r="X172" s="71">
        <v>8743</v>
      </c>
      <c r="Y172" s="71">
        <v>11662</v>
      </c>
      <c r="Z172" s="71">
        <v>14269</v>
      </c>
      <c r="AA172" s="71">
        <v>8713</v>
      </c>
      <c r="AB172" s="71">
        <v>25977</v>
      </c>
      <c r="AC172" s="71">
        <v>4903117.9999999991</v>
      </c>
      <c r="AD172" s="71">
        <v>2.6872071639000001</v>
      </c>
      <c r="AE172" s="72"/>
      <c r="AF172" s="71">
        <v>5270150.0301419329</v>
      </c>
      <c r="AG172" s="71">
        <v>1721555.0899494521</v>
      </c>
      <c r="AH172" s="71">
        <v>10845398.873627529</v>
      </c>
      <c r="AI172" s="71">
        <v>49252799.340402931</v>
      </c>
      <c r="AJ172" s="71">
        <v>53855053.665929548</v>
      </c>
      <c r="AK172" s="71"/>
      <c r="AL172" s="71"/>
      <c r="AM172" s="71">
        <v>3390287.1104895622</v>
      </c>
      <c r="AN172" s="71"/>
      <c r="AO172" s="71"/>
      <c r="AP172" s="71">
        <v>124335244.11054096</v>
      </c>
      <c r="AQ172" s="72"/>
      <c r="AR172" s="71">
        <v>289</v>
      </c>
      <c r="AS172" s="71">
        <v>93</v>
      </c>
      <c r="AT172" s="71">
        <v>2</v>
      </c>
      <c r="AU172" s="71">
        <v>0</v>
      </c>
      <c r="AV172" s="71">
        <v>0</v>
      </c>
      <c r="AW172" s="71">
        <v>0</v>
      </c>
      <c r="AX172" s="71"/>
      <c r="AY172" s="72"/>
      <c r="AZ172" s="71">
        <v>1407.69</v>
      </c>
      <c r="BA172" s="71">
        <v>7499.2999999999975</v>
      </c>
      <c r="BB172" s="71">
        <v>3490</v>
      </c>
      <c r="BC172" s="71">
        <v>0</v>
      </c>
      <c r="BD172" s="71">
        <v>0</v>
      </c>
      <c r="BE172" s="71">
        <v>0</v>
      </c>
      <c r="BF172" s="71"/>
      <c r="BG172" s="72"/>
      <c r="BH172" s="71">
        <v>0</v>
      </c>
      <c r="BI172" s="71">
        <v>0</v>
      </c>
      <c r="BJ172" s="71">
        <v>0</v>
      </c>
      <c r="BK172" s="71">
        <v>3.0720000000000001</v>
      </c>
      <c r="BL172" s="71">
        <v>0</v>
      </c>
      <c r="BM172" s="71">
        <v>0</v>
      </c>
      <c r="BN172" s="72"/>
      <c r="BO172" s="71">
        <v>0</v>
      </c>
      <c r="BP172" s="71">
        <v>0</v>
      </c>
      <c r="BQ172" s="71">
        <v>0</v>
      </c>
      <c r="BR172" s="71">
        <v>2</v>
      </c>
      <c r="BS172" s="71">
        <v>0</v>
      </c>
      <c r="BT172" s="71">
        <v>0</v>
      </c>
      <c r="BU172"/>
      <c r="BV172" s="70">
        <v>3.0720000000000001</v>
      </c>
      <c r="BW172" s="70">
        <v>0</v>
      </c>
      <c r="BX172" s="70">
        <v>0</v>
      </c>
      <c r="BY172" s="70">
        <v>0</v>
      </c>
      <c r="BZ172" s="70">
        <v>0</v>
      </c>
      <c r="CA172" s="70">
        <v>0</v>
      </c>
      <c r="CB172" s="70">
        <v>0</v>
      </c>
      <c r="CC172" s="70">
        <v>0</v>
      </c>
      <c r="CD172" s="70">
        <v>0</v>
      </c>
    </row>
    <row r="173" spans="1:82">
      <c r="A173" s="70" t="s">
        <v>1840</v>
      </c>
      <c r="B173" s="70">
        <v>391</v>
      </c>
      <c r="C173" s="70">
        <v>18</v>
      </c>
      <c r="D173" s="70">
        <v>23</v>
      </c>
      <c r="E173" s="70">
        <v>2021</v>
      </c>
      <c r="F173" s="70" t="s">
        <v>160</v>
      </c>
      <c r="G173" s="70" t="s">
        <v>1822</v>
      </c>
      <c r="H173" s="70" t="s">
        <v>1823</v>
      </c>
      <c r="I173" s="148"/>
      <c r="J173" s="71">
        <v>2.4104755903913593</v>
      </c>
      <c r="K173" s="71">
        <v>2.3300508411664249</v>
      </c>
      <c r="L173" s="71">
        <v>49.413739178797044</v>
      </c>
      <c r="M173" s="71">
        <v>26.381540082336446</v>
      </c>
      <c r="N173" s="71">
        <v>22.305822087346193</v>
      </c>
      <c r="O173" s="71">
        <v>19.250797590895687</v>
      </c>
      <c r="P173" s="71">
        <v>40.230348528294762</v>
      </c>
      <c r="Q173" s="71">
        <v>1.48852091599023</v>
      </c>
      <c r="R173" s="71">
        <v>30.788934752004558</v>
      </c>
      <c r="S173" s="71">
        <v>2.123563141</v>
      </c>
      <c r="T173" s="72"/>
      <c r="U173" s="71">
        <v>512162</v>
      </c>
      <c r="V173" s="71">
        <v>1111</v>
      </c>
      <c r="W173" s="71">
        <v>727</v>
      </c>
      <c r="X173" s="71">
        <v>8743</v>
      </c>
      <c r="Y173" s="71">
        <v>11608</v>
      </c>
      <c r="Z173" s="71">
        <v>14164</v>
      </c>
      <c r="AA173" s="71">
        <v>8658</v>
      </c>
      <c r="AB173" s="71">
        <v>25494</v>
      </c>
      <c r="AC173" s="71">
        <v>5294848.9999999991</v>
      </c>
      <c r="AD173" s="71">
        <v>2.123563141</v>
      </c>
      <c r="AE173" s="72"/>
      <c r="AF173" s="71">
        <v>5859678.4012605771</v>
      </c>
      <c r="AG173" s="71">
        <v>1791054.5665380692</v>
      </c>
      <c r="AH173" s="71">
        <v>10425407.488031162</v>
      </c>
      <c r="AI173" s="71">
        <v>52158036.446607672</v>
      </c>
      <c r="AJ173" s="71">
        <v>52292175.074758738</v>
      </c>
      <c r="AK173" s="71">
        <v>0</v>
      </c>
      <c r="AL173" s="71">
        <v>0</v>
      </c>
      <c r="AM173" s="71">
        <v>3346441.555772128</v>
      </c>
      <c r="AN173" s="71">
        <v>0</v>
      </c>
      <c r="AO173" s="71">
        <v>0</v>
      </c>
      <c r="AP173" s="71">
        <v>125872793.53296834</v>
      </c>
      <c r="AQ173" s="72"/>
      <c r="AR173" s="71">
        <v>291</v>
      </c>
      <c r="AS173" s="71">
        <v>94</v>
      </c>
      <c r="AT173" s="71">
        <v>2</v>
      </c>
      <c r="AU173" s="71">
        <v>0</v>
      </c>
      <c r="AV173" s="71">
        <v>0</v>
      </c>
      <c r="AW173" s="71">
        <v>0</v>
      </c>
      <c r="AX173" s="71"/>
      <c r="AY173" s="72"/>
      <c r="AZ173" s="71">
        <v>1415.19</v>
      </c>
      <c r="BA173" s="71">
        <v>7548.4999999999964</v>
      </c>
      <c r="BB173" s="71">
        <v>3490</v>
      </c>
      <c r="BC173" s="71">
        <v>0</v>
      </c>
      <c r="BD173" s="71">
        <v>0</v>
      </c>
      <c r="BE173" s="71">
        <v>0</v>
      </c>
      <c r="BF173" s="71"/>
      <c r="BG173" s="72"/>
      <c r="BH173" s="71">
        <v>0</v>
      </c>
      <c r="BI173" s="71">
        <v>0</v>
      </c>
      <c r="BJ173" s="71">
        <v>0</v>
      </c>
      <c r="BK173" s="71">
        <v>2.9420000000000002</v>
      </c>
      <c r="BL173" s="71">
        <v>0</v>
      </c>
      <c r="BM173" s="71">
        <v>0</v>
      </c>
      <c r="BN173" s="72"/>
      <c r="BO173" s="71">
        <v>0</v>
      </c>
      <c r="BP173" s="71">
        <v>0</v>
      </c>
      <c r="BQ173" s="71">
        <v>0</v>
      </c>
      <c r="BR173" s="71">
        <v>2</v>
      </c>
      <c r="BS173" s="71">
        <v>0</v>
      </c>
      <c r="BT173" s="71">
        <v>0</v>
      </c>
      <c r="BU173"/>
      <c r="BV173" s="70">
        <v>2.9420000000000002</v>
      </c>
      <c r="BW173" s="70">
        <v>0</v>
      </c>
      <c r="BX173" s="70">
        <v>0</v>
      </c>
      <c r="BY173" s="70">
        <v>0</v>
      </c>
      <c r="BZ173" s="70">
        <v>0</v>
      </c>
      <c r="CA173" s="70">
        <v>0</v>
      </c>
      <c r="CB173" s="70">
        <v>0</v>
      </c>
      <c r="CC173" s="70">
        <v>0</v>
      </c>
      <c r="CD173" s="70">
        <v>0</v>
      </c>
    </row>
    <row r="174" spans="1:82">
      <c r="A174" s="70" t="s">
        <v>1841</v>
      </c>
      <c r="B174" s="70">
        <v>391</v>
      </c>
      <c r="C174" s="70">
        <v>19</v>
      </c>
      <c r="D174" s="70">
        <v>23</v>
      </c>
      <c r="E174" s="70">
        <v>2022</v>
      </c>
      <c r="F174" s="70" t="s">
        <v>161</v>
      </c>
      <c r="G174" s="70" t="s">
        <v>1822</v>
      </c>
      <c r="H174" s="70" t="s">
        <v>1823</v>
      </c>
      <c r="I174" s="148"/>
      <c r="J174" s="71">
        <v>3.040676941321788</v>
      </c>
      <c r="K174" s="71">
        <v>2.4548774950093502</v>
      </c>
      <c r="L174" s="71">
        <v>48.294972130078669</v>
      </c>
      <c r="M174" s="71">
        <v>29.728014480888561</v>
      </c>
      <c r="N174" s="71">
        <v>28.818381998307455</v>
      </c>
      <c r="O174" s="71">
        <v>20.230225832488962</v>
      </c>
      <c r="P174" s="71">
        <v>39.466079639171767</v>
      </c>
      <c r="Q174" s="71">
        <v>1.4691557896067948</v>
      </c>
      <c r="R174" s="71">
        <v>33.775362350568088</v>
      </c>
      <c r="S174" s="71">
        <v>1.0201674629999999</v>
      </c>
      <c r="T174" s="72"/>
      <c r="U174" s="71">
        <v>506101</v>
      </c>
      <c r="V174" s="71">
        <v>1111</v>
      </c>
      <c r="W174" s="71">
        <v>727</v>
      </c>
      <c r="X174" s="71">
        <v>8743</v>
      </c>
      <c r="Y174" s="71">
        <v>11556</v>
      </c>
      <c r="Z174" s="71">
        <v>14142</v>
      </c>
      <c r="AA174" s="71">
        <v>8623</v>
      </c>
      <c r="AB174" s="71">
        <v>24956</v>
      </c>
      <c r="AC174" s="71">
        <v>5881382.9999999991</v>
      </c>
      <c r="AD174" s="71">
        <v>1.0201674629999999</v>
      </c>
      <c r="AE174" s="72"/>
      <c r="AF174" s="71">
        <v>5991057.5563560454</v>
      </c>
      <c r="AG174" s="71">
        <v>1834321.380687661</v>
      </c>
      <c r="AH174" s="71">
        <v>10303997.008931397</v>
      </c>
      <c r="AI174" s="71">
        <v>48401809.675455227</v>
      </c>
      <c r="AJ174" s="71">
        <v>53837623.294511221</v>
      </c>
      <c r="AK174" s="71">
        <v>0</v>
      </c>
      <c r="AL174" s="71">
        <v>0</v>
      </c>
      <c r="AM174" s="71">
        <v>3222500.7592239757</v>
      </c>
      <c r="AN174" s="71">
        <v>0</v>
      </c>
      <c r="AO174" s="71">
        <v>0</v>
      </c>
      <c r="AP174" s="71">
        <v>123591309.67516553</v>
      </c>
      <c r="AQ174" s="72"/>
      <c r="AR174" s="71">
        <v>328</v>
      </c>
      <c r="AS174" s="71">
        <v>96</v>
      </c>
      <c r="AT174" s="71">
        <v>2</v>
      </c>
      <c r="AU174" s="71">
        <v>0</v>
      </c>
      <c r="AV174" s="71">
        <v>0</v>
      </c>
      <c r="AW174" s="71">
        <v>0</v>
      </c>
      <c r="AX174" s="71"/>
      <c r="AY174" s="72"/>
      <c r="AZ174" s="71">
        <v>1691.3599999999992</v>
      </c>
      <c r="BA174" s="71">
        <v>7647.4999999999964</v>
      </c>
      <c r="BB174" s="71">
        <v>3490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1842</v>
      </c>
      <c r="B175" s="70">
        <v>391</v>
      </c>
      <c r="C175" s="70">
        <v>20</v>
      </c>
      <c r="D175" s="70">
        <v>23</v>
      </c>
      <c r="E175" s="70">
        <v>2023</v>
      </c>
      <c r="F175" s="70" t="s">
        <v>1539</v>
      </c>
      <c r="G175" s="70" t="s">
        <v>1822</v>
      </c>
      <c r="H175" s="70" t="s">
        <v>1823</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371</v>
      </c>
      <c r="AS175" s="71">
        <v>96</v>
      </c>
      <c r="AT175" s="71">
        <v>2</v>
      </c>
      <c r="AU175" s="71">
        <v>0</v>
      </c>
      <c r="AV175" s="71">
        <v>0</v>
      </c>
      <c r="AW175" s="71">
        <v>0</v>
      </c>
      <c r="AX175" s="71"/>
      <c r="AY175" s="72"/>
      <c r="AZ175" s="71">
        <v>2049.7600000000007</v>
      </c>
      <c r="BA175" s="71">
        <v>7647.4999999999964</v>
      </c>
      <c r="BB175" s="71">
        <v>3490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1843</v>
      </c>
      <c r="B176" s="70">
        <v>391</v>
      </c>
      <c r="C176" s="70">
        <v>21</v>
      </c>
      <c r="D176" s="70">
        <v>23</v>
      </c>
      <c r="E176" s="70">
        <v>2024</v>
      </c>
      <c r="F176" s="70" t="s">
        <v>1554</v>
      </c>
      <c r="G176" s="70" t="s">
        <v>1822</v>
      </c>
      <c r="H176" s="70" t="s">
        <v>1823</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1844</v>
      </c>
      <c r="B177" s="70">
        <v>222</v>
      </c>
      <c r="C177" s="70">
        <v>1</v>
      </c>
      <c r="D177" s="70">
        <v>14</v>
      </c>
      <c r="E177" s="70">
        <v>1990</v>
      </c>
      <c r="F177" s="70" t="s">
        <v>787</v>
      </c>
      <c r="G177" s="70" t="s">
        <v>1845</v>
      </c>
      <c r="H177" s="70" t="s">
        <v>1846</v>
      </c>
      <c r="I177" s="148"/>
      <c r="J177" s="71">
        <v>25.584671212471431</v>
      </c>
      <c r="K177" s="71">
        <v>5.7947546075053236</v>
      </c>
      <c r="L177" s="71">
        <v>56.208638392141403</v>
      </c>
      <c r="M177" s="71">
        <v>23.961715441148989</v>
      </c>
      <c r="N177" s="71">
        <v>32.108925299175908</v>
      </c>
      <c r="O177" s="71">
        <v>21.92740964388647</v>
      </c>
      <c r="P177" s="71">
        <v>27.99295495265579</v>
      </c>
      <c r="Q177" s="71">
        <v>2.3598524983983098</v>
      </c>
      <c r="R177" s="71">
        <v>41.525928161695127</v>
      </c>
      <c r="S177" s="71">
        <v>2.1827344294000079</v>
      </c>
      <c r="T177" s="72"/>
      <c r="U177" s="71">
        <v>2063302</v>
      </c>
      <c r="V177" s="71">
        <v>1704</v>
      </c>
      <c r="W177" s="71">
        <v>733</v>
      </c>
      <c r="X177" s="71">
        <v>9400</v>
      </c>
      <c r="Y177" s="71">
        <v>11601</v>
      </c>
      <c r="Z177" s="71">
        <v>9019</v>
      </c>
      <c r="AA177" s="71">
        <v>6797</v>
      </c>
      <c r="AB177" s="71">
        <v>38316</v>
      </c>
      <c r="AC177" s="71">
        <v>7192365.5</v>
      </c>
      <c r="AD177" s="71">
        <v>2.1827344294000079</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1847</v>
      </c>
      <c r="B178" s="70">
        <v>223</v>
      </c>
      <c r="C178" s="70">
        <v>2</v>
      </c>
      <c r="D178" s="70">
        <v>14</v>
      </c>
      <c r="E178" s="70">
        <v>2005</v>
      </c>
      <c r="F178" s="70" t="s">
        <v>789</v>
      </c>
      <c r="G178" s="1064" t="s">
        <v>1845</v>
      </c>
      <c r="H178" s="70" t="s">
        <v>1846</v>
      </c>
      <c r="I178" s="148"/>
      <c r="J178" s="71">
        <v>13.548342100123071</v>
      </c>
      <c r="K178" s="71">
        <v>3.6611374724518901</v>
      </c>
      <c r="L178" s="71">
        <v>33.592998039217854</v>
      </c>
      <c r="M178" s="71">
        <v>35.0771595045358</v>
      </c>
      <c r="N178" s="71">
        <v>37.531013390081363</v>
      </c>
      <c r="O178" s="71">
        <v>32.195573305545523</v>
      </c>
      <c r="P178" s="71">
        <v>27.833652516969408</v>
      </c>
      <c r="Q178" s="71">
        <v>2.0462120559766399</v>
      </c>
      <c r="R178" s="71">
        <v>18.3967397273756</v>
      </c>
      <c r="S178" s="71">
        <v>2.9594624197420449</v>
      </c>
      <c r="T178" s="72"/>
      <c r="U178" s="71">
        <v>1248823</v>
      </c>
      <c r="V178" s="71">
        <v>1473</v>
      </c>
      <c r="W178" s="71">
        <v>443</v>
      </c>
      <c r="X178" s="71">
        <v>7772</v>
      </c>
      <c r="Y178" s="71">
        <v>12375</v>
      </c>
      <c r="Z178" s="71">
        <v>15324</v>
      </c>
      <c r="AA178" s="71">
        <v>5535</v>
      </c>
      <c r="AB178" s="71">
        <v>34732</v>
      </c>
      <c r="AC178" s="71">
        <v>3253082.5</v>
      </c>
      <c r="AD178" s="71">
        <v>2.9594624197420449</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1848</v>
      </c>
      <c r="B179" s="70">
        <v>224</v>
      </c>
      <c r="C179" s="70">
        <v>3</v>
      </c>
      <c r="D179" s="70">
        <v>14</v>
      </c>
      <c r="E179" s="70">
        <v>2006</v>
      </c>
      <c r="F179" s="70" t="s">
        <v>790</v>
      </c>
      <c r="G179" s="1064" t="s">
        <v>1845</v>
      </c>
      <c r="H179" s="70" t="s">
        <v>1846</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1849</v>
      </c>
      <c r="B180" s="70">
        <v>225</v>
      </c>
      <c r="C180" s="70">
        <v>4</v>
      </c>
      <c r="D180" s="70">
        <v>14</v>
      </c>
      <c r="E180" s="70">
        <v>2007</v>
      </c>
      <c r="F180" s="70" t="s">
        <v>791</v>
      </c>
      <c r="G180" s="70" t="s">
        <v>1845</v>
      </c>
      <c r="H180" s="70" t="s">
        <v>1846</v>
      </c>
      <c r="I180" s="148"/>
      <c r="J180" s="71">
        <v>11.594122944120141</v>
      </c>
      <c r="K180" s="71">
        <v>3.242275595532031</v>
      </c>
      <c r="L180" s="71">
        <v>27.787421956809059</v>
      </c>
      <c r="M180" s="71">
        <v>35.768975171723611</v>
      </c>
      <c r="N180" s="71">
        <v>37.314360329895933</v>
      </c>
      <c r="O180" s="71">
        <v>31.184866480192209</v>
      </c>
      <c r="P180" s="71">
        <v>27.335102049805808</v>
      </c>
      <c r="Q180" s="71">
        <v>2.0763570237486402</v>
      </c>
      <c r="R180" s="71">
        <v>10.995391522116879</v>
      </c>
      <c r="S180" s="71">
        <v>3.2465844673301398</v>
      </c>
      <c r="T180" s="72"/>
      <c r="U180" s="71">
        <v>1215727</v>
      </c>
      <c r="V180" s="71">
        <v>1330</v>
      </c>
      <c r="W180" s="71">
        <v>358</v>
      </c>
      <c r="X180" s="71">
        <v>9131</v>
      </c>
      <c r="Y180" s="71">
        <v>12252</v>
      </c>
      <c r="Z180" s="71">
        <v>15430</v>
      </c>
      <c r="AA180" s="71">
        <v>5353</v>
      </c>
      <c r="AB180" s="71">
        <v>33380</v>
      </c>
      <c r="AC180" s="71">
        <v>2000094.5</v>
      </c>
      <c r="AD180" s="71">
        <v>3.2465844673301398</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1850</v>
      </c>
      <c r="B181" s="70">
        <v>226</v>
      </c>
      <c r="C181" s="70">
        <v>5</v>
      </c>
      <c r="D181" s="70">
        <v>14</v>
      </c>
      <c r="E181" s="70">
        <v>2008</v>
      </c>
      <c r="F181" s="70" t="s">
        <v>792</v>
      </c>
      <c r="G181" s="70" t="s">
        <v>1845</v>
      </c>
      <c r="H181" s="70" t="s">
        <v>1846</v>
      </c>
      <c r="I181" s="148"/>
      <c r="J181" s="71">
        <v>11.385080075559459</v>
      </c>
      <c r="K181" s="71">
        <v>2.4013530447434221</v>
      </c>
      <c r="L181" s="71">
        <v>24.900815774479859</v>
      </c>
      <c r="M181" s="71">
        <v>37.256823205674138</v>
      </c>
      <c r="N181" s="71">
        <v>33.357578062979812</v>
      </c>
      <c r="O181" s="71">
        <v>30.193831743346522</v>
      </c>
      <c r="P181" s="71">
        <v>26.671465112128981</v>
      </c>
      <c r="Q181" s="71">
        <v>2.0062233632866402</v>
      </c>
      <c r="R181" s="71">
        <v>8.1356878739248177</v>
      </c>
      <c r="S181" s="71">
        <v>2.1569949728187749</v>
      </c>
      <c r="T181" s="72"/>
      <c r="U181" s="71">
        <v>1231052</v>
      </c>
      <c r="V181" s="71">
        <v>1330</v>
      </c>
      <c r="W181" s="71">
        <v>358</v>
      </c>
      <c r="X181" s="71">
        <v>9131</v>
      </c>
      <c r="Y181" s="71">
        <v>12286</v>
      </c>
      <c r="Z181" s="71">
        <v>15464</v>
      </c>
      <c r="AA181" s="71">
        <v>5229</v>
      </c>
      <c r="AB181" s="71">
        <v>32783</v>
      </c>
      <c r="AC181" s="71">
        <v>1536719.5</v>
      </c>
      <c r="AD181" s="71">
        <v>2.1569949728187749</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1851</v>
      </c>
      <c r="B182" s="70">
        <v>227</v>
      </c>
      <c r="C182" s="70">
        <v>6</v>
      </c>
      <c r="D182" s="70">
        <v>14</v>
      </c>
      <c r="E182" s="70">
        <v>2009</v>
      </c>
      <c r="F182" s="70" t="s">
        <v>176</v>
      </c>
      <c r="G182" s="70" t="s">
        <v>1845</v>
      </c>
      <c r="H182" s="70" t="s">
        <v>1846</v>
      </c>
      <c r="I182" s="148"/>
      <c r="J182" s="71">
        <v>8.4982440910407089</v>
      </c>
      <c r="K182" s="71">
        <v>2.2390982370109489</v>
      </c>
      <c r="L182" s="71">
        <v>18.477938693250749</v>
      </c>
      <c r="M182" s="71">
        <v>35.345052973511173</v>
      </c>
      <c r="N182" s="71">
        <v>32.05961637979869</v>
      </c>
      <c r="O182" s="71">
        <v>30.62166586298866</v>
      </c>
      <c r="P182" s="71">
        <v>25.38384619163817</v>
      </c>
      <c r="Q182" s="71">
        <v>1.8767668575738401</v>
      </c>
      <c r="R182" s="71">
        <v>8.6988717140634488</v>
      </c>
      <c r="S182" s="71">
        <v>2.2648511580246611</v>
      </c>
      <c r="T182" s="72"/>
      <c r="U182" s="71">
        <v>830445</v>
      </c>
      <c r="V182" s="71">
        <v>1182</v>
      </c>
      <c r="W182" s="71">
        <v>382</v>
      </c>
      <c r="X182" s="71">
        <v>9242</v>
      </c>
      <c r="Y182" s="71">
        <v>12265</v>
      </c>
      <c r="Z182" s="71">
        <v>15480</v>
      </c>
      <c r="AA182" s="71">
        <v>5109</v>
      </c>
      <c r="AB182" s="71">
        <v>32193</v>
      </c>
      <c r="AC182" s="71">
        <v>1602973</v>
      </c>
      <c r="AD182" s="71">
        <v>2.2648511580246611</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0</v>
      </c>
      <c r="BM182" s="71">
        <v>0</v>
      </c>
      <c r="BN182" s="72"/>
      <c r="BO182" s="71">
        <v>0</v>
      </c>
      <c r="BP182" s="71">
        <v>0</v>
      </c>
      <c r="BQ182" s="71">
        <v>0</v>
      </c>
      <c r="BR182" s="71">
        <v>0</v>
      </c>
      <c r="BS182" s="71">
        <v>0</v>
      </c>
      <c r="BT182" s="71">
        <v>0</v>
      </c>
      <c r="BU182"/>
      <c r="BV182" s="70">
        <v>0</v>
      </c>
      <c r="BW182" s="70">
        <v>0</v>
      </c>
      <c r="BX182" s="70">
        <v>0</v>
      </c>
      <c r="BY182" s="70">
        <v>0</v>
      </c>
      <c r="BZ182" s="70">
        <v>0</v>
      </c>
      <c r="CA182" s="70">
        <v>0</v>
      </c>
      <c r="CB182" s="70">
        <v>0</v>
      </c>
      <c r="CC182" s="70">
        <v>0</v>
      </c>
      <c r="CD182" s="70">
        <v>0</v>
      </c>
    </row>
    <row r="183" spans="1:82">
      <c r="A183" s="70" t="s">
        <v>1852</v>
      </c>
      <c r="B183" s="70">
        <v>228</v>
      </c>
      <c r="C183" s="70">
        <v>7</v>
      </c>
      <c r="D183" s="70">
        <v>14</v>
      </c>
      <c r="E183" s="70">
        <v>2010</v>
      </c>
      <c r="F183" s="70" t="s">
        <v>177</v>
      </c>
      <c r="G183" s="70" t="s">
        <v>1845</v>
      </c>
      <c r="H183" s="70" t="s">
        <v>1846</v>
      </c>
      <c r="I183" s="148"/>
      <c r="J183" s="71">
        <v>8.1008768551081385</v>
      </c>
      <c r="K183" s="71">
        <v>2.4124128122680868</v>
      </c>
      <c r="L183" s="71">
        <v>17.793633177019402</v>
      </c>
      <c r="M183" s="71">
        <v>37.336120366774693</v>
      </c>
      <c r="N183" s="71">
        <v>38.735556042840692</v>
      </c>
      <c r="O183" s="71">
        <v>30.53319411316318</v>
      </c>
      <c r="P183" s="71">
        <v>25.35118560791123</v>
      </c>
      <c r="Q183" s="71">
        <v>1.92445817887126</v>
      </c>
      <c r="R183" s="71">
        <v>9.2049000791270377</v>
      </c>
      <c r="S183" s="71">
        <v>2.1386330375359428</v>
      </c>
      <c r="T183" s="72"/>
      <c r="U183" s="71">
        <v>786387</v>
      </c>
      <c r="V183" s="71">
        <v>1182</v>
      </c>
      <c r="W183" s="71">
        <v>382</v>
      </c>
      <c r="X183" s="71">
        <v>9242</v>
      </c>
      <c r="Y183" s="71">
        <v>12240</v>
      </c>
      <c r="Z183" s="71">
        <v>15507</v>
      </c>
      <c r="AA183" s="71">
        <v>4975</v>
      </c>
      <c r="AB183" s="71">
        <v>31632</v>
      </c>
      <c r="AC183" s="71">
        <v>1607438.5</v>
      </c>
      <c r="AD183" s="71">
        <v>2.1386330375359428</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0</v>
      </c>
      <c r="BM183" s="71">
        <v>0</v>
      </c>
      <c r="BN183" s="72"/>
      <c r="BO183" s="71">
        <v>0</v>
      </c>
      <c r="BP183" s="71">
        <v>0</v>
      </c>
      <c r="BQ183" s="71">
        <v>0</v>
      </c>
      <c r="BR183" s="71">
        <v>0</v>
      </c>
      <c r="BS183" s="71">
        <v>0</v>
      </c>
      <c r="BT183" s="71">
        <v>0</v>
      </c>
      <c r="BU183"/>
      <c r="BV183" s="70">
        <v>0</v>
      </c>
      <c r="BW183" s="70">
        <v>0</v>
      </c>
      <c r="BX183" s="70">
        <v>0</v>
      </c>
      <c r="BY183" s="70">
        <v>0</v>
      </c>
      <c r="BZ183" s="70">
        <v>0</v>
      </c>
      <c r="CA183" s="70">
        <v>0</v>
      </c>
      <c r="CB183" s="70">
        <v>0</v>
      </c>
      <c r="CC183" s="70">
        <v>0</v>
      </c>
      <c r="CD183" s="70">
        <v>0</v>
      </c>
    </row>
    <row r="184" spans="1:82">
      <c r="A184" s="70" t="s">
        <v>1853</v>
      </c>
      <c r="B184" s="70">
        <v>229</v>
      </c>
      <c r="C184" s="70">
        <v>8</v>
      </c>
      <c r="D184" s="70">
        <v>14</v>
      </c>
      <c r="E184" s="70">
        <v>2011</v>
      </c>
      <c r="F184" s="70" t="s">
        <v>178</v>
      </c>
      <c r="G184" s="70" t="s">
        <v>1845</v>
      </c>
      <c r="H184" s="70" t="s">
        <v>1846</v>
      </c>
      <c r="I184" s="148"/>
      <c r="J184" s="71">
        <v>10.1007956272179</v>
      </c>
      <c r="K184" s="71">
        <v>3.1872794899820671</v>
      </c>
      <c r="L184" s="71">
        <v>15.75882401750772</v>
      </c>
      <c r="M184" s="71">
        <v>42.876708240408789</v>
      </c>
      <c r="N184" s="71">
        <v>47.56162409003916</v>
      </c>
      <c r="O184" s="71">
        <v>30.032353830987535</v>
      </c>
      <c r="P184" s="71">
        <v>24.287030579052171</v>
      </c>
      <c r="Q184" s="71">
        <v>2.1816638755917199</v>
      </c>
      <c r="R184" s="71">
        <v>8.2959565099716119</v>
      </c>
      <c r="S184" s="71">
        <v>2.0173060592536429</v>
      </c>
      <c r="T184" s="72"/>
      <c r="U184" s="71">
        <v>845808</v>
      </c>
      <c r="V184" s="71">
        <v>1182</v>
      </c>
      <c r="W184" s="71">
        <v>382</v>
      </c>
      <c r="X184" s="71">
        <v>9242</v>
      </c>
      <c r="Y184" s="71">
        <v>12228</v>
      </c>
      <c r="Z184" s="71">
        <v>15584</v>
      </c>
      <c r="AA184" s="71">
        <v>4908</v>
      </c>
      <c r="AB184" s="71">
        <v>31088</v>
      </c>
      <c r="AC184" s="71">
        <v>1446315</v>
      </c>
      <c r="AD184" s="71">
        <v>2.0173060592536429</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0</v>
      </c>
      <c r="BM184" s="71">
        <v>0</v>
      </c>
      <c r="BN184" s="72"/>
      <c r="BO184" s="71">
        <v>0</v>
      </c>
      <c r="BP184" s="71">
        <v>0</v>
      </c>
      <c r="BQ184" s="71">
        <v>0</v>
      </c>
      <c r="BR184" s="71">
        <v>0</v>
      </c>
      <c r="BS184" s="71">
        <v>0</v>
      </c>
      <c r="BT184" s="71">
        <v>0</v>
      </c>
      <c r="BU184"/>
      <c r="BV184" s="70">
        <v>0</v>
      </c>
      <c r="BW184" s="70">
        <v>0</v>
      </c>
      <c r="BX184" s="70">
        <v>0</v>
      </c>
      <c r="BY184" s="70">
        <v>0</v>
      </c>
      <c r="BZ184" s="70">
        <v>0</v>
      </c>
      <c r="CA184" s="70">
        <v>0</v>
      </c>
      <c r="CB184" s="70">
        <v>0</v>
      </c>
      <c r="CC184" s="70">
        <v>0</v>
      </c>
      <c r="CD184" s="70">
        <v>0</v>
      </c>
    </row>
    <row r="185" spans="1:82">
      <c r="A185" s="70" t="s">
        <v>1854</v>
      </c>
      <c r="B185" s="70">
        <v>230</v>
      </c>
      <c r="C185" s="70">
        <v>9</v>
      </c>
      <c r="D185" s="70">
        <v>14</v>
      </c>
      <c r="E185" s="70">
        <v>2012</v>
      </c>
      <c r="F185" s="70" t="s">
        <v>179</v>
      </c>
      <c r="G185" s="70" t="s">
        <v>1845</v>
      </c>
      <c r="H185" s="70" t="s">
        <v>1846</v>
      </c>
      <c r="I185" s="148"/>
      <c r="J185" s="71">
        <v>12.981605984387871</v>
      </c>
      <c r="K185" s="71">
        <v>3.0814814797614338</v>
      </c>
      <c r="L185" s="71">
        <v>15.604856712854829</v>
      </c>
      <c r="M185" s="71">
        <v>48.338002414495911</v>
      </c>
      <c r="N185" s="71">
        <v>50.880997701544231</v>
      </c>
      <c r="O185" s="71">
        <v>30.048403696714917</v>
      </c>
      <c r="P185" s="71">
        <v>23.783228794567894</v>
      </c>
      <c r="Q185" s="71">
        <v>2.33670937996918</v>
      </c>
      <c r="R185" s="71">
        <v>6.4292305052553322</v>
      </c>
      <c r="S185" s="71">
        <v>2.287881282654006</v>
      </c>
      <c r="T185" s="72"/>
      <c r="U185" s="71">
        <v>973260</v>
      </c>
      <c r="V185" s="71">
        <v>1182</v>
      </c>
      <c r="W185" s="71">
        <v>382</v>
      </c>
      <c r="X185" s="71">
        <v>9242</v>
      </c>
      <c r="Y185" s="71">
        <v>12221</v>
      </c>
      <c r="Z185" s="71">
        <v>15716</v>
      </c>
      <c r="AA185" s="71">
        <v>4779</v>
      </c>
      <c r="AB185" s="71">
        <v>30647</v>
      </c>
      <c r="AC185" s="71">
        <v>1091839</v>
      </c>
      <c r="AD185" s="71">
        <v>2.287881282654006</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0</v>
      </c>
      <c r="BM185" s="71">
        <v>0</v>
      </c>
      <c r="BN185" s="72"/>
      <c r="BO185" s="71">
        <v>0</v>
      </c>
      <c r="BP185" s="71">
        <v>0</v>
      </c>
      <c r="BQ185" s="71">
        <v>0</v>
      </c>
      <c r="BR185" s="71">
        <v>0</v>
      </c>
      <c r="BS185" s="71">
        <v>0</v>
      </c>
      <c r="BT185" s="71">
        <v>0</v>
      </c>
      <c r="BU185"/>
      <c r="BV185" s="70">
        <v>0</v>
      </c>
      <c r="BW185" s="70">
        <v>0</v>
      </c>
      <c r="BX185" s="70">
        <v>0</v>
      </c>
      <c r="BY185" s="70">
        <v>0</v>
      </c>
      <c r="BZ185" s="70">
        <v>0</v>
      </c>
      <c r="CA185" s="70">
        <v>0</v>
      </c>
      <c r="CB185" s="70">
        <v>0</v>
      </c>
      <c r="CC185" s="70">
        <v>0</v>
      </c>
      <c r="CD185" s="70">
        <v>0</v>
      </c>
    </row>
    <row r="186" spans="1:82">
      <c r="A186" s="70" t="s">
        <v>1855</v>
      </c>
      <c r="B186" s="70">
        <v>231</v>
      </c>
      <c r="C186" s="70">
        <v>10</v>
      </c>
      <c r="D186" s="70">
        <v>14</v>
      </c>
      <c r="E186" s="70">
        <v>2013</v>
      </c>
      <c r="F186" s="70" t="s">
        <v>180</v>
      </c>
      <c r="G186" s="70" t="s">
        <v>1845</v>
      </c>
      <c r="H186" s="70" t="s">
        <v>1846</v>
      </c>
      <c r="I186" s="148"/>
      <c r="J186" s="71">
        <v>14.415915828193141</v>
      </c>
      <c r="K186" s="71">
        <v>2.6575522610398989</v>
      </c>
      <c r="L186" s="71">
        <v>14.69250233477355</v>
      </c>
      <c r="M186" s="71">
        <v>47.413948159587846</v>
      </c>
      <c r="N186" s="71">
        <v>55.756950326211808</v>
      </c>
      <c r="O186" s="71">
        <v>28.963634707545374</v>
      </c>
      <c r="P186" s="71">
        <v>23.343335597633494</v>
      </c>
      <c r="Q186" s="71">
        <v>2.3455550897430002</v>
      </c>
      <c r="R186" s="71">
        <v>5.8410383622604902</v>
      </c>
      <c r="S186" s="71">
        <v>1.7688231950281339</v>
      </c>
      <c r="T186" s="72"/>
      <c r="U186" s="71">
        <v>1016697</v>
      </c>
      <c r="V186" s="71">
        <v>1182</v>
      </c>
      <c r="W186" s="71">
        <v>382</v>
      </c>
      <c r="X186" s="71">
        <v>9242</v>
      </c>
      <c r="Y186" s="71">
        <v>12224</v>
      </c>
      <c r="Z186" s="71">
        <v>15825</v>
      </c>
      <c r="AA186" s="71">
        <v>4673</v>
      </c>
      <c r="AB186" s="71">
        <v>30322</v>
      </c>
      <c r="AC186" s="71">
        <v>968279.5</v>
      </c>
      <c r="AD186" s="71">
        <v>1.7688231950281339</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0</v>
      </c>
      <c r="BM186" s="71">
        <v>0</v>
      </c>
      <c r="BN186" s="72"/>
      <c r="BO186" s="71">
        <v>0</v>
      </c>
      <c r="BP186" s="71">
        <v>0</v>
      </c>
      <c r="BQ186" s="71">
        <v>0</v>
      </c>
      <c r="BR186" s="71">
        <v>0</v>
      </c>
      <c r="BS186" s="71">
        <v>0</v>
      </c>
      <c r="BT186" s="71">
        <v>0</v>
      </c>
      <c r="BU186"/>
      <c r="BV186" s="70">
        <v>0</v>
      </c>
      <c r="BW186" s="70">
        <v>0</v>
      </c>
      <c r="BX186" s="70">
        <v>0</v>
      </c>
      <c r="BY186" s="70">
        <v>0</v>
      </c>
      <c r="BZ186" s="70">
        <v>0</v>
      </c>
      <c r="CA186" s="70">
        <v>0</v>
      </c>
      <c r="CB186" s="70">
        <v>0</v>
      </c>
      <c r="CC186" s="70">
        <v>0</v>
      </c>
      <c r="CD186" s="70">
        <v>0</v>
      </c>
    </row>
    <row r="187" spans="1:82">
      <c r="A187" s="70" t="s">
        <v>1856</v>
      </c>
      <c r="B187" s="70">
        <v>232</v>
      </c>
      <c r="C187" s="70">
        <v>11</v>
      </c>
      <c r="D187" s="70">
        <v>14</v>
      </c>
      <c r="E187" s="70">
        <v>2014</v>
      </c>
      <c r="F187" s="70" t="s">
        <v>181</v>
      </c>
      <c r="G187" s="70" t="s">
        <v>1845</v>
      </c>
      <c r="H187" s="70" t="s">
        <v>1846</v>
      </c>
      <c r="I187" s="148"/>
      <c r="J187" s="71">
        <v>13.6552793276375</v>
      </c>
      <c r="K187" s="71">
        <v>2.452079745128172</v>
      </c>
      <c r="L187" s="71">
        <v>13.283897544408539</v>
      </c>
      <c r="M187" s="71">
        <v>45.423384437535731</v>
      </c>
      <c r="N187" s="71">
        <v>43.583400189900637</v>
      </c>
      <c r="O187" s="71">
        <v>27.635559000799841</v>
      </c>
      <c r="P187" s="71">
        <v>23.103134998644876</v>
      </c>
      <c r="Q187" s="71">
        <v>2.2076711696587799</v>
      </c>
      <c r="R187" s="71">
        <v>7.0555741231978031</v>
      </c>
      <c r="S187" s="71">
        <v>2.4399403504942758</v>
      </c>
      <c r="T187" s="72"/>
      <c r="U187" s="71">
        <v>1051884</v>
      </c>
      <c r="V187" s="71">
        <v>984</v>
      </c>
      <c r="W187" s="71">
        <v>303</v>
      </c>
      <c r="X187" s="71">
        <v>8798</v>
      </c>
      <c r="Y187" s="71">
        <v>12140</v>
      </c>
      <c r="Z187" s="71">
        <v>15903</v>
      </c>
      <c r="AA187" s="71">
        <v>4601</v>
      </c>
      <c r="AB187" s="71">
        <v>29746</v>
      </c>
      <c r="AC187" s="71">
        <v>1173293</v>
      </c>
      <c r="AD187" s="71">
        <v>2.4399403504942758</v>
      </c>
      <c r="AE187" s="72"/>
      <c r="AF187" s="71"/>
      <c r="AG187" s="71"/>
      <c r="AH187" s="71"/>
      <c r="AI187" s="71"/>
      <c r="AJ187" s="71"/>
      <c r="AK187" s="71"/>
      <c r="AL187" s="71"/>
      <c r="AM187" s="71"/>
      <c r="AN187" s="71"/>
      <c r="AO187" s="71"/>
      <c r="AP187" s="71"/>
      <c r="AQ187" s="72"/>
      <c r="AR187" s="71">
        <v>707</v>
      </c>
      <c r="AS187" s="71">
        <v>177</v>
      </c>
      <c r="AT187" s="71">
        <v>1</v>
      </c>
      <c r="AU187" s="71">
        <v>0</v>
      </c>
      <c r="AV187" s="71">
        <v>0</v>
      </c>
      <c r="AW187" s="71">
        <v>0</v>
      </c>
      <c r="AX187" s="71"/>
      <c r="AY187" s="72"/>
      <c r="AZ187" s="71">
        <v>3448.9459999999999</v>
      </c>
      <c r="BA187" s="71">
        <v>11878.68</v>
      </c>
      <c r="BB187" s="71">
        <v>10.4</v>
      </c>
      <c r="BC187" s="71">
        <v>0</v>
      </c>
      <c r="BD187" s="71">
        <v>0</v>
      </c>
      <c r="BE187" s="71">
        <v>0</v>
      </c>
      <c r="BF187" s="71"/>
      <c r="BG187" s="72"/>
      <c r="BH187" s="71">
        <v>0</v>
      </c>
      <c r="BI187" s="71">
        <v>0</v>
      </c>
      <c r="BJ187" s="71">
        <v>0</v>
      </c>
      <c r="BK187" s="71">
        <v>0</v>
      </c>
      <c r="BL187" s="71">
        <v>0</v>
      </c>
      <c r="BM187" s="71">
        <v>0</v>
      </c>
      <c r="BN187" s="72"/>
      <c r="BO187" s="71">
        <v>0</v>
      </c>
      <c r="BP187" s="71">
        <v>0</v>
      </c>
      <c r="BQ187" s="71">
        <v>0</v>
      </c>
      <c r="BR187" s="71">
        <v>0</v>
      </c>
      <c r="BS187" s="71">
        <v>0</v>
      </c>
      <c r="BT187" s="71">
        <v>0</v>
      </c>
      <c r="BU187"/>
      <c r="BV187" s="70">
        <v>0</v>
      </c>
      <c r="BW187" s="70">
        <v>0</v>
      </c>
      <c r="BX187" s="70">
        <v>0</v>
      </c>
      <c r="BY187" s="70">
        <v>0</v>
      </c>
      <c r="BZ187" s="70">
        <v>0</v>
      </c>
      <c r="CA187" s="70">
        <v>0</v>
      </c>
      <c r="CB187" s="70">
        <v>0</v>
      </c>
      <c r="CC187" s="70">
        <v>0</v>
      </c>
      <c r="CD187" s="70">
        <v>0</v>
      </c>
    </row>
    <row r="188" spans="1:82">
      <c r="A188" s="70" t="s">
        <v>1857</v>
      </c>
      <c r="B188" s="70">
        <v>233</v>
      </c>
      <c r="C188" s="70">
        <v>12</v>
      </c>
      <c r="D188" s="70">
        <v>14</v>
      </c>
      <c r="E188" s="70">
        <v>2015</v>
      </c>
      <c r="F188" s="70" t="s">
        <v>182</v>
      </c>
      <c r="G188" s="70" t="s">
        <v>1845</v>
      </c>
      <c r="H188" s="70" t="s">
        <v>1846</v>
      </c>
      <c r="I188" s="148"/>
      <c r="J188" s="71">
        <v>11.584729973969599</v>
      </c>
      <c r="K188" s="71">
        <v>2.3112460846903891</v>
      </c>
      <c r="L188" s="71">
        <v>13.10967260813177</v>
      </c>
      <c r="M188" s="71">
        <v>40.596292887997237</v>
      </c>
      <c r="N188" s="71">
        <v>38.989259961700377</v>
      </c>
      <c r="O188" s="71">
        <v>27.306726557330489</v>
      </c>
      <c r="P188" s="71">
        <v>22.83997123804134</v>
      </c>
      <c r="Q188" s="71">
        <v>2.1148145003315002</v>
      </c>
      <c r="R188" s="71">
        <v>7.6732740783697242</v>
      </c>
      <c r="S188" s="71">
        <v>2.6333665199652261</v>
      </c>
      <c r="T188" s="72"/>
      <c r="U188" s="71">
        <v>1116043</v>
      </c>
      <c r="V188" s="71">
        <v>984</v>
      </c>
      <c r="W188" s="71">
        <v>303</v>
      </c>
      <c r="X188" s="71">
        <v>8798</v>
      </c>
      <c r="Y188" s="71">
        <v>12064</v>
      </c>
      <c r="Z188" s="71">
        <v>15865</v>
      </c>
      <c r="AA188" s="71">
        <v>4545</v>
      </c>
      <c r="AB188" s="71">
        <v>29108</v>
      </c>
      <c r="AC188" s="71">
        <v>1311621</v>
      </c>
      <c r="AD188" s="71">
        <v>2.6333665199652261</v>
      </c>
      <c r="AE188" s="72"/>
      <c r="AF188" s="71">
        <v>11656858.055744071</v>
      </c>
      <c r="AG188" s="71">
        <v>1746933.9098272689</v>
      </c>
      <c r="AH188" s="71">
        <v>2730250.8175458312</v>
      </c>
      <c r="AI188" s="71">
        <v>53904154.626458533</v>
      </c>
      <c r="AJ188" s="71">
        <v>64846108.219430462</v>
      </c>
      <c r="AK188" s="71">
        <v>0</v>
      </c>
      <c r="AL188" s="71">
        <v>0</v>
      </c>
      <c r="AM188" s="71">
        <v>3989129.296532399</v>
      </c>
      <c r="AN188" s="71">
        <v>0</v>
      </c>
      <c r="AO188" s="71">
        <v>0</v>
      </c>
      <c r="AP188" s="71">
        <v>138873434.92553854</v>
      </c>
      <c r="AQ188" s="72"/>
      <c r="AR188" s="71">
        <v>755</v>
      </c>
      <c r="AS188" s="71">
        <v>222</v>
      </c>
      <c r="AT188" s="71">
        <v>1</v>
      </c>
      <c r="AU188" s="71">
        <v>0</v>
      </c>
      <c r="AV188" s="71">
        <v>0</v>
      </c>
      <c r="AW188" s="71">
        <v>0</v>
      </c>
      <c r="AX188" s="71"/>
      <c r="AY188" s="72"/>
      <c r="AZ188" s="71">
        <v>3737.2860000000001</v>
      </c>
      <c r="BA188" s="71">
        <v>17018.080000000002</v>
      </c>
      <c r="BB188" s="71">
        <v>10.4</v>
      </c>
      <c r="BC188" s="71">
        <v>0</v>
      </c>
      <c r="BD188" s="71">
        <v>0</v>
      </c>
      <c r="BE188" s="71">
        <v>0</v>
      </c>
      <c r="BF188" s="71"/>
      <c r="BG188" s="72"/>
      <c r="BH188" s="71">
        <v>0</v>
      </c>
      <c r="BI188" s="71">
        <v>0</v>
      </c>
      <c r="BJ188" s="71">
        <v>0</v>
      </c>
      <c r="BK188" s="71">
        <v>0</v>
      </c>
      <c r="BL188" s="71">
        <v>0</v>
      </c>
      <c r="BM188" s="71">
        <v>0</v>
      </c>
      <c r="BN188" s="72"/>
      <c r="BO188" s="71">
        <v>0</v>
      </c>
      <c r="BP188" s="71">
        <v>0</v>
      </c>
      <c r="BQ188" s="71">
        <v>0</v>
      </c>
      <c r="BR188" s="71">
        <v>0</v>
      </c>
      <c r="BS188" s="71">
        <v>0</v>
      </c>
      <c r="BT188" s="71">
        <v>0</v>
      </c>
      <c r="BU188"/>
      <c r="BV188" s="70">
        <v>0</v>
      </c>
      <c r="BW188" s="70">
        <v>0</v>
      </c>
      <c r="BX188" s="70">
        <v>0</v>
      </c>
      <c r="BY188" s="70">
        <v>0</v>
      </c>
      <c r="BZ188" s="70">
        <v>0</v>
      </c>
      <c r="CA188" s="70">
        <v>0</v>
      </c>
      <c r="CB188" s="70">
        <v>0</v>
      </c>
      <c r="CC188" s="70">
        <v>0</v>
      </c>
      <c r="CD188" s="70">
        <v>0</v>
      </c>
    </row>
    <row r="189" spans="1:82">
      <c r="A189" s="70" t="s">
        <v>1858</v>
      </c>
      <c r="B189" s="70">
        <v>234</v>
      </c>
      <c r="C189" s="70">
        <v>13</v>
      </c>
      <c r="D189" s="70">
        <v>14</v>
      </c>
      <c r="E189" s="70">
        <v>2016</v>
      </c>
      <c r="F189" s="70" t="s">
        <v>155</v>
      </c>
      <c r="G189" s="70" t="s">
        <v>1845</v>
      </c>
      <c r="H189" s="70" t="s">
        <v>1846</v>
      </c>
      <c r="I189" s="148"/>
      <c r="J189" s="71">
        <v>11.547382613857716</v>
      </c>
      <c r="K189" s="71">
        <v>2.2207878023670387</v>
      </c>
      <c r="L189" s="71">
        <v>12.807763172144211</v>
      </c>
      <c r="M189" s="71">
        <v>32.554399451717309</v>
      </c>
      <c r="N189" s="71">
        <v>38.050503637550364</v>
      </c>
      <c r="O189" s="71">
        <v>27.107750590925658</v>
      </c>
      <c r="P189" s="71">
        <v>22.442436613426459</v>
      </c>
      <c r="Q189" s="71">
        <v>2.0144254343192496</v>
      </c>
      <c r="R189" s="71">
        <v>7.523190948983137</v>
      </c>
      <c r="S189" s="71">
        <v>2.5053410161856799</v>
      </c>
      <c r="T189" s="72"/>
      <c r="U189" s="71">
        <v>1182838</v>
      </c>
      <c r="V189" s="71">
        <v>984</v>
      </c>
      <c r="W189" s="71">
        <v>303</v>
      </c>
      <c r="X189" s="71">
        <v>8798</v>
      </c>
      <c r="Y189" s="71">
        <v>11933</v>
      </c>
      <c r="Z189" s="71">
        <v>15943</v>
      </c>
      <c r="AA189" s="71">
        <v>4619</v>
      </c>
      <c r="AB189" s="71">
        <v>28520</v>
      </c>
      <c r="AC189" s="71">
        <v>1284886.9597063209</v>
      </c>
      <c r="AD189" s="71">
        <v>2.5053410161856799</v>
      </c>
      <c r="AE189" s="72"/>
      <c r="AF189" s="71">
        <v>12551494.015820511</v>
      </c>
      <c r="AG189" s="71">
        <v>1659515.749341886</v>
      </c>
      <c r="AH189" s="71">
        <v>2279728.855017249</v>
      </c>
      <c r="AI189" s="71">
        <v>51326031.161045231</v>
      </c>
      <c r="AJ189" s="71">
        <v>64658818.507258207</v>
      </c>
      <c r="AK189" s="71">
        <v>0</v>
      </c>
      <c r="AL189" s="71">
        <v>0</v>
      </c>
      <c r="AM189" s="71">
        <v>3911582.9201206281</v>
      </c>
      <c r="AN189" s="71">
        <v>0</v>
      </c>
      <c r="AO189" s="71">
        <v>0</v>
      </c>
      <c r="AP189" s="71">
        <v>136387171.20860371</v>
      </c>
      <c r="AQ189" s="72"/>
      <c r="AR189" s="71">
        <v>793</v>
      </c>
      <c r="AS189" s="71">
        <v>241</v>
      </c>
      <c r="AT189" s="71">
        <v>1</v>
      </c>
      <c r="AU189" s="71">
        <v>0</v>
      </c>
      <c r="AV189" s="71">
        <v>0</v>
      </c>
      <c r="AW189" s="71">
        <v>0</v>
      </c>
      <c r="AX189" s="71"/>
      <c r="AY189" s="72"/>
      <c r="AZ189" s="71">
        <v>3981.886</v>
      </c>
      <c r="BA189" s="71">
        <v>20150.78</v>
      </c>
      <c r="BB189" s="71">
        <v>10.4</v>
      </c>
      <c r="BC189" s="71">
        <v>0</v>
      </c>
      <c r="BD189" s="71">
        <v>0</v>
      </c>
      <c r="BE189" s="71">
        <v>0</v>
      </c>
      <c r="BF189" s="71"/>
      <c r="BG189" s="72"/>
      <c r="BH189" s="71">
        <v>0</v>
      </c>
      <c r="BI189" s="71">
        <v>0</v>
      </c>
      <c r="BJ189" s="71">
        <v>0</v>
      </c>
      <c r="BK189" s="71">
        <v>0</v>
      </c>
      <c r="BL189" s="71">
        <v>0</v>
      </c>
      <c r="BM189" s="71">
        <v>0</v>
      </c>
      <c r="BN189" s="72"/>
      <c r="BO189" s="71">
        <v>0</v>
      </c>
      <c r="BP189" s="71">
        <v>0</v>
      </c>
      <c r="BQ189" s="71">
        <v>0</v>
      </c>
      <c r="BR189" s="71">
        <v>0</v>
      </c>
      <c r="BS189" s="71">
        <v>0</v>
      </c>
      <c r="BT189" s="71">
        <v>0</v>
      </c>
      <c r="BU189"/>
      <c r="BV189" s="70">
        <v>0</v>
      </c>
      <c r="BW189" s="70">
        <v>0</v>
      </c>
      <c r="BX189" s="70">
        <v>0</v>
      </c>
      <c r="BY189" s="70">
        <v>0</v>
      </c>
      <c r="BZ189" s="70">
        <v>0</v>
      </c>
      <c r="CA189" s="70">
        <v>0</v>
      </c>
      <c r="CB189" s="70">
        <v>0</v>
      </c>
      <c r="CC189" s="70">
        <v>0</v>
      </c>
      <c r="CD189" s="70">
        <v>0</v>
      </c>
    </row>
    <row r="190" spans="1:82">
      <c r="A190" s="70" t="s">
        <v>1859</v>
      </c>
      <c r="B190" s="70">
        <v>235</v>
      </c>
      <c r="C190" s="70">
        <v>14</v>
      </c>
      <c r="D190" s="70">
        <v>14</v>
      </c>
      <c r="E190" s="70">
        <v>2017</v>
      </c>
      <c r="F190" s="70" t="s">
        <v>156</v>
      </c>
      <c r="G190" s="70" t="s">
        <v>1845</v>
      </c>
      <c r="H190" s="70" t="s">
        <v>1846</v>
      </c>
      <c r="I190" s="148"/>
      <c r="J190" s="71">
        <v>9.56873892929287</v>
      </c>
      <c r="K190" s="71">
        <v>2.1376519167485237</v>
      </c>
      <c r="L190" s="71">
        <v>11.825845429947165</v>
      </c>
      <c r="M190" s="71">
        <v>29.627050301847788</v>
      </c>
      <c r="N190" s="71">
        <v>35.35661325588655</v>
      </c>
      <c r="O190" s="71">
        <v>26.725628383815973</v>
      </c>
      <c r="P190" s="71">
        <v>22.121637875757877</v>
      </c>
      <c r="Q190" s="71">
        <v>1.90728579916837</v>
      </c>
      <c r="R190" s="71">
        <v>6.7017067201467464</v>
      </c>
      <c r="S190" s="71">
        <v>3.2543157614626561</v>
      </c>
      <c r="T190" s="72"/>
      <c r="U190" s="71">
        <v>1062354</v>
      </c>
      <c r="V190" s="71">
        <v>984</v>
      </c>
      <c r="W190" s="71">
        <v>303</v>
      </c>
      <c r="X190" s="71">
        <v>8798</v>
      </c>
      <c r="Y190" s="71">
        <v>11772</v>
      </c>
      <c r="Z190" s="71">
        <v>15979</v>
      </c>
      <c r="AA190" s="71">
        <v>4582</v>
      </c>
      <c r="AB190" s="71">
        <v>27924</v>
      </c>
      <c r="AC190" s="71">
        <v>1167296.5</v>
      </c>
      <c r="AD190" s="71">
        <v>3.2543157614626561</v>
      </c>
      <c r="AE190" s="72"/>
      <c r="AF190" s="71">
        <v>11753288.630907821</v>
      </c>
      <c r="AG190" s="71">
        <v>1629827.4820992639</v>
      </c>
      <c r="AH190" s="71">
        <v>2753068.623074654</v>
      </c>
      <c r="AI190" s="71">
        <v>49445935.706387497</v>
      </c>
      <c r="AJ190" s="71">
        <v>66066340.430287778</v>
      </c>
      <c r="AK190" s="71">
        <v>0</v>
      </c>
      <c r="AL190" s="71">
        <v>0</v>
      </c>
      <c r="AM190" s="71">
        <v>3835832.8178666821</v>
      </c>
      <c r="AN190" s="71">
        <v>0</v>
      </c>
      <c r="AO190" s="71">
        <v>0</v>
      </c>
      <c r="AP190" s="71">
        <v>135484293.6906237</v>
      </c>
      <c r="AQ190" s="72"/>
      <c r="AR190" s="71">
        <v>830</v>
      </c>
      <c r="AS190" s="71">
        <v>258</v>
      </c>
      <c r="AT190" s="71">
        <v>1</v>
      </c>
      <c r="AU190" s="71">
        <v>0</v>
      </c>
      <c r="AV190" s="71">
        <v>0</v>
      </c>
      <c r="AW190" s="71">
        <v>0</v>
      </c>
      <c r="AX190" s="71"/>
      <c r="AY190" s="72"/>
      <c r="AZ190" s="71">
        <v>4271.8860000000004</v>
      </c>
      <c r="BA190" s="71">
        <v>21073.78</v>
      </c>
      <c r="BB190" s="71">
        <v>10.4</v>
      </c>
      <c r="BC190" s="71">
        <v>0</v>
      </c>
      <c r="BD190" s="71">
        <v>0</v>
      </c>
      <c r="BE190" s="71">
        <v>0</v>
      </c>
      <c r="BF190" s="71"/>
      <c r="BG190" s="72"/>
      <c r="BH190" s="71">
        <v>0</v>
      </c>
      <c r="BI190" s="71">
        <v>0</v>
      </c>
      <c r="BJ190" s="71">
        <v>0</v>
      </c>
      <c r="BK190" s="71">
        <v>0</v>
      </c>
      <c r="BL190" s="71">
        <v>0</v>
      </c>
      <c r="BM190" s="71">
        <v>0</v>
      </c>
      <c r="BN190" s="72"/>
      <c r="BO190" s="71">
        <v>0</v>
      </c>
      <c r="BP190" s="71">
        <v>0</v>
      </c>
      <c r="BQ190" s="71">
        <v>0</v>
      </c>
      <c r="BR190" s="71">
        <v>0</v>
      </c>
      <c r="BS190" s="71">
        <v>0</v>
      </c>
      <c r="BT190" s="71">
        <v>0</v>
      </c>
      <c r="BU190"/>
      <c r="BV190" s="70">
        <v>0</v>
      </c>
      <c r="BW190" s="70">
        <v>0</v>
      </c>
      <c r="BX190" s="70">
        <v>0</v>
      </c>
      <c r="BY190" s="70">
        <v>0</v>
      </c>
      <c r="BZ190" s="70">
        <v>0</v>
      </c>
      <c r="CA190" s="70">
        <v>0</v>
      </c>
      <c r="CB190" s="70">
        <v>0</v>
      </c>
      <c r="CC190" s="70">
        <v>0</v>
      </c>
      <c r="CD190" s="70">
        <v>0</v>
      </c>
    </row>
    <row r="191" spans="1:82">
      <c r="A191" s="70" t="s">
        <v>1860</v>
      </c>
      <c r="B191" s="70">
        <v>236</v>
      </c>
      <c r="C191" s="70">
        <v>15</v>
      </c>
      <c r="D191" s="70">
        <v>14</v>
      </c>
      <c r="E191" s="70">
        <v>2018</v>
      </c>
      <c r="F191" s="70" t="s">
        <v>183</v>
      </c>
      <c r="G191" s="70" t="s">
        <v>1845</v>
      </c>
      <c r="H191" s="70" t="s">
        <v>1846</v>
      </c>
      <c r="I191" s="148"/>
      <c r="J191" s="71">
        <v>10.136100134710162</v>
      </c>
      <c r="K191" s="71">
        <v>1.8719092748693524</v>
      </c>
      <c r="L191" s="71">
        <v>10.367458847085633</v>
      </c>
      <c r="M191" s="71">
        <v>26.859908852625097</v>
      </c>
      <c r="N191" s="71">
        <v>26.249038648160386</v>
      </c>
      <c r="O191" s="71">
        <v>26.00196048329326</v>
      </c>
      <c r="P191" s="71">
        <v>21.839295334430023</v>
      </c>
      <c r="Q191" s="71">
        <v>1.7309939404466199</v>
      </c>
      <c r="R191" s="71">
        <v>8.3472040752864967</v>
      </c>
      <c r="S191" s="71">
        <v>3.6894408631913023</v>
      </c>
      <c r="T191" s="72"/>
      <c r="U191" s="71">
        <v>1243268</v>
      </c>
      <c r="V191" s="71">
        <v>984</v>
      </c>
      <c r="W191" s="71">
        <v>303</v>
      </c>
      <c r="X191" s="71">
        <v>8798</v>
      </c>
      <c r="Y191" s="71">
        <v>11647</v>
      </c>
      <c r="Z191" s="71">
        <v>15844</v>
      </c>
      <c r="AA191" s="71">
        <v>4569</v>
      </c>
      <c r="AB191" s="71">
        <v>27311</v>
      </c>
      <c r="AC191" s="71">
        <v>1448209.5</v>
      </c>
      <c r="AD191" s="71">
        <v>3.6894408631913018</v>
      </c>
      <c r="AE191" s="72"/>
      <c r="AF191" s="71">
        <v>14645050.70619688</v>
      </c>
      <c r="AG191" s="71">
        <v>1451361.167109767</v>
      </c>
      <c r="AH191" s="71">
        <v>2505136.8761982881</v>
      </c>
      <c r="AI191" s="71">
        <v>48549633.680411011</v>
      </c>
      <c r="AJ191" s="71">
        <v>57208264.61237552</v>
      </c>
      <c r="AK191" s="71">
        <v>0</v>
      </c>
      <c r="AL191" s="71">
        <v>0</v>
      </c>
      <c r="AM191" s="71">
        <v>3759389.4846458421</v>
      </c>
      <c r="AN191" s="71">
        <v>0</v>
      </c>
      <c r="AO191" s="71">
        <v>0</v>
      </c>
      <c r="AP191" s="71">
        <v>128118836.52693731</v>
      </c>
      <c r="AQ191" s="72"/>
      <c r="AR191" s="71">
        <v>881</v>
      </c>
      <c r="AS191" s="71">
        <v>273</v>
      </c>
      <c r="AT191" s="71">
        <v>1</v>
      </c>
      <c r="AU191" s="71">
        <v>0</v>
      </c>
      <c r="AV191" s="71">
        <v>0</v>
      </c>
      <c r="AW191" s="71">
        <v>0</v>
      </c>
      <c r="AX191" s="71"/>
      <c r="AY191" s="72"/>
      <c r="AZ191" s="71">
        <v>4629.5060000000012</v>
      </c>
      <c r="BA191" s="71">
        <v>21964.78</v>
      </c>
      <c r="BB191" s="71">
        <v>10</v>
      </c>
      <c r="BC191" s="71">
        <v>0</v>
      </c>
      <c r="BD191" s="71">
        <v>0</v>
      </c>
      <c r="BE191" s="71">
        <v>0</v>
      </c>
      <c r="BF191" s="71"/>
      <c r="BG191" s="72"/>
      <c r="BH191" s="71">
        <v>0</v>
      </c>
      <c r="BI191" s="71">
        <v>0</v>
      </c>
      <c r="BJ191" s="71">
        <v>0</v>
      </c>
      <c r="BK191" s="71">
        <v>0</v>
      </c>
      <c r="BL191" s="71">
        <v>0</v>
      </c>
      <c r="BM191" s="71">
        <v>0</v>
      </c>
      <c r="BN191" s="72"/>
      <c r="BO191" s="71">
        <v>0</v>
      </c>
      <c r="BP191" s="71">
        <v>0</v>
      </c>
      <c r="BQ191" s="71">
        <v>0</v>
      </c>
      <c r="BR191" s="71">
        <v>0</v>
      </c>
      <c r="BS191" s="71">
        <v>0</v>
      </c>
      <c r="BT191" s="71">
        <v>0</v>
      </c>
      <c r="BU191"/>
      <c r="BV191" s="70">
        <v>0</v>
      </c>
      <c r="BW191" s="70">
        <v>0</v>
      </c>
      <c r="BX191" s="70">
        <v>0</v>
      </c>
      <c r="BY191" s="70">
        <v>0</v>
      </c>
      <c r="BZ191" s="70">
        <v>0</v>
      </c>
      <c r="CA191" s="70">
        <v>0</v>
      </c>
      <c r="CB191" s="70">
        <v>0</v>
      </c>
      <c r="CC191" s="70">
        <v>0</v>
      </c>
      <c r="CD191" s="70">
        <v>0</v>
      </c>
    </row>
    <row r="192" spans="1:82">
      <c r="A192" s="70" t="s">
        <v>1861</v>
      </c>
      <c r="B192" s="70">
        <v>237</v>
      </c>
      <c r="C192" s="70">
        <v>16</v>
      </c>
      <c r="D192" s="70">
        <v>14</v>
      </c>
      <c r="E192" s="70">
        <v>2019</v>
      </c>
      <c r="F192" s="70" t="s">
        <v>158</v>
      </c>
      <c r="G192" s="70" t="s">
        <v>1845</v>
      </c>
      <c r="H192" s="70" t="s">
        <v>1846</v>
      </c>
      <c r="I192" s="148"/>
      <c r="J192" s="71">
        <v>10.064001182621016</v>
      </c>
      <c r="K192" s="71">
        <v>1.7606086810430306</v>
      </c>
      <c r="L192" s="71">
        <v>10.56667340911245</v>
      </c>
      <c r="M192" s="71">
        <v>30.013280959224286</v>
      </c>
      <c r="N192" s="71">
        <v>24.695255955540617</v>
      </c>
      <c r="O192" s="71">
        <v>25.133092205000636</v>
      </c>
      <c r="P192" s="71">
        <v>21.093785500397484</v>
      </c>
      <c r="Q192" s="71">
        <v>1.65111863411857</v>
      </c>
      <c r="R192" s="71">
        <v>8.1556461606650288</v>
      </c>
      <c r="S192" s="71">
        <v>2.5694705643183435</v>
      </c>
      <c r="T192" s="72"/>
      <c r="U192" s="71">
        <v>1211624</v>
      </c>
      <c r="V192" s="71">
        <v>984</v>
      </c>
      <c r="W192" s="71">
        <v>303</v>
      </c>
      <c r="X192" s="71">
        <v>8798</v>
      </c>
      <c r="Y192" s="71">
        <v>11549</v>
      </c>
      <c r="Z192" s="71">
        <v>15735</v>
      </c>
      <c r="AA192" s="71">
        <v>4380</v>
      </c>
      <c r="AB192" s="71">
        <v>26756</v>
      </c>
      <c r="AC192" s="71">
        <v>1438150.5</v>
      </c>
      <c r="AD192" s="71">
        <v>2.569470564318344</v>
      </c>
      <c r="AE192" s="72"/>
      <c r="AF192" s="71">
        <v>14198893.563601449</v>
      </c>
      <c r="AG192" s="71">
        <v>1406296.5495361809</v>
      </c>
      <c r="AH192" s="71">
        <v>2785371.4795392351</v>
      </c>
      <c r="AI192" s="71">
        <v>48937625.64973478</v>
      </c>
      <c r="AJ192" s="71">
        <v>52843561.956863374</v>
      </c>
      <c r="AK192" s="71">
        <v>0</v>
      </c>
      <c r="AL192" s="71">
        <v>0</v>
      </c>
      <c r="AM192" s="71">
        <v>3643965.7809398393</v>
      </c>
      <c r="AN192" s="71">
        <v>0</v>
      </c>
      <c r="AO192" s="71">
        <v>0</v>
      </c>
      <c r="AP192" s="71">
        <v>123815714.98021485</v>
      </c>
      <c r="AQ192" s="72"/>
      <c r="AR192" s="71">
        <v>918</v>
      </c>
      <c r="AS192" s="71">
        <v>327</v>
      </c>
      <c r="AT192" s="71">
        <v>1</v>
      </c>
      <c r="AU192" s="71">
        <v>0</v>
      </c>
      <c r="AV192" s="71">
        <v>0</v>
      </c>
      <c r="AW192" s="71">
        <v>0</v>
      </c>
      <c r="AX192" s="71"/>
      <c r="AY192" s="72"/>
      <c r="AZ192" s="71">
        <v>4852.2660000000014</v>
      </c>
      <c r="BA192" s="71">
        <v>24353.48</v>
      </c>
      <c r="BB192" s="71">
        <v>10.4</v>
      </c>
      <c r="BC192" s="71">
        <v>0</v>
      </c>
      <c r="BD192" s="71">
        <v>0</v>
      </c>
      <c r="BE192" s="71">
        <v>0</v>
      </c>
      <c r="BF192" s="71"/>
      <c r="BG192" s="72"/>
      <c r="BH192" s="71">
        <v>0</v>
      </c>
      <c r="BI192" s="71">
        <v>0</v>
      </c>
      <c r="BJ192" s="71">
        <v>0</v>
      </c>
      <c r="BK192" s="71">
        <v>0</v>
      </c>
      <c r="BL192" s="71">
        <v>0</v>
      </c>
      <c r="BM192" s="71">
        <v>0</v>
      </c>
      <c r="BN192" s="72"/>
      <c r="BO192" s="71">
        <v>0</v>
      </c>
      <c r="BP192" s="71">
        <v>0</v>
      </c>
      <c r="BQ192" s="71">
        <v>0</v>
      </c>
      <c r="BR192" s="71">
        <v>0</v>
      </c>
      <c r="BS192" s="71">
        <v>0</v>
      </c>
      <c r="BT192" s="71">
        <v>0</v>
      </c>
      <c r="BU192"/>
      <c r="BV192" s="70">
        <v>0</v>
      </c>
      <c r="BW192" s="70">
        <v>0</v>
      </c>
      <c r="BX192" s="70">
        <v>0</v>
      </c>
      <c r="BY192" s="70">
        <v>0</v>
      </c>
      <c r="BZ192" s="70">
        <v>0</v>
      </c>
      <c r="CA192" s="70">
        <v>0</v>
      </c>
      <c r="CB192" s="70">
        <v>0</v>
      </c>
      <c r="CC192" s="70">
        <v>0</v>
      </c>
      <c r="CD192" s="70">
        <v>0</v>
      </c>
    </row>
    <row r="193" spans="1:82">
      <c r="A193" s="70" t="s">
        <v>1862</v>
      </c>
      <c r="B193" s="70">
        <v>238</v>
      </c>
      <c r="C193" s="70">
        <v>17</v>
      </c>
      <c r="D193" s="70">
        <v>14</v>
      </c>
      <c r="E193" s="70">
        <v>2020</v>
      </c>
      <c r="F193" s="70" t="s">
        <v>159</v>
      </c>
      <c r="G193" s="70" t="s">
        <v>1845</v>
      </c>
      <c r="H193" s="70" t="s">
        <v>1846</v>
      </c>
      <c r="I193" s="148"/>
      <c r="J193" s="71">
        <v>8.9656785764436275</v>
      </c>
      <c r="K193" s="71">
        <v>1.4936940644192933</v>
      </c>
      <c r="L193" s="71">
        <v>9.8693861122310409</v>
      </c>
      <c r="M193" s="71">
        <v>25.343517866993974</v>
      </c>
      <c r="N193" s="71">
        <v>25.743246942437338</v>
      </c>
      <c r="O193" s="71">
        <v>21.822821537534136</v>
      </c>
      <c r="P193" s="71">
        <v>20.072150852718327</v>
      </c>
      <c r="Q193" s="71">
        <v>1.5479548321152401</v>
      </c>
      <c r="R193" s="71">
        <v>11.430902960928668</v>
      </c>
      <c r="S193" s="71">
        <v>2.739465968698334</v>
      </c>
      <c r="T193" s="72"/>
      <c r="U193" s="71">
        <v>1079980</v>
      </c>
      <c r="V193" s="71">
        <v>766</v>
      </c>
      <c r="W193" s="71">
        <v>318</v>
      </c>
      <c r="X193" s="71">
        <v>7852</v>
      </c>
      <c r="Y193" s="71">
        <v>11464</v>
      </c>
      <c r="Z193" s="71">
        <v>15594</v>
      </c>
      <c r="AA193" s="71">
        <v>4430</v>
      </c>
      <c r="AB193" s="71">
        <v>26254</v>
      </c>
      <c r="AC193" s="71">
        <v>2026353.4999999998</v>
      </c>
      <c r="AD193" s="71">
        <v>2.739465968698334</v>
      </c>
      <c r="AE193" s="72"/>
      <c r="AF193" s="71">
        <v>12457414.6355062</v>
      </c>
      <c r="AG193" s="71">
        <v>1098431.4037202816</v>
      </c>
      <c r="AH193" s="71">
        <v>3026995.4032687903</v>
      </c>
      <c r="AI193" s="71">
        <v>40281571.022612952</v>
      </c>
      <c r="AJ193" s="71">
        <v>57006287.874638028</v>
      </c>
      <c r="AK193" s="71"/>
      <c r="AL193" s="71"/>
      <c r="AM193" s="71">
        <v>3426438.6880237507</v>
      </c>
      <c r="AN193" s="71"/>
      <c r="AO193" s="71"/>
      <c r="AP193" s="71">
        <v>117297139.02777</v>
      </c>
      <c r="AQ193" s="72"/>
      <c r="AR193" s="71">
        <v>942</v>
      </c>
      <c r="AS193" s="71">
        <v>341</v>
      </c>
      <c r="AT193" s="71">
        <v>1</v>
      </c>
      <c r="AU193" s="71">
        <v>0</v>
      </c>
      <c r="AV193" s="71">
        <v>0</v>
      </c>
      <c r="AW193" s="71">
        <v>0</v>
      </c>
      <c r="AX193" s="71"/>
      <c r="AY193" s="72"/>
      <c r="AZ193" s="71">
        <v>4978.2660000000051</v>
      </c>
      <c r="BA193" s="71">
        <v>24934.98</v>
      </c>
      <c r="BB193" s="71">
        <v>10.4</v>
      </c>
      <c r="BC193" s="71">
        <v>0</v>
      </c>
      <c r="BD193" s="71">
        <v>0</v>
      </c>
      <c r="BE193" s="71">
        <v>0</v>
      </c>
      <c r="BF193" s="71"/>
      <c r="BG193" s="72"/>
      <c r="BH193" s="71">
        <v>0</v>
      </c>
      <c r="BI193" s="71">
        <v>0</v>
      </c>
      <c r="BJ193" s="71">
        <v>0</v>
      </c>
      <c r="BK193" s="71">
        <v>0</v>
      </c>
      <c r="BL193" s="71">
        <v>0</v>
      </c>
      <c r="BM193" s="71">
        <v>0</v>
      </c>
      <c r="BN193" s="72"/>
      <c r="BO193" s="71">
        <v>0</v>
      </c>
      <c r="BP193" s="71">
        <v>0</v>
      </c>
      <c r="BQ193" s="71">
        <v>0</v>
      </c>
      <c r="BR193" s="71">
        <v>0</v>
      </c>
      <c r="BS193" s="71">
        <v>0</v>
      </c>
      <c r="BT193" s="71">
        <v>0</v>
      </c>
      <c r="BU193"/>
      <c r="BV193" s="70">
        <v>0</v>
      </c>
      <c r="BW193" s="70">
        <v>0</v>
      </c>
      <c r="BX193" s="70">
        <v>0</v>
      </c>
      <c r="BY193" s="70">
        <v>0</v>
      </c>
      <c r="BZ193" s="70">
        <v>0</v>
      </c>
      <c r="CA193" s="70">
        <v>0</v>
      </c>
      <c r="CB193" s="70">
        <v>0</v>
      </c>
      <c r="CC193" s="70">
        <v>0</v>
      </c>
      <c r="CD193" s="70">
        <v>0</v>
      </c>
    </row>
    <row r="194" spans="1:82">
      <c r="A194" s="70" t="s">
        <v>1863</v>
      </c>
      <c r="B194" s="70">
        <v>238</v>
      </c>
      <c r="C194" s="70">
        <v>18</v>
      </c>
      <c r="D194" s="70">
        <v>14</v>
      </c>
      <c r="E194" s="70">
        <v>2021</v>
      </c>
      <c r="F194" s="70" t="s">
        <v>160</v>
      </c>
      <c r="G194" s="70" t="s">
        <v>1845</v>
      </c>
      <c r="H194" s="70" t="s">
        <v>1846</v>
      </c>
      <c r="I194" s="148"/>
      <c r="J194" s="71">
        <v>8.3110878839497282</v>
      </c>
      <c r="K194" s="71">
        <v>1.5291244818683229</v>
      </c>
      <c r="L194" s="71">
        <v>8.8175098928325948</v>
      </c>
      <c r="M194" s="71">
        <v>23.424384129546514</v>
      </c>
      <c r="N194" s="71">
        <v>20.807982252632094</v>
      </c>
      <c r="O194" s="71">
        <v>20.964667667294968</v>
      </c>
      <c r="P194" s="71">
        <v>20.686707282047614</v>
      </c>
      <c r="Q194" s="71">
        <v>1.49774607895903</v>
      </c>
      <c r="R194" s="71">
        <v>12.670016689339812</v>
      </c>
      <c r="S194" s="71">
        <v>2.3587161624550288</v>
      </c>
      <c r="T194" s="72"/>
      <c r="U194" s="71">
        <v>1279302</v>
      </c>
      <c r="V194" s="71">
        <v>766</v>
      </c>
      <c r="W194" s="71">
        <v>318</v>
      </c>
      <c r="X194" s="71">
        <v>7852</v>
      </c>
      <c r="Y194" s="71">
        <v>11373</v>
      </c>
      <c r="Z194" s="71">
        <v>15425</v>
      </c>
      <c r="AA194" s="71">
        <v>4452</v>
      </c>
      <c r="AB194" s="71">
        <v>25652</v>
      </c>
      <c r="AC194" s="71">
        <v>2178893.9999999995</v>
      </c>
      <c r="AD194" s="71">
        <v>2.3587161624550288</v>
      </c>
      <c r="AE194" s="72"/>
      <c r="AF194" s="71">
        <v>12863490.142729344</v>
      </c>
      <c r="AG194" s="71">
        <v>1175790.0436817119</v>
      </c>
      <c r="AH194" s="71">
        <v>2800456.646918545</v>
      </c>
      <c r="AI194" s="71">
        <v>44657057.005390324</v>
      </c>
      <c r="AJ194" s="71">
        <v>52692353.008815467</v>
      </c>
      <c r="AK194" s="71">
        <v>0</v>
      </c>
      <c r="AL194" s="71">
        <v>0</v>
      </c>
      <c r="AM194" s="71">
        <v>3367181.2500457605</v>
      </c>
      <c r="AN194" s="71">
        <v>0</v>
      </c>
      <c r="AO194" s="71">
        <v>0</v>
      </c>
      <c r="AP194" s="71">
        <v>117556328.09758115</v>
      </c>
      <c r="AQ194" s="72"/>
      <c r="AR194" s="71">
        <v>971</v>
      </c>
      <c r="AS194" s="71">
        <v>349</v>
      </c>
      <c r="AT194" s="71">
        <v>1</v>
      </c>
      <c r="AU194" s="71">
        <v>0</v>
      </c>
      <c r="AV194" s="71">
        <v>0</v>
      </c>
      <c r="AW194" s="71">
        <v>0</v>
      </c>
      <c r="AX194" s="71"/>
      <c r="AY194" s="72"/>
      <c r="AZ194" s="71">
        <v>5176.2860000000064</v>
      </c>
      <c r="BA194" s="71">
        <v>25491.48</v>
      </c>
      <c r="BB194" s="71">
        <v>10.4</v>
      </c>
      <c r="BC194" s="71">
        <v>0</v>
      </c>
      <c r="BD194" s="71">
        <v>0</v>
      </c>
      <c r="BE194" s="71">
        <v>0</v>
      </c>
      <c r="BF194" s="71"/>
      <c r="BG194" s="72"/>
      <c r="BH194" s="71">
        <v>0</v>
      </c>
      <c r="BI194" s="71">
        <v>0</v>
      </c>
      <c r="BJ194" s="71">
        <v>0</v>
      </c>
      <c r="BK194" s="71">
        <v>0</v>
      </c>
      <c r="BL194" s="71">
        <v>0</v>
      </c>
      <c r="BM194" s="71">
        <v>0</v>
      </c>
      <c r="BN194" s="72"/>
      <c r="BO194" s="71">
        <v>0</v>
      </c>
      <c r="BP194" s="71">
        <v>0</v>
      </c>
      <c r="BQ194" s="71">
        <v>0</v>
      </c>
      <c r="BR194" s="71">
        <v>0</v>
      </c>
      <c r="BS194" s="71">
        <v>0</v>
      </c>
      <c r="BT194" s="71">
        <v>0</v>
      </c>
      <c r="BU194"/>
      <c r="BV194" s="70">
        <v>0</v>
      </c>
      <c r="BW194" s="70">
        <v>0</v>
      </c>
      <c r="BX194" s="70">
        <v>0</v>
      </c>
      <c r="BY194" s="70">
        <v>0</v>
      </c>
      <c r="BZ194" s="70">
        <v>0</v>
      </c>
      <c r="CA194" s="70">
        <v>0</v>
      </c>
      <c r="CB194" s="70">
        <v>0</v>
      </c>
      <c r="CC194" s="70">
        <v>0</v>
      </c>
      <c r="CD194" s="70">
        <v>0</v>
      </c>
    </row>
    <row r="195" spans="1:82">
      <c r="A195" s="70" t="s">
        <v>1864</v>
      </c>
      <c r="B195" s="70">
        <v>238</v>
      </c>
      <c r="C195" s="70">
        <v>19</v>
      </c>
      <c r="D195" s="70">
        <v>14</v>
      </c>
      <c r="E195" s="70">
        <v>2022</v>
      </c>
      <c r="F195" s="70" t="s">
        <v>161</v>
      </c>
      <c r="G195" s="70" t="s">
        <v>1845</v>
      </c>
      <c r="H195" s="70" t="s">
        <v>1846</v>
      </c>
      <c r="I195" s="148"/>
      <c r="J195" s="71">
        <v>8.813485154816286</v>
      </c>
      <c r="K195" s="71">
        <v>1.5640980495477927</v>
      </c>
      <c r="L195" s="71">
        <v>7.8828967707801265</v>
      </c>
      <c r="M195" s="71">
        <v>25.385549083300081</v>
      </c>
      <c r="N195" s="71">
        <v>28.16618632306945</v>
      </c>
      <c r="O195" s="71">
        <v>21.883891584317361</v>
      </c>
      <c r="P195" s="71">
        <v>20.417277197071236</v>
      </c>
      <c r="Q195" s="71">
        <v>1.4726291103147129</v>
      </c>
      <c r="R195" s="71">
        <v>7.3040681251242452</v>
      </c>
      <c r="S195" s="71">
        <v>2.8832134695050562</v>
      </c>
      <c r="T195" s="72"/>
      <c r="U195" s="71">
        <v>1324401</v>
      </c>
      <c r="V195" s="71">
        <v>766</v>
      </c>
      <c r="W195" s="71">
        <v>318</v>
      </c>
      <c r="X195" s="71">
        <v>7852</v>
      </c>
      <c r="Y195" s="71">
        <v>11299</v>
      </c>
      <c r="Z195" s="71">
        <v>15298</v>
      </c>
      <c r="AA195" s="71">
        <v>4461</v>
      </c>
      <c r="AB195" s="71">
        <v>25015</v>
      </c>
      <c r="AC195" s="71">
        <v>1271874.4999999998</v>
      </c>
      <c r="AD195" s="71">
        <v>2.8832134695050562</v>
      </c>
      <c r="AE195" s="72"/>
      <c r="AF195" s="71">
        <v>11263048.132455027</v>
      </c>
      <c r="AG195" s="71">
        <v>1198566.7720119341</v>
      </c>
      <c r="AH195" s="71">
        <v>2806052.0922027789</v>
      </c>
      <c r="AI195" s="71">
        <v>41902175.137847856</v>
      </c>
      <c r="AJ195" s="71">
        <v>55296081.209242187</v>
      </c>
      <c r="AK195" s="71">
        <v>0</v>
      </c>
      <c r="AL195" s="71">
        <v>0</v>
      </c>
      <c r="AM195" s="71">
        <v>3230119.2695939955</v>
      </c>
      <c r="AN195" s="71">
        <v>0</v>
      </c>
      <c r="AO195" s="71">
        <v>0</v>
      </c>
      <c r="AP195" s="71">
        <v>115696042.61335377</v>
      </c>
      <c r="AQ195" s="72"/>
      <c r="AR195" s="71">
        <v>1009</v>
      </c>
      <c r="AS195" s="71">
        <v>365</v>
      </c>
      <c r="AT195" s="71">
        <v>1</v>
      </c>
      <c r="AU195" s="71">
        <v>0</v>
      </c>
      <c r="AV195" s="71">
        <v>0</v>
      </c>
      <c r="AW195" s="71">
        <v>0</v>
      </c>
      <c r="AX195" s="71"/>
      <c r="AY195" s="72"/>
      <c r="AZ195" s="71">
        <v>5398.1760000000058</v>
      </c>
      <c r="BA195" s="71">
        <v>26704.880000000001</v>
      </c>
      <c r="BB195" s="71">
        <v>10.4</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1865</v>
      </c>
      <c r="B196" s="70">
        <v>238</v>
      </c>
      <c r="C196" s="70">
        <v>20</v>
      </c>
      <c r="D196" s="70">
        <v>14</v>
      </c>
      <c r="E196" s="70">
        <v>2023</v>
      </c>
      <c r="F196" s="70" t="s">
        <v>1539</v>
      </c>
      <c r="G196" s="70" t="s">
        <v>1845</v>
      </c>
      <c r="H196" s="70" t="s">
        <v>1846</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1051</v>
      </c>
      <c r="AS196" s="71">
        <v>374</v>
      </c>
      <c r="AT196" s="71">
        <v>1</v>
      </c>
      <c r="AU196" s="71">
        <v>0</v>
      </c>
      <c r="AV196" s="71">
        <v>0</v>
      </c>
      <c r="AW196" s="71">
        <v>0</v>
      </c>
      <c r="AX196" s="71"/>
      <c r="AY196" s="72"/>
      <c r="AZ196" s="71">
        <v>5649.1660000000065</v>
      </c>
      <c r="BA196" s="71">
        <v>28608.48</v>
      </c>
      <c r="BB196" s="71">
        <v>10.4</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1866</v>
      </c>
      <c r="B197" s="70">
        <v>238</v>
      </c>
      <c r="C197" s="70">
        <v>21</v>
      </c>
      <c r="D197" s="70">
        <v>14</v>
      </c>
      <c r="E197" s="70">
        <v>2024</v>
      </c>
      <c r="F197" s="70" t="s">
        <v>1554</v>
      </c>
      <c r="G197" s="1064" t="s">
        <v>1845</v>
      </c>
      <c r="H197" s="70" t="s">
        <v>1846</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1867</v>
      </c>
      <c r="B198" s="70">
        <v>69</v>
      </c>
      <c r="C198" s="70">
        <v>1</v>
      </c>
      <c r="D198" s="70">
        <v>5</v>
      </c>
      <c r="E198" s="70">
        <v>1990</v>
      </c>
      <c r="F198" s="70" t="s">
        <v>787</v>
      </c>
      <c r="G198" s="1064" t="s">
        <v>1868</v>
      </c>
      <c r="H198" s="70" t="s">
        <v>1869</v>
      </c>
      <c r="I198" s="148"/>
      <c r="J198" s="71">
        <v>497.68866704932151</v>
      </c>
      <c r="K198" s="71">
        <v>2.7336743401465831</v>
      </c>
      <c r="L198" s="71">
        <v>3.473986960546235</v>
      </c>
      <c r="M198" s="71">
        <v>11.31095954745383</v>
      </c>
      <c r="N198" s="71">
        <v>15.758860531440339</v>
      </c>
      <c r="O198" s="71">
        <v>17.286160612931901</v>
      </c>
      <c r="P198" s="71">
        <v>15.687092160462839</v>
      </c>
      <c r="Q198" s="71">
        <v>1.0755941129561499</v>
      </c>
      <c r="R198" s="71">
        <v>0</v>
      </c>
      <c r="S198" s="71">
        <v>1.1679659080414719</v>
      </c>
      <c r="T198" s="72"/>
      <c r="U198" s="71">
        <v>42356710</v>
      </c>
      <c r="V198" s="71">
        <v>1023</v>
      </c>
      <c r="W198" s="71">
        <v>40</v>
      </c>
      <c r="X198" s="71">
        <v>4301</v>
      </c>
      <c r="Y198" s="71">
        <v>5048</v>
      </c>
      <c r="Z198" s="71">
        <v>7110</v>
      </c>
      <c r="AA198" s="71">
        <v>3809</v>
      </c>
      <c r="AB198" s="71">
        <v>17464</v>
      </c>
      <c r="AC198" s="71">
        <v>0</v>
      </c>
      <c r="AD198" s="71">
        <v>1.1679659080414719</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1870</v>
      </c>
      <c r="B199" s="70">
        <v>70</v>
      </c>
      <c r="C199" s="70">
        <v>2</v>
      </c>
      <c r="D199" s="70">
        <v>5</v>
      </c>
      <c r="E199" s="70">
        <v>2005</v>
      </c>
      <c r="F199" s="70" t="s">
        <v>789</v>
      </c>
      <c r="G199" s="70" t="s">
        <v>1868</v>
      </c>
      <c r="H199" s="70" t="s">
        <v>1869</v>
      </c>
      <c r="I199" s="148"/>
      <c r="J199" s="71">
        <v>417.32601225535012</v>
      </c>
      <c r="K199" s="71">
        <v>1.4598157634399269</v>
      </c>
      <c r="L199" s="71">
        <v>2.4207716567942321</v>
      </c>
      <c r="M199" s="71">
        <v>35.686054250754403</v>
      </c>
      <c r="N199" s="71">
        <v>26.42249854091531</v>
      </c>
      <c r="O199" s="71">
        <v>26.74350382447723</v>
      </c>
      <c r="P199" s="71">
        <v>15.55868489385788</v>
      </c>
      <c r="Q199" s="71">
        <v>1.25340209290864</v>
      </c>
      <c r="R199" s="71">
        <v>0</v>
      </c>
      <c r="S199" s="71">
        <v>1.6820125879187451</v>
      </c>
      <c r="T199" s="72"/>
      <c r="U199" s="71">
        <v>42419137</v>
      </c>
      <c r="V199" s="71">
        <v>637</v>
      </c>
      <c r="W199" s="71">
        <v>32</v>
      </c>
      <c r="X199" s="71">
        <v>7202</v>
      </c>
      <c r="Y199" s="71">
        <v>7187</v>
      </c>
      <c r="Z199" s="71">
        <v>12729</v>
      </c>
      <c r="AA199" s="71">
        <v>3094</v>
      </c>
      <c r="AB199" s="71">
        <v>21275</v>
      </c>
      <c r="AC199" s="71">
        <v>0</v>
      </c>
      <c r="AD199" s="71">
        <v>1.6820125879187451</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1871</v>
      </c>
      <c r="B200" s="70">
        <v>71</v>
      </c>
      <c r="C200" s="70">
        <v>3</v>
      </c>
      <c r="D200" s="70">
        <v>5</v>
      </c>
      <c r="E200" s="70">
        <v>2006</v>
      </c>
      <c r="F200" s="70" t="s">
        <v>790</v>
      </c>
      <c r="G200" s="70" t="s">
        <v>1868</v>
      </c>
      <c r="H200" s="70" t="s">
        <v>1869</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1872</v>
      </c>
      <c r="B201" s="70">
        <v>72</v>
      </c>
      <c r="C201" s="70">
        <v>4</v>
      </c>
      <c r="D201" s="70">
        <v>5</v>
      </c>
      <c r="E201" s="70">
        <v>2007</v>
      </c>
      <c r="F201" s="70" t="s">
        <v>791</v>
      </c>
      <c r="G201" s="70" t="s">
        <v>1868</v>
      </c>
      <c r="H201" s="70" t="s">
        <v>1869</v>
      </c>
      <c r="I201" s="148"/>
      <c r="J201" s="71">
        <v>379.70138982572888</v>
      </c>
      <c r="K201" s="71">
        <v>1.580556679386403</v>
      </c>
      <c r="L201" s="71">
        <v>0.35274262482321711</v>
      </c>
      <c r="M201" s="71">
        <v>37.271653748191468</v>
      </c>
      <c r="N201" s="71">
        <v>26.409847530554</v>
      </c>
      <c r="O201" s="71">
        <v>26.388904836802968</v>
      </c>
      <c r="P201" s="71">
        <v>15.3399302368049</v>
      </c>
      <c r="Q201" s="71">
        <v>1.3506273234468</v>
      </c>
      <c r="R201" s="71">
        <v>0</v>
      </c>
      <c r="S201" s="71">
        <v>1.940281053748018</v>
      </c>
      <c r="T201" s="72"/>
      <c r="U201" s="71">
        <v>46058841</v>
      </c>
      <c r="V201" s="71">
        <v>691</v>
      </c>
      <c r="W201" s="71">
        <v>4</v>
      </c>
      <c r="X201" s="71">
        <v>8233</v>
      </c>
      <c r="Y201" s="71">
        <v>7471</v>
      </c>
      <c r="Z201" s="71">
        <v>13057</v>
      </c>
      <c r="AA201" s="71">
        <v>3004</v>
      </c>
      <c r="AB201" s="71">
        <v>21713</v>
      </c>
      <c r="AC201" s="71">
        <v>0</v>
      </c>
      <c r="AD201" s="71">
        <v>1.940281053748018</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1873</v>
      </c>
      <c r="B202" s="70">
        <v>73</v>
      </c>
      <c r="C202" s="70">
        <v>5</v>
      </c>
      <c r="D202" s="70">
        <v>5</v>
      </c>
      <c r="E202" s="70">
        <v>2008</v>
      </c>
      <c r="F202" s="70" t="s">
        <v>792</v>
      </c>
      <c r="G202" s="70" t="s">
        <v>1868</v>
      </c>
      <c r="H202" s="70" t="s">
        <v>1869</v>
      </c>
      <c r="I202" s="148"/>
      <c r="J202" s="71">
        <v>344.37959634298528</v>
      </c>
      <c r="K202" s="71">
        <v>1.180334562252868</v>
      </c>
      <c r="L202" s="71">
        <v>1.650248402938582</v>
      </c>
      <c r="M202" s="71">
        <v>37.164723453521269</v>
      </c>
      <c r="N202" s="71">
        <v>26.861796553802421</v>
      </c>
      <c r="O202" s="71">
        <v>25.548777053911611</v>
      </c>
      <c r="P202" s="71">
        <v>14.904192208384179</v>
      </c>
      <c r="Q202" s="71">
        <v>1.3474369646720901</v>
      </c>
      <c r="R202" s="71">
        <v>0</v>
      </c>
      <c r="S202" s="71">
        <v>1.5006211147240029</v>
      </c>
      <c r="T202" s="72"/>
      <c r="U202" s="71">
        <v>44518929</v>
      </c>
      <c r="V202" s="71">
        <v>691</v>
      </c>
      <c r="W202" s="71">
        <v>21</v>
      </c>
      <c r="X202" s="71">
        <v>8233</v>
      </c>
      <c r="Y202" s="71">
        <v>7683</v>
      </c>
      <c r="Z202" s="71">
        <v>13085</v>
      </c>
      <c r="AA202" s="71">
        <v>2922</v>
      </c>
      <c r="AB202" s="71">
        <v>22018</v>
      </c>
      <c r="AC202" s="71">
        <v>0</v>
      </c>
      <c r="AD202" s="71">
        <v>1.5006211147240029</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1874</v>
      </c>
      <c r="B203" s="70">
        <v>74</v>
      </c>
      <c r="C203" s="70">
        <v>6</v>
      </c>
      <c r="D203" s="70">
        <v>5</v>
      </c>
      <c r="E203" s="70">
        <v>2009</v>
      </c>
      <c r="F203" s="70" t="s">
        <v>176</v>
      </c>
      <c r="G203" s="70" t="s">
        <v>1868</v>
      </c>
      <c r="H203" s="70" t="s">
        <v>1869</v>
      </c>
      <c r="I203" s="148"/>
      <c r="J203" s="71">
        <v>297.25240509055311</v>
      </c>
      <c r="K203" s="71">
        <v>1.141294704432958</v>
      </c>
      <c r="L203" s="71">
        <v>0.60127107656012257</v>
      </c>
      <c r="M203" s="71">
        <v>43.518870953767284</v>
      </c>
      <c r="N203" s="71">
        <v>26.465206889364971</v>
      </c>
      <c r="O203" s="71">
        <v>26.259858806923411</v>
      </c>
      <c r="P203" s="71">
        <v>14.329029637244959</v>
      </c>
      <c r="Q203" s="71">
        <v>1.28883799854759</v>
      </c>
      <c r="R203" s="71">
        <v>0</v>
      </c>
      <c r="S203" s="71">
        <v>1.17287027831698</v>
      </c>
      <c r="T203" s="72"/>
      <c r="U203" s="71">
        <v>30209297</v>
      </c>
      <c r="V203" s="71">
        <v>702</v>
      </c>
      <c r="W203" s="71">
        <v>13</v>
      </c>
      <c r="X203" s="71">
        <v>10199</v>
      </c>
      <c r="Y203" s="71">
        <v>7820</v>
      </c>
      <c r="Z203" s="71">
        <v>13275</v>
      </c>
      <c r="AA203" s="71">
        <v>2884</v>
      </c>
      <c r="AB203" s="71">
        <v>22108</v>
      </c>
      <c r="AC203" s="71">
        <v>0</v>
      </c>
      <c r="AD203" s="71">
        <v>1.17287027831698</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120.129</v>
      </c>
      <c r="BK203" s="71">
        <v>0</v>
      </c>
      <c r="BL203" s="71">
        <v>21.114000000000001</v>
      </c>
      <c r="BM203" s="71">
        <v>0</v>
      </c>
      <c r="BN203" s="72"/>
      <c r="BO203" s="71">
        <v>0</v>
      </c>
      <c r="BP203" s="71">
        <v>0</v>
      </c>
      <c r="BQ203" s="71">
        <v>13</v>
      </c>
      <c r="BR203" s="71">
        <v>0</v>
      </c>
      <c r="BS203" s="71">
        <v>2</v>
      </c>
      <c r="BT203" s="71">
        <v>0</v>
      </c>
      <c r="BU203"/>
      <c r="BV203" s="70">
        <v>125.932</v>
      </c>
      <c r="BW203" s="70">
        <v>0</v>
      </c>
      <c r="BX203" s="70">
        <v>15.311</v>
      </c>
      <c r="BY203" s="70">
        <v>0</v>
      </c>
      <c r="BZ203" s="70">
        <v>0</v>
      </c>
      <c r="CA203" s="70">
        <v>0</v>
      </c>
      <c r="CB203" s="70">
        <v>0</v>
      </c>
      <c r="CC203" s="70">
        <v>0</v>
      </c>
      <c r="CD203" s="70">
        <v>0</v>
      </c>
    </row>
    <row r="204" spans="1:82">
      <c r="A204" s="70" t="s">
        <v>1875</v>
      </c>
      <c r="B204" s="70">
        <v>75</v>
      </c>
      <c r="C204" s="70">
        <v>7</v>
      </c>
      <c r="D204" s="70">
        <v>5</v>
      </c>
      <c r="E204" s="70">
        <v>2010</v>
      </c>
      <c r="F204" s="70" t="s">
        <v>177</v>
      </c>
      <c r="G204" s="70" t="s">
        <v>1868</v>
      </c>
      <c r="H204" s="70" t="s">
        <v>1869</v>
      </c>
      <c r="I204" s="148"/>
      <c r="J204" s="71">
        <v>313.49499653817833</v>
      </c>
      <c r="K204" s="71">
        <v>1.2176397231360629</v>
      </c>
      <c r="L204" s="71">
        <v>0.56719774957128244</v>
      </c>
      <c r="M204" s="71">
        <v>44.677383085419542</v>
      </c>
      <c r="N204" s="71">
        <v>29.236357461747549</v>
      </c>
      <c r="O204" s="71">
        <v>26.25653856316702</v>
      </c>
      <c r="P204" s="71">
        <v>14.390301137033431</v>
      </c>
      <c r="Q204" s="71">
        <v>1.34612296616418</v>
      </c>
      <c r="R204" s="71">
        <v>0</v>
      </c>
      <c r="S204" s="71">
        <v>1.5381562386669789</v>
      </c>
      <c r="T204" s="72"/>
      <c r="U204" s="71">
        <v>32277902</v>
      </c>
      <c r="V204" s="71">
        <v>702</v>
      </c>
      <c r="W204" s="71">
        <v>13</v>
      </c>
      <c r="X204" s="71">
        <v>10199</v>
      </c>
      <c r="Y204" s="71">
        <v>7869</v>
      </c>
      <c r="Z204" s="71">
        <v>13335</v>
      </c>
      <c r="AA204" s="71">
        <v>2824</v>
      </c>
      <c r="AB204" s="71">
        <v>22126</v>
      </c>
      <c r="AC204" s="71">
        <v>0</v>
      </c>
      <c r="AD204" s="71">
        <v>1.5381562386669789</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142.61799999999999</v>
      </c>
      <c r="BK204" s="71">
        <v>0</v>
      </c>
      <c r="BL204" s="71">
        <v>25.501999999999999</v>
      </c>
      <c r="BM204" s="71">
        <v>0</v>
      </c>
      <c r="BN204" s="72"/>
      <c r="BO204" s="71">
        <v>0</v>
      </c>
      <c r="BP204" s="71">
        <v>0</v>
      </c>
      <c r="BQ204" s="71">
        <v>13</v>
      </c>
      <c r="BR204" s="71">
        <v>0</v>
      </c>
      <c r="BS204" s="71">
        <v>2</v>
      </c>
      <c r="BT204" s="71">
        <v>0</v>
      </c>
      <c r="BU204"/>
      <c r="BV204" s="70">
        <v>148.77000000000001</v>
      </c>
      <c r="BW204" s="70">
        <v>0</v>
      </c>
      <c r="BX204" s="70">
        <v>19.350000000000001</v>
      </c>
      <c r="BY204" s="70">
        <v>0</v>
      </c>
      <c r="BZ204" s="70">
        <v>0</v>
      </c>
      <c r="CA204" s="70">
        <v>0</v>
      </c>
      <c r="CB204" s="70">
        <v>0</v>
      </c>
      <c r="CC204" s="70">
        <v>0</v>
      </c>
      <c r="CD204" s="70">
        <v>0</v>
      </c>
    </row>
    <row r="205" spans="1:82">
      <c r="A205" s="70" t="s">
        <v>1876</v>
      </c>
      <c r="B205" s="70">
        <v>76</v>
      </c>
      <c r="C205" s="70">
        <v>8</v>
      </c>
      <c r="D205" s="70">
        <v>5</v>
      </c>
      <c r="E205" s="70">
        <v>2011</v>
      </c>
      <c r="F205" s="70" t="s">
        <v>178</v>
      </c>
      <c r="G205" s="70" t="s">
        <v>1868</v>
      </c>
      <c r="H205" s="70" t="s">
        <v>1869</v>
      </c>
      <c r="I205" s="148"/>
      <c r="J205" s="71">
        <v>369.20125249527121</v>
      </c>
      <c r="K205" s="71">
        <v>1.653507938522454</v>
      </c>
      <c r="L205" s="71">
        <v>0.58897461303148957</v>
      </c>
      <c r="M205" s="71">
        <v>48.386632872437502</v>
      </c>
      <c r="N205" s="71">
        <v>29.75864505148304</v>
      </c>
      <c r="O205" s="71">
        <v>26.068252712510802</v>
      </c>
      <c r="P205" s="71">
        <v>14.028877687777692</v>
      </c>
      <c r="Q205" s="71">
        <v>1.55996546225323</v>
      </c>
      <c r="R205" s="71">
        <v>0</v>
      </c>
      <c r="S205" s="71">
        <v>2.0796025522050519</v>
      </c>
      <c r="T205" s="72"/>
      <c r="U205" s="71">
        <v>37428093</v>
      </c>
      <c r="V205" s="71">
        <v>702</v>
      </c>
      <c r="W205" s="71">
        <v>13</v>
      </c>
      <c r="X205" s="71">
        <v>10199</v>
      </c>
      <c r="Y205" s="71">
        <v>7952</v>
      </c>
      <c r="Z205" s="71">
        <v>13527</v>
      </c>
      <c r="AA205" s="71">
        <v>2835</v>
      </c>
      <c r="AB205" s="71">
        <v>22229</v>
      </c>
      <c r="AC205" s="71">
        <v>0</v>
      </c>
      <c r="AD205" s="71">
        <v>2.0796025522050519</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141.499</v>
      </c>
      <c r="BK205" s="71">
        <v>0</v>
      </c>
      <c r="BL205" s="71">
        <v>27.805</v>
      </c>
      <c r="BM205" s="71">
        <v>0</v>
      </c>
      <c r="BN205" s="72"/>
      <c r="BO205" s="71">
        <v>0</v>
      </c>
      <c r="BP205" s="71">
        <v>0</v>
      </c>
      <c r="BQ205" s="71">
        <v>13</v>
      </c>
      <c r="BR205" s="71">
        <v>0</v>
      </c>
      <c r="BS205" s="71">
        <v>2</v>
      </c>
      <c r="BT205" s="71">
        <v>0</v>
      </c>
      <c r="BU205"/>
      <c r="BV205" s="70">
        <v>147.964</v>
      </c>
      <c r="BW205" s="70">
        <v>0</v>
      </c>
      <c r="BX205" s="70">
        <v>21.34</v>
      </c>
      <c r="BY205" s="70">
        <v>0</v>
      </c>
      <c r="BZ205" s="70">
        <v>0</v>
      </c>
      <c r="CA205" s="70">
        <v>0</v>
      </c>
      <c r="CB205" s="70">
        <v>0</v>
      </c>
      <c r="CC205" s="70">
        <v>0</v>
      </c>
      <c r="CD205" s="70">
        <v>0</v>
      </c>
    </row>
    <row r="206" spans="1:82">
      <c r="A206" s="70" t="s">
        <v>1877</v>
      </c>
      <c r="B206" s="70">
        <v>77</v>
      </c>
      <c r="C206" s="70">
        <v>9</v>
      </c>
      <c r="D206" s="70">
        <v>5</v>
      </c>
      <c r="E206" s="70">
        <v>2012</v>
      </c>
      <c r="F206" s="70" t="s">
        <v>179</v>
      </c>
      <c r="G206" s="70" t="s">
        <v>1868</v>
      </c>
      <c r="H206" s="70" t="s">
        <v>1869</v>
      </c>
      <c r="I206" s="148"/>
      <c r="J206" s="71">
        <v>356.78940735755259</v>
      </c>
      <c r="K206" s="71">
        <v>1.4787295910046361</v>
      </c>
      <c r="L206" s="71">
        <v>0.57373022083447223</v>
      </c>
      <c r="M206" s="71">
        <v>51.118578438573273</v>
      </c>
      <c r="N206" s="71">
        <v>31.599514537155329</v>
      </c>
      <c r="O206" s="71">
        <v>26.287573328209049</v>
      </c>
      <c r="P206" s="71">
        <v>14.243063571888117</v>
      </c>
      <c r="Q206" s="71">
        <v>1.739246179609</v>
      </c>
      <c r="R206" s="71">
        <v>0</v>
      </c>
      <c r="S206" s="71">
        <v>1.92066790340418</v>
      </c>
      <c r="T206" s="72"/>
      <c r="U206" s="71">
        <v>38946210</v>
      </c>
      <c r="V206" s="71">
        <v>702</v>
      </c>
      <c r="W206" s="71">
        <v>13</v>
      </c>
      <c r="X206" s="71">
        <v>10199</v>
      </c>
      <c r="Y206" s="71">
        <v>8353</v>
      </c>
      <c r="Z206" s="71">
        <v>13749</v>
      </c>
      <c r="AA206" s="71">
        <v>2862</v>
      </c>
      <c r="AB206" s="71">
        <v>22811</v>
      </c>
      <c r="AC206" s="71">
        <v>0</v>
      </c>
      <c r="AD206" s="71">
        <v>1.92066790340418</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127.672</v>
      </c>
      <c r="BK206" s="71">
        <v>0</v>
      </c>
      <c r="BL206" s="71">
        <v>30.530999999999999</v>
      </c>
      <c r="BM206" s="71">
        <v>0</v>
      </c>
      <c r="BN206" s="72"/>
      <c r="BO206" s="71">
        <v>0</v>
      </c>
      <c r="BP206" s="71">
        <v>0</v>
      </c>
      <c r="BQ206" s="71">
        <v>11</v>
      </c>
      <c r="BR206" s="71">
        <v>0</v>
      </c>
      <c r="BS206" s="71">
        <v>2</v>
      </c>
      <c r="BT206" s="71">
        <v>0</v>
      </c>
      <c r="BU206"/>
      <c r="BV206" s="70">
        <v>135.09200000000001</v>
      </c>
      <c r="BW206" s="70">
        <v>0</v>
      </c>
      <c r="BX206" s="70">
        <v>23.111000000000001</v>
      </c>
      <c r="BY206" s="70">
        <v>0</v>
      </c>
      <c r="BZ206" s="70">
        <v>0</v>
      </c>
      <c r="CA206" s="70">
        <v>0</v>
      </c>
      <c r="CB206" s="70">
        <v>0</v>
      </c>
      <c r="CC206" s="70">
        <v>0</v>
      </c>
      <c r="CD206" s="70">
        <v>0</v>
      </c>
    </row>
    <row r="207" spans="1:82">
      <c r="A207" s="70" t="s">
        <v>1878</v>
      </c>
      <c r="B207" s="70">
        <v>78</v>
      </c>
      <c r="C207" s="70">
        <v>10</v>
      </c>
      <c r="D207" s="70">
        <v>5</v>
      </c>
      <c r="E207" s="70">
        <v>2013</v>
      </c>
      <c r="F207" s="70" t="s">
        <v>180</v>
      </c>
      <c r="G207" s="70" t="s">
        <v>1868</v>
      </c>
      <c r="H207" s="70" t="s">
        <v>1869</v>
      </c>
      <c r="I207" s="148"/>
      <c r="J207" s="71">
        <v>332.98098772352319</v>
      </c>
      <c r="K207" s="71">
        <v>1.256596306058213</v>
      </c>
      <c r="L207" s="71">
        <v>0.52939140262749429</v>
      </c>
      <c r="M207" s="71">
        <v>50.891897485659683</v>
      </c>
      <c r="N207" s="71">
        <v>28.86909145875326</v>
      </c>
      <c r="O207" s="71">
        <v>25.498980015514825</v>
      </c>
      <c r="P207" s="71">
        <v>14.431606364554497</v>
      </c>
      <c r="Q207" s="71">
        <v>1.7724326815936</v>
      </c>
      <c r="R207" s="71">
        <v>0</v>
      </c>
      <c r="S207" s="71">
        <v>1.7075908116029079</v>
      </c>
      <c r="T207" s="72"/>
      <c r="U207" s="71">
        <v>37492226</v>
      </c>
      <c r="V207" s="71">
        <v>702</v>
      </c>
      <c r="W207" s="71">
        <v>13</v>
      </c>
      <c r="X207" s="71">
        <v>10199</v>
      </c>
      <c r="Y207" s="71">
        <v>8445</v>
      </c>
      <c r="Z207" s="71">
        <v>13932</v>
      </c>
      <c r="AA207" s="71">
        <v>2889</v>
      </c>
      <c r="AB207" s="71">
        <v>22913</v>
      </c>
      <c r="AC207" s="71">
        <v>0</v>
      </c>
      <c r="AD207" s="71">
        <v>1.7075908116029079</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129.505</v>
      </c>
      <c r="BK207" s="71">
        <v>0</v>
      </c>
      <c r="BL207" s="71">
        <v>27.01</v>
      </c>
      <c r="BM207" s="71">
        <v>0</v>
      </c>
      <c r="BN207" s="72"/>
      <c r="BO207" s="71">
        <v>0</v>
      </c>
      <c r="BP207" s="71">
        <v>0</v>
      </c>
      <c r="BQ207" s="71">
        <v>11</v>
      </c>
      <c r="BR207" s="71">
        <v>0</v>
      </c>
      <c r="BS207" s="71">
        <v>2</v>
      </c>
      <c r="BT207" s="71">
        <v>0</v>
      </c>
      <c r="BU207"/>
      <c r="BV207" s="70">
        <v>136.81700000000001</v>
      </c>
      <c r="BW207" s="70">
        <v>0</v>
      </c>
      <c r="BX207" s="70">
        <v>19.698</v>
      </c>
      <c r="BY207" s="70">
        <v>0</v>
      </c>
      <c r="BZ207" s="70">
        <v>0</v>
      </c>
      <c r="CA207" s="70">
        <v>0</v>
      </c>
      <c r="CB207" s="70">
        <v>0</v>
      </c>
      <c r="CC207" s="70">
        <v>0</v>
      </c>
      <c r="CD207" s="70">
        <v>0</v>
      </c>
    </row>
    <row r="208" spans="1:82">
      <c r="A208" s="70" t="s">
        <v>1879</v>
      </c>
      <c r="B208" s="70">
        <v>79</v>
      </c>
      <c r="C208" s="70">
        <v>11</v>
      </c>
      <c r="D208" s="70">
        <v>5</v>
      </c>
      <c r="E208" s="70">
        <v>2014</v>
      </c>
      <c r="F208" s="70" t="s">
        <v>181</v>
      </c>
      <c r="G208" s="70" t="s">
        <v>1868</v>
      </c>
      <c r="H208" s="70" t="s">
        <v>1869</v>
      </c>
      <c r="I208" s="148"/>
      <c r="J208" s="71">
        <v>341.84233918712829</v>
      </c>
      <c r="K208" s="71">
        <v>1.2275208672770901</v>
      </c>
      <c r="L208" s="71">
        <v>2.383204588267275</v>
      </c>
      <c r="M208" s="71">
        <v>50.83152208755763</v>
      </c>
      <c r="N208" s="71">
        <v>28.22027357556518</v>
      </c>
      <c r="O208" s="71">
        <v>24.676157819993573</v>
      </c>
      <c r="P208" s="71">
        <v>14.612067560542618</v>
      </c>
      <c r="Q208" s="71">
        <v>1.71842998259529</v>
      </c>
      <c r="R208" s="71">
        <v>0</v>
      </c>
      <c r="S208" s="71">
        <v>1.6451998614936629</v>
      </c>
      <c r="T208" s="72"/>
      <c r="U208" s="71">
        <v>42029767</v>
      </c>
      <c r="V208" s="71">
        <v>594</v>
      </c>
      <c r="W208" s="71">
        <v>50</v>
      </c>
      <c r="X208" s="71">
        <v>10913</v>
      </c>
      <c r="Y208" s="71">
        <v>8609</v>
      </c>
      <c r="Z208" s="71">
        <v>14200</v>
      </c>
      <c r="AA208" s="71">
        <v>2910</v>
      </c>
      <c r="AB208" s="71">
        <v>23154</v>
      </c>
      <c r="AC208" s="71">
        <v>0</v>
      </c>
      <c r="AD208" s="71">
        <v>1.6451998614936629</v>
      </c>
      <c r="AE208" s="72"/>
      <c r="AF208" s="71"/>
      <c r="AG208" s="71"/>
      <c r="AH208" s="71"/>
      <c r="AI208" s="71"/>
      <c r="AJ208" s="71"/>
      <c r="AK208" s="71"/>
      <c r="AL208" s="71"/>
      <c r="AM208" s="71"/>
      <c r="AN208" s="71"/>
      <c r="AO208" s="71"/>
      <c r="AP208" s="71"/>
      <c r="AQ208" s="72"/>
      <c r="AR208" s="71">
        <v>661</v>
      </c>
      <c r="AS208" s="71">
        <v>86</v>
      </c>
      <c r="AT208" s="71">
        <v>0</v>
      </c>
      <c r="AU208" s="71">
        <v>0</v>
      </c>
      <c r="AV208" s="71">
        <v>0</v>
      </c>
      <c r="AW208" s="71">
        <v>0</v>
      </c>
      <c r="AX208" s="71"/>
      <c r="AY208" s="72"/>
      <c r="AZ208" s="71">
        <v>2653.7</v>
      </c>
      <c r="BA208" s="71">
        <v>5068.3999999999996</v>
      </c>
      <c r="BB208" s="71">
        <v>0</v>
      </c>
      <c r="BC208" s="71">
        <v>0</v>
      </c>
      <c r="BD208" s="71">
        <v>0</v>
      </c>
      <c r="BE208" s="71">
        <v>0</v>
      </c>
      <c r="BF208" s="71"/>
      <c r="BG208" s="72"/>
      <c r="BH208" s="71">
        <v>0</v>
      </c>
      <c r="BI208" s="71">
        <v>0</v>
      </c>
      <c r="BJ208" s="71">
        <v>145.27099999999999</v>
      </c>
      <c r="BK208" s="71">
        <v>0</v>
      </c>
      <c r="BL208" s="71">
        <v>24.652999999999999</v>
      </c>
      <c r="BM208" s="71">
        <v>0</v>
      </c>
      <c r="BN208" s="72"/>
      <c r="BO208" s="71">
        <v>0</v>
      </c>
      <c r="BP208" s="71">
        <v>0</v>
      </c>
      <c r="BQ208" s="71">
        <v>13</v>
      </c>
      <c r="BR208" s="71">
        <v>0</v>
      </c>
      <c r="BS208" s="71">
        <v>1</v>
      </c>
      <c r="BT208" s="71">
        <v>0</v>
      </c>
      <c r="BU208"/>
      <c r="BV208" s="70">
        <v>149.43199999999999</v>
      </c>
      <c r="BW208" s="70">
        <v>0</v>
      </c>
      <c r="BX208" s="70">
        <v>20.437999999999999</v>
      </c>
      <c r="BY208" s="70">
        <v>0</v>
      </c>
      <c r="BZ208" s="70">
        <v>0</v>
      </c>
      <c r="CA208" s="70">
        <v>0</v>
      </c>
      <c r="CB208" s="70">
        <v>0</v>
      </c>
      <c r="CC208" s="70">
        <v>5.3999999999999999E-2</v>
      </c>
      <c r="CD208" s="70">
        <v>0</v>
      </c>
    </row>
    <row r="209" spans="1:82">
      <c r="A209" s="70" t="s">
        <v>1880</v>
      </c>
      <c r="B209" s="70">
        <v>80</v>
      </c>
      <c r="C209" s="70">
        <v>12</v>
      </c>
      <c r="D209" s="70">
        <v>5</v>
      </c>
      <c r="E209" s="70">
        <v>2015</v>
      </c>
      <c r="F209" s="70" t="s">
        <v>182</v>
      </c>
      <c r="G209" s="70" t="s">
        <v>1868</v>
      </c>
      <c r="H209" s="70" t="s">
        <v>1869</v>
      </c>
      <c r="I209" s="148"/>
      <c r="J209" s="71">
        <v>327.80841956972353</v>
      </c>
      <c r="K209" s="71">
        <v>1.1902548309276659</v>
      </c>
      <c r="L209" s="71">
        <v>2.8007075687489449</v>
      </c>
      <c r="M209" s="71">
        <v>48.454910428884617</v>
      </c>
      <c r="N209" s="71">
        <v>25.890312629382318</v>
      </c>
      <c r="O209" s="71">
        <v>24.817881514664251</v>
      </c>
      <c r="P209" s="71">
        <v>14.663814317404759</v>
      </c>
      <c r="Q209" s="71">
        <v>1.70170349136884</v>
      </c>
      <c r="R209" s="71">
        <v>0</v>
      </c>
      <c r="S209" s="71">
        <v>1.606799977965103</v>
      </c>
      <c r="T209" s="72"/>
      <c r="U209" s="71">
        <v>46197734</v>
      </c>
      <c r="V209" s="71">
        <v>594</v>
      </c>
      <c r="W209" s="71">
        <v>50</v>
      </c>
      <c r="X209" s="71">
        <v>10913</v>
      </c>
      <c r="Y209" s="71">
        <v>8783</v>
      </c>
      <c r="Z209" s="71">
        <v>14419</v>
      </c>
      <c r="AA209" s="71">
        <v>2918</v>
      </c>
      <c r="AB209" s="71">
        <v>23422</v>
      </c>
      <c r="AC209" s="71">
        <v>0</v>
      </c>
      <c r="AD209" s="71">
        <v>1.606799977965103</v>
      </c>
      <c r="AE209" s="72"/>
      <c r="AF209" s="71">
        <v>243770882.47033229</v>
      </c>
      <c r="AG209" s="71">
        <v>987546.06559176568</v>
      </c>
      <c r="AH209" s="71">
        <v>567425.51705565408</v>
      </c>
      <c r="AI209" s="71">
        <v>65590264.600759163</v>
      </c>
      <c r="AJ209" s="71">
        <v>38438580.038393892</v>
      </c>
      <c r="AK209" s="71">
        <v>0</v>
      </c>
      <c r="AL209" s="71">
        <v>0</v>
      </c>
      <c r="AM209" s="71">
        <v>3209886.8484053132</v>
      </c>
      <c r="AN209" s="71">
        <v>0</v>
      </c>
      <c r="AO209" s="71">
        <v>0</v>
      </c>
      <c r="AP209" s="71">
        <v>352564585.54053807</v>
      </c>
      <c r="AQ209" s="72"/>
      <c r="AR209" s="71">
        <v>749</v>
      </c>
      <c r="AS209" s="71">
        <v>133</v>
      </c>
      <c r="AT209" s="71">
        <v>0</v>
      </c>
      <c r="AU209" s="71">
        <v>0</v>
      </c>
      <c r="AV209" s="71">
        <v>0</v>
      </c>
      <c r="AW209" s="71">
        <v>0</v>
      </c>
      <c r="AX209" s="71"/>
      <c r="AY209" s="72"/>
      <c r="AZ209" s="71">
        <v>3113.9</v>
      </c>
      <c r="BA209" s="71">
        <v>7867.2</v>
      </c>
      <c r="BB209" s="71">
        <v>0</v>
      </c>
      <c r="BC209" s="71">
        <v>0</v>
      </c>
      <c r="BD209" s="71">
        <v>0</v>
      </c>
      <c r="BE209" s="71">
        <v>0</v>
      </c>
      <c r="BF209" s="71"/>
      <c r="BG209" s="72"/>
      <c r="BH209" s="71">
        <v>0</v>
      </c>
      <c r="BI209" s="71">
        <v>0</v>
      </c>
      <c r="BJ209" s="71">
        <v>146.86099999999999</v>
      </c>
      <c r="BK209" s="71">
        <v>0</v>
      </c>
      <c r="BL209" s="71">
        <v>26.338000000000001</v>
      </c>
      <c r="BM209" s="71">
        <v>0</v>
      </c>
      <c r="BN209" s="72"/>
      <c r="BO209" s="71">
        <v>0</v>
      </c>
      <c r="BP209" s="71">
        <v>0</v>
      </c>
      <c r="BQ209" s="71">
        <v>13</v>
      </c>
      <c r="BR209" s="71">
        <v>0</v>
      </c>
      <c r="BS209" s="71">
        <v>1</v>
      </c>
      <c r="BT209" s="71">
        <v>0</v>
      </c>
      <c r="BU209"/>
      <c r="BV209" s="70">
        <v>150.88300000000001</v>
      </c>
      <c r="BW209" s="70">
        <v>0</v>
      </c>
      <c r="BX209" s="70">
        <v>22.315999999999999</v>
      </c>
      <c r="BY209" s="70">
        <v>0</v>
      </c>
      <c r="BZ209" s="70">
        <v>0</v>
      </c>
      <c r="CA209" s="70">
        <v>0</v>
      </c>
      <c r="CB209" s="70">
        <v>0</v>
      </c>
      <c r="CC209" s="70">
        <v>0</v>
      </c>
      <c r="CD209" s="70">
        <v>0</v>
      </c>
    </row>
    <row r="210" spans="1:82">
      <c r="A210" s="70" t="s">
        <v>1881</v>
      </c>
      <c r="B210" s="70">
        <v>81</v>
      </c>
      <c r="C210" s="70">
        <v>13</v>
      </c>
      <c r="D210" s="70">
        <v>5</v>
      </c>
      <c r="E210" s="70">
        <v>2016</v>
      </c>
      <c r="F210" s="70" t="s">
        <v>155</v>
      </c>
      <c r="G210" s="70" t="s">
        <v>1868</v>
      </c>
      <c r="H210" s="70" t="s">
        <v>1869</v>
      </c>
      <c r="I210" s="148"/>
      <c r="J210" s="71">
        <v>299.53062875158395</v>
      </c>
      <c r="K210" s="71">
        <v>1.1978591724032457</v>
      </c>
      <c r="L210" s="71">
        <v>2.9653644021104637</v>
      </c>
      <c r="M210" s="71">
        <v>42.036790648323944</v>
      </c>
      <c r="N210" s="71">
        <v>26.187913363317357</v>
      </c>
      <c r="O210" s="71">
        <v>24.899071671173267</v>
      </c>
      <c r="P210" s="71">
        <v>14.367240759017545</v>
      </c>
      <c r="Q210" s="71">
        <v>1.6757448607722367</v>
      </c>
      <c r="R210" s="71">
        <v>0</v>
      </c>
      <c r="S210" s="71">
        <v>1.8831651308716419</v>
      </c>
      <c r="T210" s="72"/>
      <c r="U210" s="71">
        <v>39131281</v>
      </c>
      <c r="V210" s="71">
        <v>594</v>
      </c>
      <c r="W210" s="71">
        <v>50</v>
      </c>
      <c r="X210" s="71">
        <v>10913</v>
      </c>
      <c r="Y210" s="71">
        <v>9018</v>
      </c>
      <c r="Z210" s="71">
        <v>14644</v>
      </c>
      <c r="AA210" s="71">
        <v>2957</v>
      </c>
      <c r="AB210" s="71">
        <v>23725</v>
      </c>
      <c r="AC210" s="71">
        <v>0</v>
      </c>
      <c r="AD210" s="71">
        <v>1.8831651308716419</v>
      </c>
      <c r="AE210" s="72"/>
      <c r="AF210" s="71">
        <v>210896741.9747225</v>
      </c>
      <c r="AG210" s="71">
        <v>937813.97471551783</v>
      </c>
      <c r="AH210" s="71">
        <v>456361.62482437643</v>
      </c>
      <c r="AI210" s="71">
        <v>65029618.771178968</v>
      </c>
      <c r="AJ210" s="71">
        <v>37544525.884020299</v>
      </c>
      <c r="AK210" s="71">
        <v>0</v>
      </c>
      <c r="AL210" s="71">
        <v>0</v>
      </c>
      <c r="AM210" s="71">
        <v>3253937.7552546239</v>
      </c>
      <c r="AN210" s="71">
        <v>0</v>
      </c>
      <c r="AO210" s="71">
        <v>0</v>
      </c>
      <c r="AP210" s="71">
        <v>318118999.9847163</v>
      </c>
      <c r="AQ210" s="72"/>
      <c r="AR210" s="71">
        <v>816</v>
      </c>
      <c r="AS210" s="71">
        <v>175</v>
      </c>
      <c r="AT210" s="71">
        <v>0</v>
      </c>
      <c r="AU210" s="71">
        <v>0</v>
      </c>
      <c r="AV210" s="71">
        <v>0</v>
      </c>
      <c r="AW210" s="71">
        <v>0</v>
      </c>
      <c r="AX210" s="71"/>
      <c r="AY210" s="72"/>
      <c r="AZ210" s="71">
        <v>3425.6</v>
      </c>
      <c r="BA210" s="71">
        <v>8582.7000000000007</v>
      </c>
      <c r="BB210" s="71">
        <v>0</v>
      </c>
      <c r="BC210" s="71">
        <v>0</v>
      </c>
      <c r="BD210" s="71">
        <v>0</v>
      </c>
      <c r="BE210" s="71">
        <v>0</v>
      </c>
      <c r="BF210" s="71"/>
      <c r="BG210" s="72"/>
      <c r="BH210" s="71">
        <v>0</v>
      </c>
      <c r="BI210" s="71">
        <v>0</v>
      </c>
      <c r="BJ210" s="71">
        <v>136.84800000000001</v>
      </c>
      <c r="BK210" s="71">
        <v>0</v>
      </c>
      <c r="BL210" s="71">
        <v>21.725999999999999</v>
      </c>
      <c r="BM210" s="71">
        <v>0</v>
      </c>
      <c r="BN210" s="72"/>
      <c r="BO210" s="71">
        <v>0</v>
      </c>
      <c r="BP210" s="71">
        <v>0</v>
      </c>
      <c r="BQ210" s="71">
        <v>13</v>
      </c>
      <c r="BR210" s="71">
        <v>0</v>
      </c>
      <c r="BS210" s="71">
        <v>1</v>
      </c>
      <c r="BT210" s="71">
        <v>0</v>
      </c>
      <c r="BU210"/>
      <c r="BV210" s="70">
        <v>140.881</v>
      </c>
      <c r="BW210" s="70">
        <v>0</v>
      </c>
      <c r="BX210" s="70">
        <v>17.693000000000001</v>
      </c>
      <c r="BY210" s="70">
        <v>0</v>
      </c>
      <c r="BZ210" s="70">
        <v>0</v>
      </c>
      <c r="CA210" s="70">
        <v>0</v>
      </c>
      <c r="CB210" s="70">
        <v>0</v>
      </c>
      <c r="CC210" s="70">
        <v>0</v>
      </c>
      <c r="CD210" s="70">
        <v>0</v>
      </c>
    </row>
    <row r="211" spans="1:82">
      <c r="A211" s="70" t="s">
        <v>1882</v>
      </c>
      <c r="B211" s="70">
        <v>82</v>
      </c>
      <c r="C211" s="70">
        <v>14</v>
      </c>
      <c r="D211" s="70">
        <v>5</v>
      </c>
      <c r="E211" s="70">
        <v>2017</v>
      </c>
      <c r="F211" s="70" t="s">
        <v>156</v>
      </c>
      <c r="G211" s="70" t="s">
        <v>1868</v>
      </c>
      <c r="H211" s="70" t="s">
        <v>1869</v>
      </c>
      <c r="I211" s="148"/>
      <c r="J211" s="71">
        <v>295.01090606059125</v>
      </c>
      <c r="K211" s="71">
        <v>1.2229631319139398</v>
      </c>
      <c r="L211" s="71">
        <v>2.7585720299148</v>
      </c>
      <c r="M211" s="71">
        <v>41.659671089650551</v>
      </c>
      <c r="N211" s="71">
        <v>27.376999809763895</v>
      </c>
      <c r="O211" s="71">
        <v>24.773766044250721</v>
      </c>
      <c r="P211" s="71">
        <v>14.454863334792467</v>
      </c>
      <c r="Q211" s="71">
        <v>1.63694354185894</v>
      </c>
      <c r="R211" s="71">
        <v>0</v>
      </c>
      <c r="S211" s="71">
        <v>2.2740658873686517</v>
      </c>
      <c r="T211" s="72"/>
      <c r="U211" s="71">
        <v>41063865</v>
      </c>
      <c r="V211" s="71">
        <v>594</v>
      </c>
      <c r="W211" s="71">
        <v>50</v>
      </c>
      <c r="X211" s="71">
        <v>10913</v>
      </c>
      <c r="Y211" s="71">
        <v>9216</v>
      </c>
      <c r="Z211" s="71">
        <v>14812</v>
      </c>
      <c r="AA211" s="71">
        <v>2994</v>
      </c>
      <c r="AB211" s="71">
        <v>23966</v>
      </c>
      <c r="AC211" s="71">
        <v>0</v>
      </c>
      <c r="AD211" s="71">
        <v>2.2740658873686521</v>
      </c>
      <c r="AE211" s="72"/>
      <c r="AF211" s="71">
        <v>221558931.10989571</v>
      </c>
      <c r="AG211" s="71">
        <v>970605.26792479225</v>
      </c>
      <c r="AH211" s="71">
        <v>581575.65398722212</v>
      </c>
      <c r="AI211" s="71">
        <v>66077332.646269068</v>
      </c>
      <c r="AJ211" s="71">
        <v>40509836.603817672</v>
      </c>
      <c r="AK211" s="71">
        <v>0</v>
      </c>
      <c r="AL211" s="71">
        <v>0</v>
      </c>
      <c r="AM211" s="71">
        <v>3292134.6982163331</v>
      </c>
      <c r="AN211" s="71">
        <v>0</v>
      </c>
      <c r="AO211" s="71">
        <v>0</v>
      </c>
      <c r="AP211" s="71">
        <v>332990415.98011076</v>
      </c>
      <c r="AQ211" s="72"/>
      <c r="AR211" s="71">
        <v>868</v>
      </c>
      <c r="AS211" s="71">
        <v>198</v>
      </c>
      <c r="AT211" s="71">
        <v>0</v>
      </c>
      <c r="AU211" s="71">
        <v>0</v>
      </c>
      <c r="AV211" s="71">
        <v>0</v>
      </c>
      <c r="AW211" s="71">
        <v>0</v>
      </c>
      <c r="AX211" s="71"/>
      <c r="AY211" s="72"/>
      <c r="AZ211" s="71">
        <v>3678.9</v>
      </c>
      <c r="BA211" s="71">
        <v>9379.8999999999978</v>
      </c>
      <c r="BB211" s="71">
        <v>0</v>
      </c>
      <c r="BC211" s="71">
        <v>0</v>
      </c>
      <c r="BD211" s="71">
        <v>0</v>
      </c>
      <c r="BE211" s="71">
        <v>0</v>
      </c>
      <c r="BF211" s="71"/>
      <c r="BG211" s="72"/>
      <c r="BH211" s="71">
        <v>0</v>
      </c>
      <c r="BI211" s="71">
        <v>0</v>
      </c>
      <c r="BJ211" s="71">
        <v>140.63999999999999</v>
      </c>
      <c r="BK211" s="71">
        <v>0</v>
      </c>
      <c r="BL211" s="71">
        <v>25.32</v>
      </c>
      <c r="BM211" s="71">
        <v>0</v>
      </c>
      <c r="BN211" s="72"/>
      <c r="BO211" s="71">
        <v>0</v>
      </c>
      <c r="BP211" s="71">
        <v>0</v>
      </c>
      <c r="BQ211" s="71">
        <v>13</v>
      </c>
      <c r="BR211" s="71">
        <v>0</v>
      </c>
      <c r="BS211" s="71">
        <v>1</v>
      </c>
      <c r="BT211" s="71">
        <v>0</v>
      </c>
      <c r="BU211"/>
      <c r="BV211" s="70">
        <v>144.63200000000001</v>
      </c>
      <c r="BW211" s="70">
        <v>0</v>
      </c>
      <c r="BX211" s="70">
        <v>21.327999999999999</v>
      </c>
      <c r="BY211" s="70">
        <v>0</v>
      </c>
      <c r="BZ211" s="70">
        <v>0</v>
      </c>
      <c r="CA211" s="70">
        <v>0</v>
      </c>
      <c r="CB211" s="70">
        <v>0</v>
      </c>
      <c r="CC211" s="70">
        <v>0</v>
      </c>
      <c r="CD211" s="70">
        <v>0</v>
      </c>
    </row>
    <row r="212" spans="1:82">
      <c r="A212" s="70" t="s">
        <v>1883</v>
      </c>
      <c r="B212" s="70">
        <v>83</v>
      </c>
      <c r="C212" s="70">
        <v>15</v>
      </c>
      <c r="D212" s="70">
        <v>5</v>
      </c>
      <c r="E212" s="70">
        <v>2018</v>
      </c>
      <c r="F212" s="70" t="s">
        <v>183</v>
      </c>
      <c r="G212" s="70" t="s">
        <v>1868</v>
      </c>
      <c r="H212" s="70" t="s">
        <v>1869</v>
      </c>
      <c r="I212" s="148"/>
      <c r="J212" s="71">
        <v>305.02553235779527</v>
      </c>
      <c r="K212" s="71">
        <v>1.1417584848727425</v>
      </c>
      <c r="L212" s="71">
        <v>2.5688826206198594</v>
      </c>
      <c r="M212" s="71">
        <v>42.307805225439182</v>
      </c>
      <c r="N212" s="71">
        <v>25.380979171552859</v>
      </c>
      <c r="O212" s="71">
        <v>24.625057880069136</v>
      </c>
      <c r="P212" s="71">
        <v>14.970600347435944</v>
      </c>
      <c r="Q212" s="71">
        <v>1.5287457011304</v>
      </c>
      <c r="R212" s="71">
        <v>0</v>
      </c>
      <c r="S212" s="71">
        <v>3.1402829541596944</v>
      </c>
      <c r="T212" s="72"/>
      <c r="U212" s="71">
        <v>44308067</v>
      </c>
      <c r="V212" s="71">
        <v>594</v>
      </c>
      <c r="W212" s="71">
        <v>50</v>
      </c>
      <c r="X212" s="71">
        <v>10913</v>
      </c>
      <c r="Y212" s="71">
        <v>9419</v>
      </c>
      <c r="Z212" s="71">
        <v>15005</v>
      </c>
      <c r="AA212" s="71">
        <v>3132</v>
      </c>
      <c r="AB212" s="71">
        <v>24120</v>
      </c>
      <c r="AC212" s="71">
        <v>0</v>
      </c>
      <c r="AD212" s="71">
        <v>3.1402829541596939</v>
      </c>
      <c r="AE212" s="72"/>
      <c r="AF212" s="71">
        <v>230478053.22047499</v>
      </c>
      <c r="AG212" s="71">
        <v>862288.77096536604</v>
      </c>
      <c r="AH212" s="71">
        <v>548462.10297110328</v>
      </c>
      <c r="AI212" s="71">
        <v>63756707.543994747</v>
      </c>
      <c r="AJ212" s="71">
        <v>37089467.67429956</v>
      </c>
      <c r="AK212" s="71">
        <v>0</v>
      </c>
      <c r="AL212" s="71">
        <v>0</v>
      </c>
      <c r="AM212" s="71">
        <v>3320144.79036497</v>
      </c>
      <c r="AN212" s="71">
        <v>0</v>
      </c>
      <c r="AO212" s="71">
        <v>0</v>
      </c>
      <c r="AP212" s="71">
        <v>336055124.10307074</v>
      </c>
      <c r="AQ212" s="72"/>
      <c r="AR212" s="71">
        <v>930</v>
      </c>
      <c r="AS212" s="71">
        <v>231</v>
      </c>
      <c r="AT212" s="71">
        <v>0</v>
      </c>
      <c r="AU212" s="71">
        <v>0</v>
      </c>
      <c r="AV212" s="71">
        <v>0</v>
      </c>
      <c r="AW212" s="71">
        <v>0</v>
      </c>
      <c r="AX212" s="71"/>
      <c r="AY212" s="72"/>
      <c r="AZ212" s="71">
        <v>4003.3</v>
      </c>
      <c r="BA212" s="71">
        <v>9875</v>
      </c>
      <c r="BB212" s="71">
        <v>0</v>
      </c>
      <c r="BC212" s="71">
        <v>0</v>
      </c>
      <c r="BD212" s="71">
        <v>0</v>
      </c>
      <c r="BE212" s="71">
        <v>0</v>
      </c>
      <c r="BF212" s="71"/>
      <c r="BG212" s="72"/>
      <c r="BH212" s="71">
        <v>0</v>
      </c>
      <c r="BI212" s="71">
        <v>0</v>
      </c>
      <c r="BJ212" s="71">
        <v>146.63200000000001</v>
      </c>
      <c r="BK212" s="71">
        <v>0</v>
      </c>
      <c r="BL212" s="71">
        <v>28.940999999999999</v>
      </c>
      <c r="BM212" s="71">
        <v>0</v>
      </c>
      <c r="BN212" s="72"/>
      <c r="BO212" s="71">
        <v>0</v>
      </c>
      <c r="BP212" s="71">
        <v>0</v>
      </c>
      <c r="BQ212" s="71">
        <v>13</v>
      </c>
      <c r="BR212" s="71">
        <v>0</v>
      </c>
      <c r="BS212" s="71">
        <v>1</v>
      </c>
      <c r="BT212" s="71">
        <v>0</v>
      </c>
      <c r="BU212"/>
      <c r="BV212" s="70">
        <v>150.5</v>
      </c>
      <c r="BW212" s="70">
        <v>0</v>
      </c>
      <c r="BX212" s="70">
        <v>25.073</v>
      </c>
      <c r="BY212" s="70">
        <v>0</v>
      </c>
      <c r="BZ212" s="70">
        <v>0</v>
      </c>
      <c r="CA212" s="70">
        <v>0</v>
      </c>
      <c r="CB212" s="70">
        <v>0</v>
      </c>
      <c r="CC212" s="70">
        <v>0</v>
      </c>
      <c r="CD212" s="70">
        <v>0</v>
      </c>
    </row>
    <row r="213" spans="1:82">
      <c r="A213" s="70" t="s">
        <v>1884</v>
      </c>
      <c r="B213" s="70">
        <v>84</v>
      </c>
      <c r="C213" s="70">
        <v>16</v>
      </c>
      <c r="D213" s="70">
        <v>5</v>
      </c>
      <c r="E213" s="70">
        <v>2019</v>
      </c>
      <c r="F213" s="70" t="s">
        <v>158</v>
      </c>
      <c r="G213" s="70" t="s">
        <v>1868</v>
      </c>
      <c r="H213" s="70" t="s">
        <v>1869</v>
      </c>
      <c r="I213" s="148"/>
      <c r="J213" s="71">
        <v>293.53208136095031</v>
      </c>
      <c r="K213" s="71">
        <v>1.0244162979993674</v>
      </c>
      <c r="L213" s="71">
        <v>2.5826903644999257</v>
      </c>
      <c r="M213" s="71">
        <v>40.330243823586123</v>
      </c>
      <c r="N213" s="71">
        <v>24.944234685944799</v>
      </c>
      <c r="O213" s="71">
        <v>24.149171976320595</v>
      </c>
      <c r="P213" s="71">
        <v>15.435064504286286</v>
      </c>
      <c r="Q213" s="71">
        <v>1.4944363866964201</v>
      </c>
      <c r="R213" s="71">
        <v>0</v>
      </c>
      <c r="S213" s="71">
        <v>1.7279652777395142</v>
      </c>
      <c r="T213" s="72"/>
      <c r="U213" s="71">
        <v>44620052</v>
      </c>
      <c r="V213" s="71">
        <v>594</v>
      </c>
      <c r="W213" s="71">
        <v>50</v>
      </c>
      <c r="X213" s="71">
        <v>10913</v>
      </c>
      <c r="Y213" s="71">
        <v>9537</v>
      </c>
      <c r="Z213" s="71">
        <v>15119</v>
      </c>
      <c r="AA213" s="71">
        <v>3205</v>
      </c>
      <c r="AB213" s="71">
        <v>24217</v>
      </c>
      <c r="AC213" s="71">
        <v>0</v>
      </c>
      <c r="AD213" s="71">
        <v>1.727965277739514</v>
      </c>
      <c r="AE213" s="72"/>
      <c r="AF213" s="71">
        <v>225544482.4980453</v>
      </c>
      <c r="AG213" s="71">
        <v>831353.26693003718</v>
      </c>
      <c r="AH213" s="71">
        <v>589092.84068303881</v>
      </c>
      <c r="AI213" s="71">
        <v>65820770.02978012</v>
      </c>
      <c r="AJ213" s="71">
        <v>40629233.524946071</v>
      </c>
      <c r="AK213" s="71">
        <v>0</v>
      </c>
      <c r="AL213" s="71">
        <v>0</v>
      </c>
      <c r="AM213" s="71">
        <v>3298173.0945216059</v>
      </c>
      <c r="AN213" s="71">
        <v>0</v>
      </c>
      <c r="AO213" s="71">
        <v>0</v>
      </c>
      <c r="AP213" s="71">
        <v>336713105.25490618</v>
      </c>
      <c r="AQ213" s="72"/>
      <c r="AR213" s="71">
        <v>981</v>
      </c>
      <c r="AS213" s="71">
        <v>247</v>
      </c>
      <c r="AT213" s="71">
        <v>0</v>
      </c>
      <c r="AU213" s="71">
        <v>0</v>
      </c>
      <c r="AV213" s="71">
        <v>0</v>
      </c>
      <c r="AW213" s="71">
        <v>0</v>
      </c>
      <c r="AX213" s="71"/>
      <c r="AY213" s="72"/>
      <c r="AZ213" s="71">
        <v>4246.3000000000029</v>
      </c>
      <c r="BA213" s="71">
        <v>10591.9</v>
      </c>
      <c r="BB213" s="71">
        <v>0</v>
      </c>
      <c r="BC213" s="71">
        <v>0</v>
      </c>
      <c r="BD213" s="71">
        <v>0</v>
      </c>
      <c r="BE213" s="71">
        <v>0</v>
      </c>
      <c r="BF213" s="71"/>
      <c r="BG213" s="72"/>
      <c r="BH213" s="71">
        <v>0</v>
      </c>
      <c r="BI213" s="71">
        <v>0</v>
      </c>
      <c r="BJ213" s="71">
        <v>135.48400000000001</v>
      </c>
      <c r="BK213" s="71">
        <v>0</v>
      </c>
      <c r="BL213" s="71">
        <v>16.526</v>
      </c>
      <c r="BM213" s="71">
        <v>0</v>
      </c>
      <c r="BN213" s="72"/>
      <c r="BO213" s="71">
        <v>0</v>
      </c>
      <c r="BP213" s="71">
        <v>0</v>
      </c>
      <c r="BQ213" s="71">
        <v>13</v>
      </c>
      <c r="BR213" s="71">
        <v>0</v>
      </c>
      <c r="BS213" s="71">
        <v>1</v>
      </c>
      <c r="BT213" s="71">
        <v>0</v>
      </c>
      <c r="BU213"/>
      <c r="BV213" s="70">
        <v>139.226</v>
      </c>
      <c r="BW213" s="70">
        <v>0</v>
      </c>
      <c r="BX213" s="70">
        <v>12.784000000000001</v>
      </c>
      <c r="BY213" s="70">
        <v>0</v>
      </c>
      <c r="BZ213" s="70">
        <v>0</v>
      </c>
      <c r="CA213" s="70">
        <v>0</v>
      </c>
      <c r="CB213" s="70">
        <v>0</v>
      </c>
      <c r="CC213" s="70">
        <v>0</v>
      </c>
      <c r="CD213" s="70">
        <v>0</v>
      </c>
    </row>
    <row r="214" spans="1:82">
      <c r="A214" s="70" t="s">
        <v>1885</v>
      </c>
      <c r="B214" s="70">
        <v>85</v>
      </c>
      <c r="C214" s="70">
        <v>17</v>
      </c>
      <c r="D214" s="70">
        <v>5</v>
      </c>
      <c r="E214" s="70">
        <v>2020</v>
      </c>
      <c r="F214" s="70" t="s">
        <v>159</v>
      </c>
      <c r="G214" s="70" t="s">
        <v>1868</v>
      </c>
      <c r="H214" s="70" t="s">
        <v>1869</v>
      </c>
      <c r="I214" s="148"/>
      <c r="J214" s="71">
        <v>322.95944502696938</v>
      </c>
      <c r="K214" s="71">
        <v>0.83979788396695809</v>
      </c>
      <c r="L214" s="71">
        <v>3.6414666940755325</v>
      </c>
      <c r="M214" s="71">
        <v>35.753740083448143</v>
      </c>
      <c r="N214" s="71">
        <v>25.120315726260472</v>
      </c>
      <c r="O214" s="71">
        <v>21.333018565997843</v>
      </c>
      <c r="P214" s="71">
        <v>14.879671196462072</v>
      </c>
      <c r="Q214" s="71">
        <v>1.4340427145085199</v>
      </c>
      <c r="R214" s="71">
        <v>0</v>
      </c>
      <c r="S214" s="71">
        <v>2.0513449337757632</v>
      </c>
      <c r="T214" s="72"/>
      <c r="U214" s="71">
        <v>48124824</v>
      </c>
      <c r="V214" s="71">
        <v>454</v>
      </c>
      <c r="W214" s="71">
        <v>78</v>
      </c>
      <c r="X214" s="71">
        <v>10929</v>
      </c>
      <c r="Y214" s="71">
        <v>9698</v>
      </c>
      <c r="Z214" s="71">
        <v>15244</v>
      </c>
      <c r="AA214" s="71">
        <v>3284</v>
      </c>
      <c r="AB214" s="71">
        <v>24322</v>
      </c>
      <c r="AC214" s="71">
        <v>0</v>
      </c>
      <c r="AD214" s="71">
        <v>2.0513449337757632</v>
      </c>
      <c r="AE214" s="72"/>
      <c r="AF214" s="71">
        <v>251753325.97016919</v>
      </c>
      <c r="AG214" s="71">
        <v>647702.81065220211</v>
      </c>
      <c r="AH214" s="71">
        <v>875105.19090408308</v>
      </c>
      <c r="AI214" s="71">
        <v>60868493.717426427</v>
      </c>
      <c r="AJ214" s="71">
        <v>42580703.824805088</v>
      </c>
      <c r="AK214" s="71"/>
      <c r="AL214" s="71"/>
      <c r="AM214" s="71">
        <v>3174291.2230560547</v>
      </c>
      <c r="AN214" s="71"/>
      <c r="AO214" s="71"/>
      <c r="AP214" s="71">
        <v>359899622.73701304</v>
      </c>
      <c r="AQ214" s="72"/>
      <c r="AR214" s="71">
        <v>1027</v>
      </c>
      <c r="AS214" s="71">
        <v>252</v>
      </c>
      <c r="AT214" s="71">
        <v>0</v>
      </c>
      <c r="AU214" s="71">
        <v>1</v>
      </c>
      <c r="AV214" s="71">
        <v>0</v>
      </c>
      <c r="AW214" s="71">
        <v>0</v>
      </c>
      <c r="AX214" s="71"/>
      <c r="AY214" s="72"/>
      <c r="AZ214" s="71">
        <v>4492.7000000000053</v>
      </c>
      <c r="BA214" s="71">
        <v>10674.79999999999</v>
      </c>
      <c r="BB214" s="71">
        <v>0</v>
      </c>
      <c r="BC214" s="71">
        <v>34.6</v>
      </c>
      <c r="BD214" s="71">
        <v>0</v>
      </c>
      <c r="BE214" s="71">
        <v>0</v>
      </c>
      <c r="BF214" s="71"/>
      <c r="BG214" s="72"/>
      <c r="BH214" s="71">
        <v>0</v>
      </c>
      <c r="BI214" s="71">
        <v>0</v>
      </c>
      <c r="BJ214" s="71">
        <v>111.84</v>
      </c>
      <c r="BK214" s="71">
        <v>0</v>
      </c>
      <c r="BL214" s="71">
        <v>21.681000000000001</v>
      </c>
      <c r="BM214" s="71">
        <v>0</v>
      </c>
      <c r="BN214" s="72"/>
      <c r="BO214" s="71">
        <v>0</v>
      </c>
      <c r="BP214" s="71">
        <v>0</v>
      </c>
      <c r="BQ214" s="71">
        <v>12</v>
      </c>
      <c r="BR214" s="71">
        <v>0</v>
      </c>
      <c r="BS214" s="71">
        <v>1</v>
      </c>
      <c r="BT214" s="71">
        <v>0</v>
      </c>
      <c r="BU214"/>
      <c r="BV214" s="70">
        <v>115.34099999999999</v>
      </c>
      <c r="BW214" s="70">
        <v>0</v>
      </c>
      <c r="BX214" s="70">
        <v>18.18</v>
      </c>
      <c r="BY214" s="70">
        <v>0</v>
      </c>
      <c r="BZ214" s="70">
        <v>0</v>
      </c>
      <c r="CA214" s="70">
        <v>0</v>
      </c>
      <c r="CB214" s="70">
        <v>0</v>
      </c>
      <c r="CC214" s="70">
        <v>0</v>
      </c>
      <c r="CD214" s="70">
        <v>0</v>
      </c>
    </row>
    <row r="215" spans="1:82">
      <c r="A215" s="70" t="s">
        <v>1886</v>
      </c>
      <c r="B215" s="70">
        <v>85</v>
      </c>
      <c r="C215" s="70">
        <v>18</v>
      </c>
      <c r="D215" s="70">
        <v>5</v>
      </c>
      <c r="E215" s="70">
        <v>2021</v>
      </c>
      <c r="F215" s="70" t="s">
        <v>160</v>
      </c>
      <c r="G215" s="70" t="s">
        <v>1868</v>
      </c>
      <c r="H215" s="70" t="s">
        <v>1869</v>
      </c>
      <c r="I215" s="148"/>
      <c r="J215" s="71">
        <v>349.47993505828697</v>
      </c>
      <c r="K215" s="71">
        <v>0.95157769805614911</v>
      </c>
      <c r="L215" s="71">
        <v>3.4718875373354114</v>
      </c>
      <c r="M215" s="71">
        <v>40.465955106874986</v>
      </c>
      <c r="N215" s="71">
        <v>24.936590919531291</v>
      </c>
      <c r="O215" s="71">
        <v>20.766233859876813</v>
      </c>
      <c r="P215" s="71">
        <v>15.76594739622362</v>
      </c>
      <c r="Q215" s="71">
        <v>1.4177557418245399</v>
      </c>
      <c r="R215" s="71">
        <v>0</v>
      </c>
      <c r="S215" s="71">
        <v>2.4617044783899371</v>
      </c>
      <c r="T215" s="72"/>
      <c r="U215" s="71">
        <v>54844317</v>
      </c>
      <c r="V215" s="71">
        <v>454</v>
      </c>
      <c r="W215" s="71">
        <v>78</v>
      </c>
      <c r="X215" s="71">
        <v>10929</v>
      </c>
      <c r="Y215" s="71">
        <v>9787</v>
      </c>
      <c r="Z215" s="71">
        <v>15279</v>
      </c>
      <c r="AA215" s="71">
        <v>3393</v>
      </c>
      <c r="AB215" s="71">
        <v>24282</v>
      </c>
      <c r="AC215" s="71">
        <v>0</v>
      </c>
      <c r="AD215" s="71">
        <v>2.4617044783899371</v>
      </c>
      <c r="AE215" s="72"/>
      <c r="AF215" s="71">
        <v>269070890.79054862</v>
      </c>
      <c r="AG215" s="71">
        <v>721260.96035818115</v>
      </c>
      <c r="AH215" s="71">
        <v>805137.97288187896</v>
      </c>
      <c r="AI215" s="71">
        <v>64949892.741541021</v>
      </c>
      <c r="AJ215" s="71">
        <v>39218032.257292442</v>
      </c>
      <c r="AK215" s="71">
        <v>0</v>
      </c>
      <c r="AL215" s="71">
        <v>0</v>
      </c>
      <c r="AM215" s="71">
        <v>3187349.7237490709</v>
      </c>
      <c r="AN215" s="71">
        <v>0</v>
      </c>
      <c r="AO215" s="71">
        <v>0</v>
      </c>
      <c r="AP215" s="71">
        <v>377952564.4463712</v>
      </c>
      <c r="AQ215" s="72"/>
      <c r="AR215" s="71">
        <v>1102</v>
      </c>
      <c r="AS215" s="71">
        <v>253</v>
      </c>
      <c r="AT215" s="71">
        <v>0</v>
      </c>
      <c r="AU215" s="71">
        <v>1</v>
      </c>
      <c r="AV215" s="71">
        <v>0</v>
      </c>
      <c r="AW215" s="71">
        <v>0</v>
      </c>
      <c r="AX215" s="71"/>
      <c r="AY215" s="72"/>
      <c r="AZ215" s="71">
        <v>4887.2000000000071</v>
      </c>
      <c r="BA215" s="71">
        <v>10923.79999999999</v>
      </c>
      <c r="BB215" s="71">
        <v>0</v>
      </c>
      <c r="BC215" s="71">
        <v>34.6</v>
      </c>
      <c r="BD215" s="71">
        <v>0</v>
      </c>
      <c r="BE215" s="71">
        <v>0</v>
      </c>
      <c r="BF215" s="71"/>
      <c r="BG215" s="72"/>
      <c r="BH215" s="71">
        <v>0</v>
      </c>
      <c r="BI215" s="71">
        <v>0</v>
      </c>
      <c r="BJ215" s="71">
        <v>119.012</v>
      </c>
      <c r="BK215" s="71">
        <v>0</v>
      </c>
      <c r="BL215" s="71">
        <v>22.576000000000001</v>
      </c>
      <c r="BM215" s="71">
        <v>0</v>
      </c>
      <c r="BN215" s="72"/>
      <c r="BO215" s="71">
        <v>0</v>
      </c>
      <c r="BP215" s="71">
        <v>0</v>
      </c>
      <c r="BQ215" s="71">
        <v>13</v>
      </c>
      <c r="BR215" s="71">
        <v>0</v>
      </c>
      <c r="BS215" s="71">
        <v>1</v>
      </c>
      <c r="BT215" s="71">
        <v>0</v>
      </c>
      <c r="BU215"/>
      <c r="BV215" s="70">
        <v>122.22799999999999</v>
      </c>
      <c r="BW215" s="70">
        <v>0</v>
      </c>
      <c r="BX215" s="70">
        <v>19.36</v>
      </c>
      <c r="BY215" s="70">
        <v>0</v>
      </c>
      <c r="BZ215" s="70">
        <v>0</v>
      </c>
      <c r="CA215" s="70">
        <v>0</v>
      </c>
      <c r="CB215" s="70">
        <v>0</v>
      </c>
      <c r="CC215" s="70">
        <v>0</v>
      </c>
      <c r="CD215" s="70">
        <v>0</v>
      </c>
    </row>
    <row r="216" spans="1:82">
      <c r="A216" s="70" t="s">
        <v>1887</v>
      </c>
      <c r="B216" s="70">
        <v>85</v>
      </c>
      <c r="C216" s="70">
        <v>19</v>
      </c>
      <c r="D216" s="70">
        <v>5</v>
      </c>
      <c r="E216" s="70">
        <v>2022</v>
      </c>
      <c r="F216" s="70" t="s">
        <v>161</v>
      </c>
      <c r="G216" s="1064" t="s">
        <v>1868</v>
      </c>
      <c r="H216" s="70" t="s">
        <v>1869</v>
      </c>
      <c r="I216" s="148"/>
      <c r="J216" s="71">
        <v>308.62988464178159</v>
      </c>
      <c r="K216" s="71">
        <v>0.85703594539034089</v>
      </c>
      <c r="L216" s="71">
        <v>3.2482041286019507</v>
      </c>
      <c r="M216" s="71">
        <v>38.217677724410251</v>
      </c>
      <c r="N216" s="71">
        <v>24.880361072165183</v>
      </c>
      <c r="O216" s="71">
        <v>21.849559423379748</v>
      </c>
      <c r="P216" s="71">
        <v>15.657365005868794</v>
      </c>
      <c r="Q216" s="71">
        <v>1.42665176331668</v>
      </c>
      <c r="R216" s="71">
        <v>0</v>
      </c>
      <c r="S216" s="71">
        <v>1.3997086384962441</v>
      </c>
      <c r="T216" s="72"/>
      <c r="U216" s="71">
        <v>58643592</v>
      </c>
      <c r="V216" s="71">
        <v>454</v>
      </c>
      <c r="W216" s="71">
        <v>78</v>
      </c>
      <c r="X216" s="71">
        <v>10929</v>
      </c>
      <c r="Y216" s="71">
        <v>9901</v>
      </c>
      <c r="Z216" s="71">
        <v>15274</v>
      </c>
      <c r="AA216" s="71">
        <v>3421</v>
      </c>
      <c r="AB216" s="71">
        <v>24234</v>
      </c>
      <c r="AC216" s="71">
        <v>0</v>
      </c>
      <c r="AD216" s="71">
        <v>1.3997086384962441</v>
      </c>
      <c r="AE216" s="72"/>
      <c r="AF216" s="71">
        <v>244503656.00806588</v>
      </c>
      <c r="AG216" s="71">
        <v>693220.31224100129</v>
      </c>
      <c r="AH216" s="71">
        <v>884959.27109422314</v>
      </c>
      <c r="AI216" s="71">
        <v>63522935.711839862</v>
      </c>
      <c r="AJ216" s="71">
        <v>41021460.446017735</v>
      </c>
      <c r="AK216" s="71">
        <v>0</v>
      </c>
      <c r="AL216" s="71">
        <v>0</v>
      </c>
      <c r="AM216" s="71">
        <v>3129270.8526620385</v>
      </c>
      <c r="AN216" s="71">
        <v>0</v>
      </c>
      <c r="AO216" s="71">
        <v>0</v>
      </c>
      <c r="AP216" s="71">
        <v>353755502.60192072</v>
      </c>
      <c r="AQ216" s="72"/>
      <c r="AR216" s="71">
        <v>1164</v>
      </c>
      <c r="AS216" s="71">
        <v>255</v>
      </c>
      <c r="AT216" s="71">
        <v>0</v>
      </c>
      <c r="AU216" s="71">
        <v>1</v>
      </c>
      <c r="AV216" s="71">
        <v>0</v>
      </c>
      <c r="AW216" s="71">
        <v>0</v>
      </c>
      <c r="AX216" s="71"/>
      <c r="AY216" s="72"/>
      <c r="AZ216" s="71">
        <v>5242.9000000000087</v>
      </c>
      <c r="BA216" s="71">
        <v>11123.699999999993</v>
      </c>
      <c r="BB216" s="71">
        <v>0</v>
      </c>
      <c r="BC216" s="71">
        <v>34.6</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1888</v>
      </c>
      <c r="B217" s="70">
        <v>85</v>
      </c>
      <c r="C217" s="70">
        <v>20</v>
      </c>
      <c r="D217" s="70">
        <v>5</v>
      </c>
      <c r="E217" s="70">
        <v>2023</v>
      </c>
      <c r="F217" s="70" t="s">
        <v>1539</v>
      </c>
      <c r="G217" s="1064" t="s">
        <v>1868</v>
      </c>
      <c r="H217" s="70" t="s">
        <v>1869</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1212</v>
      </c>
      <c r="AS217" s="71">
        <v>257</v>
      </c>
      <c r="AT217" s="71">
        <v>0</v>
      </c>
      <c r="AU217" s="71">
        <v>1</v>
      </c>
      <c r="AV217" s="71">
        <v>0</v>
      </c>
      <c r="AW217" s="71">
        <v>0</v>
      </c>
      <c r="AX217" s="71"/>
      <c r="AY217" s="72"/>
      <c r="AZ217" s="71">
        <v>5511.4000000000106</v>
      </c>
      <c r="BA217" s="71">
        <v>11184.199999999993</v>
      </c>
      <c r="BB217" s="71">
        <v>0</v>
      </c>
      <c r="BC217" s="71">
        <v>34.6</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1889</v>
      </c>
      <c r="B218" s="70">
        <v>85</v>
      </c>
      <c r="C218" s="70">
        <v>21</v>
      </c>
      <c r="D218" s="70">
        <v>5</v>
      </c>
      <c r="E218" s="70">
        <v>2024</v>
      </c>
      <c r="F218" s="70" t="s">
        <v>1554</v>
      </c>
      <c r="G218" s="70" t="s">
        <v>1868</v>
      </c>
      <c r="H218" s="70" t="s">
        <v>1869</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1890</v>
      </c>
      <c r="B219" s="70">
        <v>426</v>
      </c>
      <c r="C219" s="70">
        <v>1</v>
      </c>
      <c r="D219" s="70">
        <v>26</v>
      </c>
      <c r="E219" s="70">
        <v>1990</v>
      </c>
      <c r="F219" s="70" t="s">
        <v>787</v>
      </c>
      <c r="G219" s="70" t="s">
        <v>1891</v>
      </c>
      <c r="H219" s="70" t="s">
        <v>1892</v>
      </c>
      <c r="I219" s="148"/>
      <c r="J219" s="71">
        <v>63.951259463611763</v>
      </c>
      <c r="K219" s="71">
        <v>7.8799457918451479</v>
      </c>
      <c r="L219" s="71">
        <v>14.17941672872721</v>
      </c>
      <c r="M219" s="71">
        <v>20.493403302931959</v>
      </c>
      <c r="N219" s="71">
        <v>28.78585740910809</v>
      </c>
      <c r="O219" s="71">
        <v>28.839442642840812</v>
      </c>
      <c r="P219" s="71">
        <v>35.060177359417203</v>
      </c>
      <c r="Q219" s="71">
        <v>2.0754950763003599</v>
      </c>
      <c r="R219" s="71">
        <v>0</v>
      </c>
      <c r="S219" s="71">
        <v>2.4116193413440081</v>
      </c>
      <c r="T219" s="72"/>
      <c r="U219" s="71">
        <v>8789668</v>
      </c>
      <c r="V219" s="71">
        <v>1760</v>
      </c>
      <c r="W219" s="71">
        <v>164</v>
      </c>
      <c r="X219" s="71">
        <v>6652</v>
      </c>
      <c r="Y219" s="71">
        <v>8940</v>
      </c>
      <c r="Z219" s="71">
        <v>11862</v>
      </c>
      <c r="AA219" s="71">
        <v>8513</v>
      </c>
      <c r="AB219" s="71">
        <v>33699</v>
      </c>
      <c r="AC219" s="71">
        <v>0</v>
      </c>
      <c r="AD219" s="71">
        <v>2.4116193413440081</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1893</v>
      </c>
      <c r="B220" s="70">
        <v>427</v>
      </c>
      <c r="C220" s="70">
        <v>2</v>
      </c>
      <c r="D220" s="70">
        <v>26</v>
      </c>
      <c r="E220" s="70">
        <v>2005</v>
      </c>
      <c r="F220" s="70" t="s">
        <v>789</v>
      </c>
      <c r="G220" s="70" t="s">
        <v>1891</v>
      </c>
      <c r="H220" s="70" t="s">
        <v>1892</v>
      </c>
      <c r="I220" s="148"/>
      <c r="J220" s="71">
        <v>37.857711426613427</v>
      </c>
      <c r="K220" s="71">
        <v>3.9571051656771421</v>
      </c>
      <c r="L220" s="71">
        <v>16.12616558927105</v>
      </c>
      <c r="M220" s="71">
        <v>29.494561605596211</v>
      </c>
      <c r="N220" s="71">
        <v>39.568770874134479</v>
      </c>
      <c r="O220" s="71">
        <v>39.80746067738</v>
      </c>
      <c r="P220" s="71">
        <v>36.553355039900751</v>
      </c>
      <c r="Q220" s="71">
        <v>1.8639311593628001</v>
      </c>
      <c r="R220" s="71">
        <v>0</v>
      </c>
      <c r="S220" s="71">
        <v>2.5374918481986439</v>
      </c>
      <c r="T220" s="72"/>
      <c r="U220" s="71">
        <v>5581212</v>
      </c>
      <c r="V220" s="71">
        <v>1214</v>
      </c>
      <c r="W220" s="71">
        <v>214</v>
      </c>
      <c r="X220" s="71">
        <v>5519</v>
      </c>
      <c r="Y220" s="71">
        <v>10156</v>
      </c>
      <c r="Z220" s="71">
        <v>18947</v>
      </c>
      <c r="AA220" s="71">
        <v>7269</v>
      </c>
      <c r="AB220" s="71">
        <v>31638</v>
      </c>
      <c r="AC220" s="71">
        <v>0</v>
      </c>
      <c r="AD220" s="71">
        <v>2.5374918481986439</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1894</v>
      </c>
      <c r="B221" s="70">
        <v>428</v>
      </c>
      <c r="C221" s="70">
        <v>3</v>
      </c>
      <c r="D221" s="70">
        <v>26</v>
      </c>
      <c r="E221" s="70">
        <v>2006</v>
      </c>
      <c r="F221" s="70" t="s">
        <v>790</v>
      </c>
      <c r="G221" s="70" t="s">
        <v>1891</v>
      </c>
      <c r="H221" s="70" t="s">
        <v>1892</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1895</v>
      </c>
      <c r="B222" s="70">
        <v>429</v>
      </c>
      <c r="C222" s="70">
        <v>4</v>
      </c>
      <c r="D222" s="70">
        <v>26</v>
      </c>
      <c r="E222" s="70">
        <v>2007</v>
      </c>
      <c r="F222" s="70" t="s">
        <v>791</v>
      </c>
      <c r="G222" s="70" t="s">
        <v>1891</v>
      </c>
      <c r="H222" s="70" t="s">
        <v>1892</v>
      </c>
      <c r="I222" s="148"/>
      <c r="J222" s="71">
        <v>39.452670391924308</v>
      </c>
      <c r="K222" s="71">
        <v>3.2176736615088211</v>
      </c>
      <c r="L222" s="71">
        <v>18.84788407527979</v>
      </c>
      <c r="M222" s="71">
        <v>29.488299032533391</v>
      </c>
      <c r="N222" s="71">
        <v>43.030042077401227</v>
      </c>
      <c r="O222" s="71">
        <v>38.590009110355808</v>
      </c>
      <c r="P222" s="71">
        <v>36.118284475672787</v>
      </c>
      <c r="Q222" s="71">
        <v>1.92594865695941</v>
      </c>
      <c r="R222" s="71">
        <v>0</v>
      </c>
      <c r="S222" s="71">
        <v>3.643913652597508</v>
      </c>
      <c r="T222" s="72"/>
      <c r="U222" s="71">
        <v>6373095</v>
      </c>
      <c r="V222" s="71">
        <v>1034</v>
      </c>
      <c r="W222" s="71">
        <v>294</v>
      </c>
      <c r="X222" s="71">
        <v>6939</v>
      </c>
      <c r="Y222" s="71">
        <v>10436</v>
      </c>
      <c r="Z222" s="71">
        <v>19094</v>
      </c>
      <c r="AA222" s="71">
        <v>7073</v>
      </c>
      <c r="AB222" s="71">
        <v>30962</v>
      </c>
      <c r="AC222" s="71">
        <v>0</v>
      </c>
      <c r="AD222" s="71">
        <v>3.643913652597508</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1896</v>
      </c>
      <c r="B223" s="70">
        <v>430</v>
      </c>
      <c r="C223" s="70">
        <v>5</v>
      </c>
      <c r="D223" s="70">
        <v>26</v>
      </c>
      <c r="E223" s="70">
        <v>2008</v>
      </c>
      <c r="F223" s="70" t="s">
        <v>792</v>
      </c>
      <c r="G223" s="70" t="s">
        <v>1891</v>
      </c>
      <c r="H223" s="70" t="s">
        <v>1892</v>
      </c>
      <c r="I223" s="148"/>
      <c r="J223" s="71">
        <v>38.120398796711967</v>
      </c>
      <c r="K223" s="71">
        <v>2.3065120173439282</v>
      </c>
      <c r="L223" s="71">
        <v>16.83889457040274</v>
      </c>
      <c r="M223" s="71">
        <v>32.72235170225435</v>
      </c>
      <c r="N223" s="71">
        <v>39.019583977198501</v>
      </c>
      <c r="O223" s="71">
        <v>37.595850376237529</v>
      </c>
      <c r="P223" s="71">
        <v>34.842757349579863</v>
      </c>
      <c r="Q223" s="71">
        <v>1.8783214986229699</v>
      </c>
      <c r="R223" s="71">
        <v>0</v>
      </c>
      <c r="S223" s="71">
        <v>2.9614908346034241</v>
      </c>
      <c r="T223" s="72"/>
      <c r="U223" s="71">
        <v>6473810</v>
      </c>
      <c r="V223" s="71">
        <v>1034</v>
      </c>
      <c r="W223" s="71">
        <v>294</v>
      </c>
      <c r="X223" s="71">
        <v>6939</v>
      </c>
      <c r="Y223" s="71">
        <v>10441</v>
      </c>
      <c r="Z223" s="71">
        <v>19255</v>
      </c>
      <c r="AA223" s="71">
        <v>6831</v>
      </c>
      <c r="AB223" s="71">
        <v>30693</v>
      </c>
      <c r="AC223" s="71">
        <v>0</v>
      </c>
      <c r="AD223" s="71">
        <v>2.9614908346034241</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1897</v>
      </c>
      <c r="B224" s="70">
        <v>431</v>
      </c>
      <c r="C224" s="70">
        <v>6</v>
      </c>
      <c r="D224" s="70">
        <v>26</v>
      </c>
      <c r="E224" s="70">
        <v>2009</v>
      </c>
      <c r="F224" s="70" t="s">
        <v>176</v>
      </c>
      <c r="G224" s="70" t="s">
        <v>1891</v>
      </c>
      <c r="H224" s="70" t="s">
        <v>1892</v>
      </c>
      <c r="I224" s="148"/>
      <c r="J224" s="71">
        <v>28.018368985216579</v>
      </c>
      <c r="K224" s="71">
        <v>2.279915095265165</v>
      </c>
      <c r="L224" s="71">
        <v>18.90682158571374</v>
      </c>
      <c r="M224" s="71">
        <v>28.284048826624531</v>
      </c>
      <c r="N224" s="71">
        <v>33.891226131106087</v>
      </c>
      <c r="O224" s="71">
        <v>38.188065858203878</v>
      </c>
      <c r="P224" s="71">
        <v>33.199228861328287</v>
      </c>
      <c r="Q224" s="71">
        <v>1.7665265529215199</v>
      </c>
      <c r="R224" s="71">
        <v>0</v>
      </c>
      <c r="S224" s="71">
        <v>2.453851541108127</v>
      </c>
      <c r="T224" s="72"/>
      <c r="U224" s="71">
        <v>4606023</v>
      </c>
      <c r="V224" s="71">
        <v>971</v>
      </c>
      <c r="W224" s="71">
        <v>387</v>
      </c>
      <c r="X224" s="71">
        <v>6546</v>
      </c>
      <c r="Y224" s="71">
        <v>10465</v>
      </c>
      <c r="Z224" s="71">
        <v>19305</v>
      </c>
      <c r="AA224" s="71">
        <v>6682</v>
      </c>
      <c r="AB224" s="71">
        <v>30302</v>
      </c>
      <c r="AC224" s="71">
        <v>0</v>
      </c>
      <c r="AD224" s="71">
        <v>2.453851541108127</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8.86</v>
      </c>
      <c r="BK224" s="71">
        <v>0</v>
      </c>
      <c r="BL224" s="71">
        <v>0</v>
      </c>
      <c r="BM224" s="71">
        <v>0</v>
      </c>
      <c r="BN224" s="72"/>
      <c r="BO224" s="71">
        <v>0</v>
      </c>
      <c r="BP224" s="71">
        <v>0</v>
      </c>
      <c r="BQ224" s="71">
        <v>2</v>
      </c>
      <c r="BR224" s="71">
        <v>0</v>
      </c>
      <c r="BS224" s="71">
        <v>0</v>
      </c>
      <c r="BT224" s="71">
        <v>0</v>
      </c>
      <c r="BU224"/>
      <c r="BV224" s="70">
        <v>8.86</v>
      </c>
      <c r="BW224" s="70">
        <v>0</v>
      </c>
      <c r="BX224" s="70">
        <v>0</v>
      </c>
      <c r="BY224" s="70">
        <v>0</v>
      </c>
      <c r="BZ224" s="70">
        <v>0</v>
      </c>
      <c r="CA224" s="70">
        <v>0</v>
      </c>
      <c r="CB224" s="70">
        <v>0</v>
      </c>
      <c r="CC224" s="70">
        <v>0</v>
      </c>
      <c r="CD224" s="70">
        <v>0</v>
      </c>
    </row>
    <row r="225" spans="1:82">
      <c r="A225" s="70" t="s">
        <v>1898</v>
      </c>
      <c r="B225" s="70">
        <v>432</v>
      </c>
      <c r="C225" s="70">
        <v>7</v>
      </c>
      <c r="D225" s="70">
        <v>26</v>
      </c>
      <c r="E225" s="70">
        <v>2010</v>
      </c>
      <c r="F225" s="70" t="s">
        <v>177</v>
      </c>
      <c r="G225" s="70" t="s">
        <v>1891</v>
      </c>
      <c r="H225" s="70" t="s">
        <v>1892</v>
      </c>
      <c r="I225" s="148"/>
      <c r="J225" s="71">
        <v>25.061249742121049</v>
      </c>
      <c r="K225" s="71">
        <v>2.2192365680146819</v>
      </c>
      <c r="L225" s="71">
        <v>16.728596728288579</v>
      </c>
      <c r="M225" s="71">
        <v>28.394315246159142</v>
      </c>
      <c r="N225" s="71">
        <v>39.927607905538522</v>
      </c>
      <c r="O225" s="71">
        <v>38.186674832700497</v>
      </c>
      <c r="P225" s="71">
        <v>33.269927805839693</v>
      </c>
      <c r="Q225" s="71">
        <v>1.82358717290993</v>
      </c>
      <c r="R225" s="71">
        <v>0</v>
      </c>
      <c r="S225" s="71">
        <v>3.2015136625288729</v>
      </c>
      <c r="T225" s="72"/>
      <c r="U225" s="71">
        <v>4617301</v>
      </c>
      <c r="V225" s="71">
        <v>971</v>
      </c>
      <c r="W225" s="71">
        <v>387</v>
      </c>
      <c r="X225" s="71">
        <v>6546</v>
      </c>
      <c r="Y225" s="71">
        <v>10504</v>
      </c>
      <c r="Z225" s="71">
        <v>19394</v>
      </c>
      <c r="AA225" s="71">
        <v>6529</v>
      </c>
      <c r="AB225" s="71">
        <v>29974</v>
      </c>
      <c r="AC225" s="71">
        <v>0</v>
      </c>
      <c r="AD225" s="71">
        <v>3.2015136625288729</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8.0790000000000006</v>
      </c>
      <c r="BK225" s="71">
        <v>0</v>
      </c>
      <c r="BL225" s="71">
        <v>0</v>
      </c>
      <c r="BM225" s="71">
        <v>0</v>
      </c>
      <c r="BN225" s="72"/>
      <c r="BO225" s="71">
        <v>0</v>
      </c>
      <c r="BP225" s="71">
        <v>0</v>
      </c>
      <c r="BQ225" s="71">
        <v>2</v>
      </c>
      <c r="BR225" s="71">
        <v>0</v>
      </c>
      <c r="BS225" s="71">
        <v>0</v>
      </c>
      <c r="BT225" s="71">
        <v>0</v>
      </c>
      <c r="BU225"/>
      <c r="BV225" s="70">
        <v>8.0790000000000006</v>
      </c>
      <c r="BW225" s="70">
        <v>0</v>
      </c>
      <c r="BX225" s="70">
        <v>0</v>
      </c>
      <c r="BY225" s="70">
        <v>0</v>
      </c>
      <c r="BZ225" s="70">
        <v>0</v>
      </c>
      <c r="CA225" s="70">
        <v>0</v>
      </c>
      <c r="CB225" s="70">
        <v>0</v>
      </c>
      <c r="CC225" s="70">
        <v>0</v>
      </c>
      <c r="CD225" s="70">
        <v>0</v>
      </c>
    </row>
    <row r="226" spans="1:82">
      <c r="A226" s="70" t="s">
        <v>1899</v>
      </c>
      <c r="B226" s="70">
        <v>433</v>
      </c>
      <c r="C226" s="70">
        <v>8</v>
      </c>
      <c r="D226" s="70">
        <v>26</v>
      </c>
      <c r="E226" s="70">
        <v>2011</v>
      </c>
      <c r="F226" s="70" t="s">
        <v>178</v>
      </c>
      <c r="G226" s="70" t="s">
        <v>1891</v>
      </c>
      <c r="H226" s="70" t="s">
        <v>1892</v>
      </c>
      <c r="I226" s="148"/>
      <c r="J226" s="71">
        <v>51.166131079076557</v>
      </c>
      <c r="K226" s="71">
        <v>2.986455346665315</v>
      </c>
      <c r="L226" s="71">
        <v>16.070264800920238</v>
      </c>
      <c r="M226" s="71">
        <v>36.406285038555829</v>
      </c>
      <c r="N226" s="71">
        <v>39.750670647567169</v>
      </c>
      <c r="O226" s="71">
        <v>37.511535377321117</v>
      </c>
      <c r="P226" s="71">
        <v>32.125387636350176</v>
      </c>
      <c r="Q226" s="71">
        <v>2.0622927274837202</v>
      </c>
      <c r="R226" s="71">
        <v>0</v>
      </c>
      <c r="S226" s="71">
        <v>3.0512167619494739</v>
      </c>
      <c r="T226" s="72"/>
      <c r="U226" s="71">
        <v>8007001</v>
      </c>
      <c r="V226" s="71">
        <v>971</v>
      </c>
      <c r="W226" s="71">
        <v>387</v>
      </c>
      <c r="X226" s="71">
        <v>6546</v>
      </c>
      <c r="Y226" s="71">
        <v>10496</v>
      </c>
      <c r="Z226" s="71">
        <v>19465</v>
      </c>
      <c r="AA226" s="71">
        <v>6492</v>
      </c>
      <c r="AB226" s="71">
        <v>29387</v>
      </c>
      <c r="AC226" s="71">
        <v>0</v>
      </c>
      <c r="AD226" s="71">
        <v>3.0512167619494739</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8.01</v>
      </c>
      <c r="BK226" s="71">
        <v>0</v>
      </c>
      <c r="BL226" s="71">
        <v>0</v>
      </c>
      <c r="BM226" s="71">
        <v>0</v>
      </c>
      <c r="BN226" s="72"/>
      <c r="BO226" s="71">
        <v>0</v>
      </c>
      <c r="BP226" s="71">
        <v>0</v>
      </c>
      <c r="BQ226" s="71">
        <v>2</v>
      </c>
      <c r="BR226" s="71">
        <v>0</v>
      </c>
      <c r="BS226" s="71">
        <v>0</v>
      </c>
      <c r="BT226" s="71">
        <v>0</v>
      </c>
      <c r="BU226"/>
      <c r="BV226" s="70">
        <v>8.01</v>
      </c>
      <c r="BW226" s="70">
        <v>0</v>
      </c>
      <c r="BX226" s="70">
        <v>0</v>
      </c>
      <c r="BY226" s="70">
        <v>0</v>
      </c>
      <c r="BZ226" s="70">
        <v>0</v>
      </c>
      <c r="CA226" s="70">
        <v>0</v>
      </c>
      <c r="CB226" s="70">
        <v>0</v>
      </c>
      <c r="CC226" s="70">
        <v>0</v>
      </c>
      <c r="CD226" s="70">
        <v>0</v>
      </c>
    </row>
    <row r="227" spans="1:82">
      <c r="A227" s="70" t="s">
        <v>1900</v>
      </c>
      <c r="B227" s="70">
        <v>434</v>
      </c>
      <c r="C227" s="70">
        <v>9</v>
      </c>
      <c r="D227" s="70">
        <v>26</v>
      </c>
      <c r="E227" s="70">
        <v>2012</v>
      </c>
      <c r="F227" s="70" t="s">
        <v>179</v>
      </c>
      <c r="G227" s="70" t="s">
        <v>1891</v>
      </c>
      <c r="H227" s="70" t="s">
        <v>1892</v>
      </c>
      <c r="I227" s="148"/>
      <c r="J227" s="71">
        <v>39.706572272482298</v>
      </c>
      <c r="K227" s="71">
        <v>2.6530937123904619</v>
      </c>
      <c r="L227" s="71">
        <v>15.93834854859659</v>
      </c>
      <c r="M227" s="71">
        <v>34.545094676080843</v>
      </c>
      <c r="N227" s="71">
        <v>38.644127094102913</v>
      </c>
      <c r="O227" s="71">
        <v>37.470642380263364</v>
      </c>
      <c r="P227" s="71">
        <v>31.626369321924869</v>
      </c>
      <c r="Q227" s="71">
        <v>2.22905011007273</v>
      </c>
      <c r="R227" s="71">
        <v>0</v>
      </c>
      <c r="S227" s="71">
        <v>2.4827253980975188</v>
      </c>
      <c r="T227" s="72"/>
      <c r="U227" s="71">
        <v>5255428</v>
      </c>
      <c r="V227" s="71">
        <v>971</v>
      </c>
      <c r="W227" s="71">
        <v>387</v>
      </c>
      <c r="X227" s="71">
        <v>6546</v>
      </c>
      <c r="Y227" s="71">
        <v>10625</v>
      </c>
      <c r="Z227" s="71">
        <v>19598</v>
      </c>
      <c r="AA227" s="71">
        <v>6355</v>
      </c>
      <c r="AB227" s="71">
        <v>29235</v>
      </c>
      <c r="AC227" s="71">
        <v>0</v>
      </c>
      <c r="AD227" s="71">
        <v>2.4827253980975188</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9.14</v>
      </c>
      <c r="BK227" s="71">
        <v>0</v>
      </c>
      <c r="BL227" s="71">
        <v>0</v>
      </c>
      <c r="BM227" s="71">
        <v>0</v>
      </c>
      <c r="BN227" s="72"/>
      <c r="BO227" s="71">
        <v>0</v>
      </c>
      <c r="BP227" s="71">
        <v>0</v>
      </c>
      <c r="BQ227" s="71">
        <v>2</v>
      </c>
      <c r="BR227" s="71">
        <v>0</v>
      </c>
      <c r="BS227" s="71">
        <v>0</v>
      </c>
      <c r="BT227" s="71">
        <v>0</v>
      </c>
      <c r="BU227"/>
      <c r="BV227" s="70">
        <v>9.14</v>
      </c>
      <c r="BW227" s="70">
        <v>0</v>
      </c>
      <c r="BX227" s="70">
        <v>0</v>
      </c>
      <c r="BY227" s="70">
        <v>0</v>
      </c>
      <c r="BZ227" s="70">
        <v>0</v>
      </c>
      <c r="CA227" s="70">
        <v>0</v>
      </c>
      <c r="CB227" s="70">
        <v>0</v>
      </c>
      <c r="CC227" s="70">
        <v>0</v>
      </c>
      <c r="CD227" s="70">
        <v>0</v>
      </c>
    </row>
    <row r="228" spans="1:82">
      <c r="A228" s="70" t="s">
        <v>1901</v>
      </c>
      <c r="B228" s="70">
        <v>435</v>
      </c>
      <c r="C228" s="70">
        <v>10</v>
      </c>
      <c r="D228" s="70">
        <v>26</v>
      </c>
      <c r="E228" s="70">
        <v>2013</v>
      </c>
      <c r="F228" s="70" t="s">
        <v>180</v>
      </c>
      <c r="G228" s="70" t="s">
        <v>1891</v>
      </c>
      <c r="H228" s="70" t="s">
        <v>1892</v>
      </c>
      <c r="I228" s="148"/>
      <c r="J228" s="71">
        <v>32.831389724782582</v>
      </c>
      <c r="K228" s="71">
        <v>2.250613759898624</v>
      </c>
      <c r="L228" s="71">
        <v>15.128777691518771</v>
      </c>
      <c r="M228" s="71">
        <v>34.394295599839353</v>
      </c>
      <c r="N228" s="71">
        <v>44.163229006764112</v>
      </c>
      <c r="O228" s="71">
        <v>35.94053047406436</v>
      </c>
      <c r="P228" s="71">
        <v>31.635639704646461</v>
      </c>
      <c r="Q228" s="71">
        <v>2.2346281720366599</v>
      </c>
      <c r="R228" s="71">
        <v>0</v>
      </c>
      <c r="S228" s="71">
        <v>3.2362908576659559</v>
      </c>
      <c r="T228" s="72"/>
      <c r="U228" s="71">
        <v>4841936</v>
      </c>
      <c r="V228" s="71">
        <v>971</v>
      </c>
      <c r="W228" s="71">
        <v>387</v>
      </c>
      <c r="X228" s="71">
        <v>6546</v>
      </c>
      <c r="Y228" s="71">
        <v>10607</v>
      </c>
      <c r="Z228" s="71">
        <v>19637</v>
      </c>
      <c r="AA228" s="71">
        <v>6333</v>
      </c>
      <c r="AB228" s="71">
        <v>28888</v>
      </c>
      <c r="AC228" s="71">
        <v>0</v>
      </c>
      <c r="AD228" s="71">
        <v>3.2362908576659559</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9.8160000000000007</v>
      </c>
      <c r="BK228" s="71">
        <v>0</v>
      </c>
      <c r="BL228" s="71">
        <v>0</v>
      </c>
      <c r="BM228" s="71">
        <v>0</v>
      </c>
      <c r="BN228" s="72"/>
      <c r="BO228" s="71">
        <v>0</v>
      </c>
      <c r="BP228" s="71">
        <v>0</v>
      </c>
      <c r="BQ228" s="71">
        <v>2</v>
      </c>
      <c r="BR228" s="71">
        <v>0</v>
      </c>
      <c r="BS228" s="71">
        <v>0</v>
      </c>
      <c r="BT228" s="71">
        <v>0</v>
      </c>
      <c r="BU228"/>
      <c r="BV228" s="70">
        <v>9.8160000000000007</v>
      </c>
      <c r="BW228" s="70">
        <v>0</v>
      </c>
      <c r="BX228" s="70">
        <v>0</v>
      </c>
      <c r="BY228" s="70">
        <v>0</v>
      </c>
      <c r="BZ228" s="70">
        <v>0</v>
      </c>
      <c r="CA228" s="70">
        <v>0</v>
      </c>
      <c r="CB228" s="70">
        <v>0</v>
      </c>
      <c r="CC228" s="70">
        <v>0</v>
      </c>
      <c r="CD228" s="70">
        <v>0</v>
      </c>
    </row>
    <row r="229" spans="1:82">
      <c r="A229" s="70" t="s">
        <v>1902</v>
      </c>
      <c r="B229" s="70">
        <v>436</v>
      </c>
      <c r="C229" s="70">
        <v>11</v>
      </c>
      <c r="D229" s="70">
        <v>26</v>
      </c>
      <c r="E229" s="70">
        <v>2014</v>
      </c>
      <c r="F229" s="70" t="s">
        <v>181</v>
      </c>
      <c r="G229" s="70" t="s">
        <v>1891</v>
      </c>
      <c r="H229" s="70" t="s">
        <v>1892</v>
      </c>
      <c r="I229" s="148"/>
      <c r="J229" s="71">
        <v>34.171030454498379</v>
      </c>
      <c r="K229" s="71">
        <v>2.2617621126177681</v>
      </c>
      <c r="L229" s="71">
        <v>8.3886379251393777</v>
      </c>
      <c r="M229" s="71">
        <v>29.957003556074799</v>
      </c>
      <c r="N229" s="71">
        <v>40.407806762123627</v>
      </c>
      <c r="O229" s="71">
        <v>34.171265307912222</v>
      </c>
      <c r="P229" s="71">
        <v>31.077005543710751</v>
      </c>
      <c r="Q229" s="71">
        <v>2.1158642296712902</v>
      </c>
      <c r="R229" s="71">
        <v>0</v>
      </c>
      <c r="S229" s="71">
        <v>2.767525319254728</v>
      </c>
      <c r="T229" s="72"/>
      <c r="U229" s="71">
        <v>5376216</v>
      </c>
      <c r="V229" s="71">
        <v>891</v>
      </c>
      <c r="W229" s="71">
        <v>204</v>
      </c>
      <c r="X229" s="71">
        <v>5903</v>
      </c>
      <c r="Y229" s="71">
        <v>10660</v>
      </c>
      <c r="Z229" s="71">
        <v>19664</v>
      </c>
      <c r="AA229" s="71">
        <v>6189</v>
      </c>
      <c r="AB229" s="71">
        <v>28509</v>
      </c>
      <c r="AC229" s="71">
        <v>0</v>
      </c>
      <c r="AD229" s="71">
        <v>2.767525319254728</v>
      </c>
      <c r="AE229" s="72"/>
      <c r="AF229" s="71"/>
      <c r="AG229" s="71"/>
      <c r="AH229" s="71"/>
      <c r="AI229" s="71"/>
      <c r="AJ229" s="71"/>
      <c r="AK229" s="71"/>
      <c r="AL229" s="71"/>
      <c r="AM229" s="71"/>
      <c r="AN229" s="71"/>
      <c r="AO229" s="71"/>
      <c r="AP229" s="71"/>
      <c r="AQ229" s="72"/>
      <c r="AR229" s="71">
        <v>711</v>
      </c>
      <c r="AS229" s="71">
        <v>201</v>
      </c>
      <c r="AT229" s="71">
        <v>0</v>
      </c>
      <c r="AU229" s="71">
        <v>0</v>
      </c>
      <c r="AV229" s="71">
        <v>0</v>
      </c>
      <c r="AW229" s="71">
        <v>0</v>
      </c>
      <c r="AX229" s="71"/>
      <c r="AY229" s="72"/>
      <c r="AZ229" s="71">
        <v>3193.4</v>
      </c>
      <c r="BA229" s="71">
        <v>12102.9</v>
      </c>
      <c r="BB229" s="71">
        <v>0</v>
      </c>
      <c r="BC229" s="71">
        <v>0</v>
      </c>
      <c r="BD229" s="71">
        <v>0</v>
      </c>
      <c r="BE229" s="71">
        <v>0</v>
      </c>
      <c r="BF229" s="71"/>
      <c r="BG229" s="72"/>
      <c r="BH229" s="71">
        <v>0</v>
      </c>
      <c r="BI229" s="71">
        <v>0</v>
      </c>
      <c r="BJ229" s="71">
        <v>9.5690000000000008</v>
      </c>
      <c r="BK229" s="71">
        <v>0</v>
      </c>
      <c r="BL229" s="71">
        <v>0</v>
      </c>
      <c r="BM229" s="71">
        <v>0</v>
      </c>
      <c r="BN229" s="72"/>
      <c r="BO229" s="71">
        <v>0</v>
      </c>
      <c r="BP229" s="71">
        <v>0</v>
      </c>
      <c r="BQ229" s="71">
        <v>2</v>
      </c>
      <c r="BR229" s="71">
        <v>0</v>
      </c>
      <c r="BS229" s="71">
        <v>0</v>
      </c>
      <c r="BT229" s="71">
        <v>0</v>
      </c>
      <c r="BU229"/>
      <c r="BV229" s="70">
        <v>9.5690000000000008</v>
      </c>
      <c r="BW229" s="70">
        <v>0</v>
      </c>
      <c r="BX229" s="70">
        <v>0</v>
      </c>
      <c r="BY229" s="70">
        <v>0</v>
      </c>
      <c r="BZ229" s="70">
        <v>0</v>
      </c>
      <c r="CA229" s="70">
        <v>0</v>
      </c>
      <c r="CB229" s="70">
        <v>0</v>
      </c>
      <c r="CC229" s="70">
        <v>0</v>
      </c>
      <c r="CD229" s="70">
        <v>0</v>
      </c>
    </row>
    <row r="230" spans="1:82">
      <c r="A230" s="70" t="s">
        <v>1903</v>
      </c>
      <c r="B230" s="70">
        <v>437</v>
      </c>
      <c r="C230" s="70">
        <v>12</v>
      </c>
      <c r="D230" s="70">
        <v>26</v>
      </c>
      <c r="E230" s="70">
        <v>2015</v>
      </c>
      <c r="F230" s="70" t="s">
        <v>182</v>
      </c>
      <c r="G230" s="70" t="s">
        <v>1891</v>
      </c>
      <c r="H230" s="70" t="s">
        <v>1892</v>
      </c>
      <c r="I230" s="148"/>
      <c r="J230" s="71">
        <v>31.16725735674137</v>
      </c>
      <c r="K230" s="71">
        <v>2.247159268492231</v>
      </c>
      <c r="L230" s="71">
        <v>7.8232026394175991</v>
      </c>
      <c r="M230" s="71">
        <v>26.815417359490869</v>
      </c>
      <c r="N230" s="71">
        <v>36.300797414210606</v>
      </c>
      <c r="O230" s="71">
        <v>33.783575724379631</v>
      </c>
      <c r="P230" s="71">
        <v>30.548775611892911</v>
      </c>
      <c r="Q230" s="71">
        <v>2.0346770675341301</v>
      </c>
      <c r="R230" s="71">
        <v>0</v>
      </c>
      <c r="S230" s="71">
        <v>2.732148710973676</v>
      </c>
      <c r="T230" s="72"/>
      <c r="U230" s="71">
        <v>5600083</v>
      </c>
      <c r="V230" s="71">
        <v>891</v>
      </c>
      <c r="W230" s="71">
        <v>204</v>
      </c>
      <c r="X230" s="71">
        <v>5903</v>
      </c>
      <c r="Y230" s="71">
        <v>10632</v>
      </c>
      <c r="Z230" s="71">
        <v>19628</v>
      </c>
      <c r="AA230" s="71">
        <v>6079</v>
      </c>
      <c r="AB230" s="71">
        <v>28005</v>
      </c>
      <c r="AC230" s="71">
        <v>0</v>
      </c>
      <c r="AD230" s="71">
        <v>2.732148710973676</v>
      </c>
      <c r="AE230" s="72"/>
      <c r="AF230" s="71">
        <v>38545933.96507068</v>
      </c>
      <c r="AG230" s="71">
        <v>1716890.21282276</v>
      </c>
      <c r="AH230" s="71">
        <v>1662343.691886476</v>
      </c>
      <c r="AI230" s="71">
        <v>37177407.589829467</v>
      </c>
      <c r="AJ230" s="71">
        <v>53981158.425049797</v>
      </c>
      <c r="AK230" s="71">
        <v>0</v>
      </c>
      <c r="AL230" s="71">
        <v>0</v>
      </c>
      <c r="AM230" s="71">
        <v>3837967.773443378</v>
      </c>
      <c r="AN230" s="71">
        <v>0</v>
      </c>
      <c r="AO230" s="71">
        <v>0</v>
      </c>
      <c r="AP230" s="71">
        <v>136921701.65810257</v>
      </c>
      <c r="AQ230" s="72"/>
      <c r="AR230" s="71">
        <v>749</v>
      </c>
      <c r="AS230" s="71">
        <v>350</v>
      </c>
      <c r="AT230" s="71">
        <v>0</v>
      </c>
      <c r="AU230" s="71">
        <v>0</v>
      </c>
      <c r="AV230" s="71">
        <v>0</v>
      </c>
      <c r="AW230" s="71">
        <v>0</v>
      </c>
      <c r="AX230" s="71"/>
      <c r="AY230" s="72"/>
      <c r="AZ230" s="71">
        <v>3406.4</v>
      </c>
      <c r="BA230" s="71">
        <v>42652.1</v>
      </c>
      <c r="BB230" s="71">
        <v>0</v>
      </c>
      <c r="BC230" s="71">
        <v>0</v>
      </c>
      <c r="BD230" s="71">
        <v>0</v>
      </c>
      <c r="BE230" s="71">
        <v>0</v>
      </c>
      <c r="BF230" s="71"/>
      <c r="BG230" s="72"/>
      <c r="BH230" s="71">
        <v>0</v>
      </c>
      <c r="BI230" s="71">
        <v>0</v>
      </c>
      <c r="BJ230" s="71">
        <v>8.6069999999999993</v>
      </c>
      <c r="BK230" s="71">
        <v>0</v>
      </c>
      <c r="BL230" s="71">
        <v>0</v>
      </c>
      <c r="BM230" s="71">
        <v>0</v>
      </c>
      <c r="BN230" s="72"/>
      <c r="BO230" s="71">
        <v>0</v>
      </c>
      <c r="BP230" s="71">
        <v>0</v>
      </c>
      <c r="BQ230" s="71">
        <v>2</v>
      </c>
      <c r="BR230" s="71">
        <v>0</v>
      </c>
      <c r="BS230" s="71">
        <v>0</v>
      </c>
      <c r="BT230" s="71">
        <v>0</v>
      </c>
      <c r="BU230"/>
      <c r="BV230" s="70">
        <v>8.6069999999999993</v>
      </c>
      <c r="BW230" s="70">
        <v>0</v>
      </c>
      <c r="BX230" s="70">
        <v>0</v>
      </c>
      <c r="BY230" s="70">
        <v>0</v>
      </c>
      <c r="BZ230" s="70">
        <v>0</v>
      </c>
      <c r="CA230" s="70">
        <v>0</v>
      </c>
      <c r="CB230" s="70">
        <v>0</v>
      </c>
      <c r="CC230" s="70">
        <v>0</v>
      </c>
      <c r="CD230" s="70">
        <v>0</v>
      </c>
    </row>
    <row r="231" spans="1:82">
      <c r="A231" s="70" t="s">
        <v>1904</v>
      </c>
      <c r="B231" s="70">
        <v>438</v>
      </c>
      <c r="C231" s="70">
        <v>13</v>
      </c>
      <c r="D231" s="70">
        <v>26</v>
      </c>
      <c r="E231" s="70">
        <v>2016</v>
      </c>
      <c r="F231" s="70" t="s">
        <v>155</v>
      </c>
      <c r="G231" s="70" t="s">
        <v>1891</v>
      </c>
      <c r="H231" s="70" t="s">
        <v>1892</v>
      </c>
      <c r="I231" s="148"/>
      <c r="J231" s="71">
        <v>30.872367986549353</v>
      </c>
      <c r="K231" s="71">
        <v>2.468370802068625</v>
      </c>
      <c r="L231" s="71">
        <v>8.0443378128845247</v>
      </c>
      <c r="M231" s="71">
        <v>24.693242518714793</v>
      </c>
      <c r="N231" s="71">
        <v>38.112208527386166</v>
      </c>
      <c r="O231" s="71">
        <v>33.240702756858596</v>
      </c>
      <c r="P231" s="71">
        <v>29.706225904847233</v>
      </c>
      <c r="Q231" s="71">
        <v>1.9494439686960479</v>
      </c>
      <c r="R231" s="71">
        <v>0</v>
      </c>
      <c r="S231" s="71">
        <v>2.6258215959701778</v>
      </c>
      <c r="T231" s="72"/>
      <c r="U231" s="71">
        <v>5799659</v>
      </c>
      <c r="V231" s="71">
        <v>891</v>
      </c>
      <c r="W231" s="71">
        <v>204</v>
      </c>
      <c r="X231" s="71">
        <v>5903</v>
      </c>
      <c r="Y231" s="71">
        <v>10622</v>
      </c>
      <c r="Z231" s="71">
        <v>19550</v>
      </c>
      <c r="AA231" s="71">
        <v>6114</v>
      </c>
      <c r="AB231" s="71">
        <v>27600</v>
      </c>
      <c r="AC231" s="71">
        <v>0</v>
      </c>
      <c r="AD231" s="71">
        <v>2.6258215959701778</v>
      </c>
      <c r="AE231" s="72"/>
      <c r="AF231" s="71">
        <v>39926325.383381672</v>
      </c>
      <c r="AG231" s="71">
        <v>1887713.1623936889</v>
      </c>
      <c r="AH231" s="71">
        <v>1327776.9975297479</v>
      </c>
      <c r="AI231" s="71">
        <v>37616861.484614782</v>
      </c>
      <c r="AJ231" s="71">
        <v>52699448.700558029</v>
      </c>
      <c r="AK231" s="71">
        <v>0</v>
      </c>
      <c r="AL231" s="71">
        <v>0</v>
      </c>
      <c r="AM231" s="71">
        <v>3785402.8259231881</v>
      </c>
      <c r="AN231" s="71">
        <v>0</v>
      </c>
      <c r="AO231" s="71">
        <v>0</v>
      </c>
      <c r="AP231" s="71">
        <v>137243528.5544011</v>
      </c>
      <c r="AQ231" s="72"/>
      <c r="AR231" s="71">
        <v>794</v>
      </c>
      <c r="AS231" s="71">
        <v>435</v>
      </c>
      <c r="AT231" s="71">
        <v>0</v>
      </c>
      <c r="AU231" s="71">
        <v>0</v>
      </c>
      <c r="AV231" s="71">
        <v>0</v>
      </c>
      <c r="AW231" s="71">
        <v>0</v>
      </c>
      <c r="AX231" s="71"/>
      <c r="AY231" s="72"/>
      <c r="AZ231" s="71">
        <v>3661.3</v>
      </c>
      <c r="BA231" s="71">
        <v>73372.7</v>
      </c>
      <c r="BB231" s="71">
        <v>0</v>
      </c>
      <c r="BC231" s="71">
        <v>0</v>
      </c>
      <c r="BD231" s="71">
        <v>0</v>
      </c>
      <c r="BE231" s="71">
        <v>0</v>
      </c>
      <c r="BF231" s="71"/>
      <c r="BG231" s="72"/>
      <c r="BH231" s="71">
        <v>0</v>
      </c>
      <c r="BI231" s="71">
        <v>0</v>
      </c>
      <c r="BJ231" s="71">
        <v>8.327</v>
      </c>
      <c r="BK231" s="71">
        <v>0</v>
      </c>
      <c r="BL231" s="71">
        <v>0</v>
      </c>
      <c r="BM231" s="71">
        <v>0</v>
      </c>
      <c r="BN231" s="72"/>
      <c r="BO231" s="71">
        <v>0</v>
      </c>
      <c r="BP231" s="71">
        <v>0</v>
      </c>
      <c r="BQ231" s="71">
        <v>2</v>
      </c>
      <c r="BR231" s="71">
        <v>0</v>
      </c>
      <c r="BS231" s="71">
        <v>0</v>
      </c>
      <c r="BT231" s="71">
        <v>0</v>
      </c>
      <c r="BU231"/>
      <c r="BV231" s="70">
        <v>8.327</v>
      </c>
      <c r="BW231" s="70">
        <v>0</v>
      </c>
      <c r="BX231" s="70">
        <v>0</v>
      </c>
      <c r="BY231" s="70">
        <v>0</v>
      </c>
      <c r="BZ231" s="70">
        <v>0</v>
      </c>
      <c r="CA231" s="70">
        <v>0</v>
      </c>
      <c r="CB231" s="70">
        <v>0</v>
      </c>
      <c r="CC231" s="70">
        <v>0</v>
      </c>
      <c r="CD231" s="70">
        <v>0</v>
      </c>
    </row>
    <row r="232" spans="1:82">
      <c r="A232" s="70" t="s">
        <v>1905</v>
      </c>
      <c r="B232" s="70">
        <v>439</v>
      </c>
      <c r="C232" s="70">
        <v>14</v>
      </c>
      <c r="D232" s="70">
        <v>26</v>
      </c>
      <c r="E232" s="70">
        <v>2017</v>
      </c>
      <c r="F232" s="70" t="s">
        <v>156</v>
      </c>
      <c r="G232" s="70" t="s">
        <v>1891</v>
      </c>
      <c r="H232" s="70" t="s">
        <v>1892</v>
      </c>
      <c r="I232" s="148"/>
      <c r="J232" s="71">
        <v>34.736801343008132</v>
      </c>
      <c r="K232" s="71">
        <v>2.4440273042415841</v>
      </c>
      <c r="L232" s="71">
        <v>9.2433270185070704</v>
      </c>
      <c r="M232" s="71">
        <v>24.293051543709726</v>
      </c>
      <c r="N232" s="71">
        <v>37.449237249786563</v>
      </c>
      <c r="O232" s="71">
        <v>32.679895675034757</v>
      </c>
      <c r="P232" s="71">
        <v>29.204231233186249</v>
      </c>
      <c r="Q232" s="71">
        <v>1.8551708061600101</v>
      </c>
      <c r="R232" s="71">
        <v>0</v>
      </c>
      <c r="S232" s="71">
        <v>2.7290244487605473</v>
      </c>
      <c r="T232" s="72"/>
      <c r="U232" s="71">
        <v>6461659</v>
      </c>
      <c r="V232" s="71">
        <v>891</v>
      </c>
      <c r="W232" s="71">
        <v>204</v>
      </c>
      <c r="X232" s="71">
        <v>5903</v>
      </c>
      <c r="Y232" s="71">
        <v>10618</v>
      </c>
      <c r="Z232" s="71">
        <v>19539</v>
      </c>
      <c r="AA232" s="71">
        <v>6049</v>
      </c>
      <c r="AB232" s="71">
        <v>27161</v>
      </c>
      <c r="AC232" s="71">
        <v>0</v>
      </c>
      <c r="AD232" s="71">
        <v>2.7290244487605468</v>
      </c>
      <c r="AE232" s="72"/>
      <c r="AF232" s="71">
        <v>46520270.74797219</v>
      </c>
      <c r="AG232" s="71">
        <v>1921532.500450657</v>
      </c>
      <c r="AH232" s="71">
        <v>2004196.9035444381</v>
      </c>
      <c r="AI232" s="71">
        <v>39360271.425371543</v>
      </c>
      <c r="AJ232" s="71">
        <v>52043057.920029283</v>
      </c>
      <c r="AK232" s="71">
        <v>0</v>
      </c>
      <c r="AL232" s="71">
        <v>0</v>
      </c>
      <c r="AM232" s="71">
        <v>3731021.88676683</v>
      </c>
      <c r="AN232" s="71">
        <v>0</v>
      </c>
      <c r="AO232" s="71">
        <v>0</v>
      </c>
      <c r="AP232" s="71">
        <v>145580351.38413492</v>
      </c>
      <c r="AQ232" s="72"/>
      <c r="AR232" s="71">
        <v>825</v>
      </c>
      <c r="AS232" s="71">
        <v>481</v>
      </c>
      <c r="AT232" s="71">
        <v>0</v>
      </c>
      <c r="AU232" s="71">
        <v>0</v>
      </c>
      <c r="AV232" s="71">
        <v>0</v>
      </c>
      <c r="AW232" s="71">
        <v>0</v>
      </c>
      <c r="AX232" s="71"/>
      <c r="AY232" s="72"/>
      <c r="AZ232" s="71">
        <v>3826</v>
      </c>
      <c r="BA232" s="71">
        <v>95124.800000000003</v>
      </c>
      <c r="BB232" s="71">
        <v>0</v>
      </c>
      <c r="BC232" s="71">
        <v>0</v>
      </c>
      <c r="BD232" s="71">
        <v>0</v>
      </c>
      <c r="BE232" s="71">
        <v>0</v>
      </c>
      <c r="BF232" s="71"/>
      <c r="BG232" s="72"/>
      <c r="BH232" s="71">
        <v>0</v>
      </c>
      <c r="BI232" s="71">
        <v>0</v>
      </c>
      <c r="BJ232" s="71">
        <v>5.8479999999999999</v>
      </c>
      <c r="BK232" s="71">
        <v>0</v>
      </c>
      <c r="BL232" s="71">
        <v>0</v>
      </c>
      <c r="BM232" s="71">
        <v>0</v>
      </c>
      <c r="BN232" s="72"/>
      <c r="BO232" s="71">
        <v>0</v>
      </c>
      <c r="BP232" s="71">
        <v>0</v>
      </c>
      <c r="BQ232" s="71">
        <v>1</v>
      </c>
      <c r="BR232" s="71">
        <v>0</v>
      </c>
      <c r="BS232" s="71">
        <v>0</v>
      </c>
      <c r="BT232" s="71">
        <v>0</v>
      </c>
      <c r="BU232"/>
      <c r="BV232" s="70">
        <v>5.8479999999999999</v>
      </c>
      <c r="BW232" s="70">
        <v>0</v>
      </c>
      <c r="BX232" s="70">
        <v>0</v>
      </c>
      <c r="BY232" s="70">
        <v>0</v>
      </c>
      <c r="BZ232" s="70">
        <v>0</v>
      </c>
      <c r="CA232" s="70">
        <v>0</v>
      </c>
      <c r="CB232" s="70">
        <v>0</v>
      </c>
      <c r="CC232" s="70">
        <v>0</v>
      </c>
      <c r="CD232" s="70">
        <v>0</v>
      </c>
    </row>
    <row r="233" spans="1:82">
      <c r="A233" s="70" t="s">
        <v>1906</v>
      </c>
      <c r="B233" s="70">
        <v>440</v>
      </c>
      <c r="C233" s="70">
        <v>15</v>
      </c>
      <c r="D233" s="70">
        <v>26</v>
      </c>
      <c r="E233" s="70">
        <v>2018</v>
      </c>
      <c r="F233" s="70" t="s">
        <v>183</v>
      </c>
      <c r="G233" s="70" t="s">
        <v>1891</v>
      </c>
      <c r="H233" s="70" t="s">
        <v>1892</v>
      </c>
      <c r="I233" s="148"/>
      <c r="J233" s="71">
        <v>35.314232248211546</v>
      </c>
      <c r="K233" s="71">
        <v>2.2044716018660027</v>
      </c>
      <c r="L233" s="71">
        <v>8.5644924395601532</v>
      </c>
      <c r="M233" s="71">
        <v>23.965125945364385</v>
      </c>
      <c r="N233" s="71">
        <v>32.62595239520855</v>
      </c>
      <c r="O233" s="71">
        <v>31.652348639313129</v>
      </c>
      <c r="P233" s="71">
        <v>28.908745498496998</v>
      </c>
      <c r="Q233" s="71">
        <v>1.68935273291583</v>
      </c>
      <c r="R233" s="71">
        <v>0</v>
      </c>
      <c r="S233" s="71">
        <v>1.9009696111717997</v>
      </c>
      <c r="T233" s="72"/>
      <c r="U233" s="71">
        <v>6541753</v>
      </c>
      <c r="V233" s="71">
        <v>891</v>
      </c>
      <c r="W233" s="71">
        <v>204</v>
      </c>
      <c r="X233" s="71">
        <v>5903</v>
      </c>
      <c r="Y233" s="71">
        <v>10575</v>
      </c>
      <c r="Z233" s="71">
        <v>19287</v>
      </c>
      <c r="AA233" s="71">
        <v>6048</v>
      </c>
      <c r="AB233" s="71">
        <v>26654</v>
      </c>
      <c r="AC233" s="71">
        <v>0</v>
      </c>
      <c r="AD233" s="71">
        <v>1.9009696111718</v>
      </c>
      <c r="AE233" s="72"/>
      <c r="AF233" s="71">
        <v>47991751.935652994</v>
      </c>
      <c r="AG233" s="71">
        <v>1658897.443255574</v>
      </c>
      <c r="AH233" s="71">
        <v>1897584.2133264879</v>
      </c>
      <c r="AI233" s="71">
        <v>38029610.0574084</v>
      </c>
      <c r="AJ233" s="71">
        <v>48250200.535611928</v>
      </c>
      <c r="AK233" s="71">
        <v>0</v>
      </c>
      <c r="AL233" s="71">
        <v>0</v>
      </c>
      <c r="AM233" s="71">
        <v>3668952.704908289</v>
      </c>
      <c r="AN233" s="71">
        <v>0</v>
      </c>
      <c r="AO233" s="71">
        <v>0</v>
      </c>
      <c r="AP233" s="71">
        <v>141496996.89016366</v>
      </c>
      <c r="AQ233" s="72"/>
      <c r="AR233" s="71">
        <v>855</v>
      </c>
      <c r="AS233" s="71">
        <v>524</v>
      </c>
      <c r="AT233" s="71">
        <v>0</v>
      </c>
      <c r="AU233" s="71">
        <v>0</v>
      </c>
      <c r="AV233" s="71">
        <v>0</v>
      </c>
      <c r="AW233" s="71">
        <v>0</v>
      </c>
      <c r="AX233" s="71"/>
      <c r="AY233" s="72"/>
      <c r="AZ233" s="71">
        <v>3980.9000000000005</v>
      </c>
      <c r="BA233" s="71">
        <v>96962.7</v>
      </c>
      <c r="BB233" s="71">
        <v>0</v>
      </c>
      <c r="BC233" s="71">
        <v>0</v>
      </c>
      <c r="BD233" s="71">
        <v>0</v>
      </c>
      <c r="BE233" s="71">
        <v>0</v>
      </c>
      <c r="BF233" s="71"/>
      <c r="BG233" s="72"/>
      <c r="BH233" s="71">
        <v>0</v>
      </c>
      <c r="BI233" s="71">
        <v>0</v>
      </c>
      <c r="BJ233" s="71">
        <v>8.9290000000000003</v>
      </c>
      <c r="BK233" s="71">
        <v>0</v>
      </c>
      <c r="BL233" s="71">
        <v>0</v>
      </c>
      <c r="BM233" s="71">
        <v>0</v>
      </c>
      <c r="BN233" s="72"/>
      <c r="BO233" s="71">
        <v>0</v>
      </c>
      <c r="BP233" s="71">
        <v>0</v>
      </c>
      <c r="BQ233" s="71">
        <v>2</v>
      </c>
      <c r="BR233" s="71">
        <v>0</v>
      </c>
      <c r="BS233" s="71">
        <v>0</v>
      </c>
      <c r="BT233" s="71">
        <v>0</v>
      </c>
      <c r="BU233"/>
      <c r="BV233" s="70">
        <v>8.9290000000000003</v>
      </c>
      <c r="BW233" s="70">
        <v>0</v>
      </c>
      <c r="BX233" s="70">
        <v>0</v>
      </c>
      <c r="BY233" s="70">
        <v>0</v>
      </c>
      <c r="BZ233" s="70">
        <v>0</v>
      </c>
      <c r="CA233" s="70">
        <v>0</v>
      </c>
      <c r="CB233" s="70">
        <v>0</v>
      </c>
      <c r="CC233" s="70">
        <v>0</v>
      </c>
      <c r="CD233" s="70">
        <v>0</v>
      </c>
    </row>
    <row r="234" spans="1:82">
      <c r="A234" s="70" t="s">
        <v>1907</v>
      </c>
      <c r="B234" s="70">
        <v>441</v>
      </c>
      <c r="C234" s="70">
        <v>16</v>
      </c>
      <c r="D234" s="70">
        <v>26</v>
      </c>
      <c r="E234" s="70">
        <v>2019</v>
      </c>
      <c r="F234" s="70" t="s">
        <v>158</v>
      </c>
      <c r="G234" s="70" t="s">
        <v>1891</v>
      </c>
      <c r="H234" s="70" t="s">
        <v>1892</v>
      </c>
      <c r="I234" s="148"/>
      <c r="J234" s="71">
        <v>32.478728725365848</v>
      </c>
      <c r="K234" s="71">
        <v>2.0361083500455468</v>
      </c>
      <c r="L234" s="71">
        <v>8.6370522788145987</v>
      </c>
      <c r="M234" s="71">
        <v>23.236377393482531</v>
      </c>
      <c r="N234" s="71">
        <v>33.303636860514764</v>
      </c>
      <c r="O234" s="71">
        <v>30.555834374430386</v>
      </c>
      <c r="P234" s="71">
        <v>28.30323684608128</v>
      </c>
      <c r="Q234" s="71">
        <v>1.6108835709759</v>
      </c>
      <c r="R234" s="71">
        <v>0</v>
      </c>
      <c r="S234" s="71">
        <v>2.381279958334213</v>
      </c>
      <c r="T234" s="72"/>
      <c r="U234" s="71">
        <v>6364102</v>
      </c>
      <c r="V234" s="71">
        <v>891</v>
      </c>
      <c r="W234" s="71">
        <v>204</v>
      </c>
      <c r="X234" s="71">
        <v>5903</v>
      </c>
      <c r="Y234" s="71">
        <v>10542</v>
      </c>
      <c r="Z234" s="71">
        <v>19130</v>
      </c>
      <c r="AA234" s="71">
        <v>5877</v>
      </c>
      <c r="AB234" s="71">
        <v>26104</v>
      </c>
      <c r="AC234" s="71">
        <v>0</v>
      </c>
      <c r="AD234" s="71">
        <v>2.381279958334213</v>
      </c>
      <c r="AE234" s="72"/>
      <c r="AF234" s="71">
        <v>45154516.188089773</v>
      </c>
      <c r="AG234" s="71">
        <v>1601264.869340044</v>
      </c>
      <c r="AH234" s="71">
        <v>2025982.4077454039</v>
      </c>
      <c r="AI234" s="71">
        <v>38407850.036319681</v>
      </c>
      <c r="AJ234" s="71">
        <v>48198029.721852161</v>
      </c>
      <c r="AK234" s="71">
        <v>0</v>
      </c>
      <c r="AL234" s="71">
        <v>0</v>
      </c>
      <c r="AM234" s="71">
        <v>3555168.2891932111</v>
      </c>
      <c r="AN234" s="71">
        <v>0</v>
      </c>
      <c r="AO234" s="71">
        <v>0</v>
      </c>
      <c r="AP234" s="71">
        <v>138942811.51254028</v>
      </c>
      <c r="AQ234" s="72"/>
      <c r="AR234" s="71">
        <v>891</v>
      </c>
      <c r="AS234" s="71">
        <v>587</v>
      </c>
      <c r="AT234" s="71">
        <v>0</v>
      </c>
      <c r="AU234" s="71">
        <v>0</v>
      </c>
      <c r="AV234" s="71">
        <v>0</v>
      </c>
      <c r="AW234" s="71">
        <v>0</v>
      </c>
      <c r="AX234" s="71"/>
      <c r="AY234" s="72"/>
      <c r="AZ234" s="71">
        <v>4189.4000000000005</v>
      </c>
      <c r="BA234" s="71">
        <v>111757</v>
      </c>
      <c r="BB234" s="71">
        <v>0</v>
      </c>
      <c r="BC234" s="71">
        <v>0</v>
      </c>
      <c r="BD234" s="71">
        <v>0</v>
      </c>
      <c r="BE234" s="71">
        <v>0</v>
      </c>
      <c r="BF234" s="71"/>
      <c r="BG234" s="72"/>
      <c r="BH234" s="71">
        <v>0</v>
      </c>
      <c r="BI234" s="71">
        <v>0</v>
      </c>
      <c r="BJ234" s="71">
        <v>8.7089999999999996</v>
      </c>
      <c r="BK234" s="71">
        <v>0</v>
      </c>
      <c r="BL234" s="71">
        <v>0</v>
      </c>
      <c r="BM234" s="71">
        <v>0</v>
      </c>
      <c r="BN234" s="72"/>
      <c r="BO234" s="71">
        <v>0</v>
      </c>
      <c r="BP234" s="71">
        <v>0</v>
      </c>
      <c r="BQ234" s="71">
        <v>2</v>
      </c>
      <c r="BR234" s="71">
        <v>0</v>
      </c>
      <c r="BS234" s="71">
        <v>0</v>
      </c>
      <c r="BT234" s="71">
        <v>0</v>
      </c>
      <c r="BU234"/>
      <c r="BV234" s="70">
        <v>8.7089999999999996</v>
      </c>
      <c r="BW234" s="70">
        <v>0</v>
      </c>
      <c r="BX234" s="70">
        <v>0</v>
      </c>
      <c r="BY234" s="70">
        <v>0</v>
      </c>
      <c r="BZ234" s="70">
        <v>0</v>
      </c>
      <c r="CA234" s="70">
        <v>0</v>
      </c>
      <c r="CB234" s="70">
        <v>0</v>
      </c>
      <c r="CC234" s="70">
        <v>0</v>
      </c>
      <c r="CD234" s="70">
        <v>0</v>
      </c>
    </row>
    <row r="235" spans="1:82">
      <c r="A235" s="70" t="s">
        <v>1908</v>
      </c>
      <c r="B235" s="70">
        <v>442</v>
      </c>
      <c r="C235" s="70">
        <v>17</v>
      </c>
      <c r="D235" s="70">
        <v>26</v>
      </c>
      <c r="E235" s="70">
        <v>2020</v>
      </c>
      <c r="F235" s="70" t="s">
        <v>159</v>
      </c>
      <c r="G235" s="1064" t="s">
        <v>1891</v>
      </c>
      <c r="H235" s="70" t="s">
        <v>1892</v>
      </c>
      <c r="I235" s="148"/>
      <c r="J235" s="71">
        <v>49.931691510387253</v>
      </c>
      <c r="K235" s="71">
        <v>1.9717514738083459</v>
      </c>
      <c r="L235" s="71">
        <v>2.9748104603830852</v>
      </c>
      <c r="M235" s="71">
        <v>23.180824863464739</v>
      </c>
      <c r="N235" s="71">
        <v>31.07348841871325</v>
      </c>
      <c r="O235" s="71">
        <v>26.649479962758921</v>
      </c>
      <c r="P235" s="71">
        <v>26.941085546334801</v>
      </c>
      <c r="Q235" s="71">
        <v>1.5074488151401799</v>
      </c>
      <c r="R235" s="71">
        <v>0</v>
      </c>
      <c r="S235" s="71">
        <v>2.9794075113394332</v>
      </c>
      <c r="T235" s="72"/>
      <c r="U235" s="71">
        <v>9076777</v>
      </c>
      <c r="V235" s="71">
        <v>738</v>
      </c>
      <c r="W235" s="71">
        <v>85</v>
      </c>
      <c r="X235" s="71">
        <v>6162</v>
      </c>
      <c r="Y235" s="71">
        <v>10439</v>
      </c>
      <c r="Z235" s="71">
        <v>19043</v>
      </c>
      <c r="AA235" s="71">
        <v>5946</v>
      </c>
      <c r="AB235" s="71">
        <v>25567</v>
      </c>
      <c r="AC235" s="71">
        <v>0</v>
      </c>
      <c r="AD235" s="71">
        <v>2.9794075113394332</v>
      </c>
      <c r="AE235" s="72"/>
      <c r="AF235" s="71">
        <v>70613945.459362522</v>
      </c>
      <c r="AG235" s="71">
        <v>1499068.6010571276</v>
      </c>
      <c r="AH235" s="71">
        <v>732615.62358666968</v>
      </c>
      <c r="AI235" s="71">
        <v>37882171.168589659</v>
      </c>
      <c r="AJ235" s="71">
        <v>43344098.635203667</v>
      </c>
      <c r="AK235" s="71"/>
      <c r="AL235" s="71"/>
      <c r="AM235" s="71">
        <v>3336777.5552945542</v>
      </c>
      <c r="AN235" s="71"/>
      <c r="AO235" s="71"/>
      <c r="AP235" s="71">
        <v>157408677.04309419</v>
      </c>
      <c r="AQ235" s="72"/>
      <c r="AR235" s="71">
        <v>920</v>
      </c>
      <c r="AS235" s="71">
        <v>650</v>
      </c>
      <c r="AT235" s="71">
        <v>0</v>
      </c>
      <c r="AU235" s="71">
        <v>0</v>
      </c>
      <c r="AV235" s="71">
        <v>0</v>
      </c>
      <c r="AW235" s="71">
        <v>0</v>
      </c>
      <c r="AX235" s="71"/>
      <c r="AY235" s="72"/>
      <c r="AZ235" s="71">
        <v>4348.6000000000031</v>
      </c>
      <c r="BA235" s="71">
        <v>123646.6999999995</v>
      </c>
      <c r="BB235" s="71">
        <v>0</v>
      </c>
      <c r="BC235" s="71">
        <v>0</v>
      </c>
      <c r="BD235" s="71">
        <v>0</v>
      </c>
      <c r="BE235" s="71">
        <v>0</v>
      </c>
      <c r="BF235" s="71"/>
      <c r="BG235" s="72"/>
      <c r="BH235" s="71">
        <v>0</v>
      </c>
      <c r="BI235" s="71">
        <v>0</v>
      </c>
      <c r="BJ235" s="71">
        <v>7.6550000000000002</v>
      </c>
      <c r="BK235" s="71">
        <v>0</v>
      </c>
      <c r="BL235" s="71">
        <v>0</v>
      </c>
      <c r="BM235" s="71">
        <v>0</v>
      </c>
      <c r="BN235" s="72"/>
      <c r="BO235" s="71">
        <v>0</v>
      </c>
      <c r="BP235" s="71">
        <v>0</v>
      </c>
      <c r="BQ235" s="71">
        <v>2</v>
      </c>
      <c r="BR235" s="71">
        <v>0</v>
      </c>
      <c r="BS235" s="71">
        <v>0</v>
      </c>
      <c r="BT235" s="71">
        <v>0</v>
      </c>
      <c r="BU235"/>
      <c r="BV235" s="70">
        <v>7.6550000000000002</v>
      </c>
      <c r="BW235" s="70">
        <v>0</v>
      </c>
      <c r="BX235" s="70">
        <v>0</v>
      </c>
      <c r="BY235" s="70">
        <v>0</v>
      </c>
      <c r="BZ235" s="70">
        <v>0</v>
      </c>
      <c r="CA235" s="70">
        <v>0</v>
      </c>
      <c r="CB235" s="70">
        <v>0</v>
      </c>
      <c r="CC235" s="70">
        <v>0</v>
      </c>
      <c r="CD235" s="70">
        <v>0</v>
      </c>
    </row>
    <row r="236" spans="1:82">
      <c r="A236" s="70" t="s">
        <v>1909</v>
      </c>
      <c r="B236" s="70">
        <v>442</v>
      </c>
      <c r="C236" s="70">
        <v>18</v>
      </c>
      <c r="D236" s="70">
        <v>26</v>
      </c>
      <c r="E236" s="70">
        <v>2021</v>
      </c>
      <c r="F236" s="70" t="s">
        <v>160</v>
      </c>
      <c r="G236" s="1064" t="s">
        <v>1891</v>
      </c>
      <c r="H236" s="70" t="s">
        <v>1892</v>
      </c>
      <c r="I236" s="148"/>
      <c r="J236" s="71">
        <v>53.964445939024451</v>
      </c>
      <c r="K236" s="71">
        <v>2.258887308626039</v>
      </c>
      <c r="L236" s="71">
        <v>2.494877200730969</v>
      </c>
      <c r="M236" s="71">
        <v>25.818188018806033</v>
      </c>
      <c r="N236" s="71">
        <v>29.670939611747873</v>
      </c>
      <c r="O236" s="71">
        <v>25.740670402003207</v>
      </c>
      <c r="P236" s="71">
        <v>27.475404348326048</v>
      </c>
      <c r="Q236" s="71">
        <v>1.46726800889756</v>
      </c>
      <c r="R236" s="71">
        <v>0</v>
      </c>
      <c r="S236" s="71">
        <v>2.7397994138134378</v>
      </c>
      <c r="T236" s="72"/>
      <c r="U236" s="71">
        <v>10052892</v>
      </c>
      <c r="V236" s="71">
        <v>738</v>
      </c>
      <c r="W236" s="71">
        <v>85</v>
      </c>
      <c r="X236" s="71">
        <v>6162</v>
      </c>
      <c r="Y236" s="71">
        <v>10420</v>
      </c>
      <c r="Z236" s="71">
        <v>18939</v>
      </c>
      <c r="AA236" s="71">
        <v>5913</v>
      </c>
      <c r="AB236" s="71">
        <v>25130</v>
      </c>
      <c r="AC236" s="71">
        <v>0</v>
      </c>
      <c r="AD236" s="71">
        <v>2.7397994138134378</v>
      </c>
      <c r="AE236" s="72"/>
      <c r="AF236" s="71">
        <v>75330937.526395291</v>
      </c>
      <c r="AG236" s="71">
        <v>1954887.6735714811</v>
      </c>
      <c r="AH236" s="71">
        <v>589356.74275908549</v>
      </c>
      <c r="AI236" s="71">
        <v>42336910.74996575</v>
      </c>
      <c r="AJ236" s="71">
        <v>44486964.814037278</v>
      </c>
      <c r="AK236" s="71">
        <v>0</v>
      </c>
      <c r="AL236" s="71">
        <v>0</v>
      </c>
      <c r="AM236" s="71">
        <v>3298661.5006100871</v>
      </c>
      <c r="AN236" s="71">
        <v>0</v>
      </c>
      <c r="AO236" s="71">
        <v>0</v>
      </c>
      <c r="AP236" s="71">
        <v>167997719.00733897</v>
      </c>
      <c r="AQ236" s="72"/>
      <c r="AR236" s="71">
        <v>951</v>
      </c>
      <c r="AS236" s="71">
        <v>702</v>
      </c>
      <c r="AT236" s="71">
        <v>0</v>
      </c>
      <c r="AU236" s="71">
        <v>0</v>
      </c>
      <c r="AV236" s="71">
        <v>0</v>
      </c>
      <c r="AW236" s="71">
        <v>0</v>
      </c>
      <c r="AX236" s="71"/>
      <c r="AY236" s="72"/>
      <c r="AZ236" s="71">
        <v>4568.5000000000036</v>
      </c>
      <c r="BA236" s="71">
        <v>173515.69999999969</v>
      </c>
      <c r="BB236" s="71">
        <v>0</v>
      </c>
      <c r="BC236" s="71">
        <v>0</v>
      </c>
      <c r="BD236" s="71">
        <v>0</v>
      </c>
      <c r="BE236" s="71">
        <v>0</v>
      </c>
      <c r="BF236" s="71"/>
      <c r="BG236" s="72"/>
      <c r="BH236" s="71">
        <v>0</v>
      </c>
      <c r="BI236" s="71">
        <v>0</v>
      </c>
      <c r="BJ236" s="71">
        <v>11.016</v>
      </c>
      <c r="BK236" s="71">
        <v>0</v>
      </c>
      <c r="BL236" s="71">
        <v>0</v>
      </c>
      <c r="BM236" s="71">
        <v>0</v>
      </c>
      <c r="BN236" s="72"/>
      <c r="BO236" s="71">
        <v>0</v>
      </c>
      <c r="BP236" s="71">
        <v>0</v>
      </c>
      <c r="BQ236" s="71">
        <v>3</v>
      </c>
      <c r="BR236" s="71">
        <v>0</v>
      </c>
      <c r="BS236" s="71">
        <v>0</v>
      </c>
      <c r="BT236" s="71">
        <v>0</v>
      </c>
      <c r="BU236"/>
      <c r="BV236" s="70">
        <v>11.016</v>
      </c>
      <c r="BW236" s="70">
        <v>0</v>
      </c>
      <c r="BX236" s="70">
        <v>0</v>
      </c>
      <c r="BY236" s="70">
        <v>0</v>
      </c>
      <c r="BZ236" s="70">
        <v>0</v>
      </c>
      <c r="CA236" s="70">
        <v>0</v>
      </c>
      <c r="CB236" s="70">
        <v>0</v>
      </c>
      <c r="CC236" s="70">
        <v>0</v>
      </c>
      <c r="CD236" s="70">
        <v>0</v>
      </c>
    </row>
    <row r="237" spans="1:82">
      <c r="A237" s="70" t="s">
        <v>1910</v>
      </c>
      <c r="B237" s="70">
        <v>442</v>
      </c>
      <c r="C237" s="70">
        <v>19</v>
      </c>
      <c r="D237" s="70">
        <v>26</v>
      </c>
      <c r="E237" s="70">
        <v>2022</v>
      </c>
      <c r="F237" s="70" t="s">
        <v>161</v>
      </c>
      <c r="G237" s="70" t="s">
        <v>1891</v>
      </c>
      <c r="H237" s="70" t="s">
        <v>1892</v>
      </c>
      <c r="I237" s="148"/>
      <c r="J237" s="71">
        <v>52.173878651667756</v>
      </c>
      <c r="K237" s="71">
        <v>1.8494744550957607</v>
      </c>
      <c r="L237" s="71">
        <v>2.8171281864879303</v>
      </c>
      <c r="M237" s="71">
        <v>24.528806039810526</v>
      </c>
      <c r="N237" s="71">
        <v>33.241694711341331</v>
      </c>
      <c r="O237" s="71">
        <v>27.026563191430771</v>
      </c>
      <c r="P237" s="71">
        <v>26.989617491846911</v>
      </c>
      <c r="Q237" s="71">
        <v>1.4482569955167801</v>
      </c>
      <c r="R237" s="71">
        <v>0</v>
      </c>
      <c r="S237" s="71">
        <v>2.7810102630821829</v>
      </c>
      <c r="T237" s="72"/>
      <c r="U237" s="71">
        <v>11122449</v>
      </c>
      <c r="V237" s="71">
        <v>738</v>
      </c>
      <c r="W237" s="71">
        <v>85</v>
      </c>
      <c r="X237" s="71">
        <v>6162</v>
      </c>
      <c r="Y237" s="71">
        <v>10378</v>
      </c>
      <c r="Z237" s="71">
        <v>18893</v>
      </c>
      <c r="AA237" s="71">
        <v>5897</v>
      </c>
      <c r="AB237" s="71">
        <v>24601</v>
      </c>
      <c r="AC237" s="71">
        <v>0</v>
      </c>
      <c r="AD237" s="71">
        <v>2.7810102630821829</v>
      </c>
      <c r="AE237" s="72"/>
      <c r="AF237" s="71">
        <v>72098168.05764316</v>
      </c>
      <c r="AG237" s="71">
        <v>1392413.4163770182</v>
      </c>
      <c r="AH237" s="71">
        <v>783443.36007094639</v>
      </c>
      <c r="AI237" s="71">
        <v>39359174.781365216</v>
      </c>
      <c r="AJ237" s="71">
        <v>52305001.721154787</v>
      </c>
      <c r="AK237" s="71">
        <v>0</v>
      </c>
      <c r="AL237" s="71">
        <v>0</v>
      </c>
      <c r="AM237" s="71">
        <v>3176660.56970945</v>
      </c>
      <c r="AN237" s="71">
        <v>0</v>
      </c>
      <c r="AO237" s="71">
        <v>0</v>
      </c>
      <c r="AP237" s="71">
        <v>169114861.90632057</v>
      </c>
      <c r="AQ237" s="72"/>
      <c r="AR237" s="71">
        <v>977</v>
      </c>
      <c r="AS237" s="71">
        <v>729</v>
      </c>
      <c r="AT237" s="71">
        <v>0</v>
      </c>
      <c r="AU237" s="71">
        <v>0</v>
      </c>
      <c r="AV237" s="71">
        <v>0</v>
      </c>
      <c r="AW237" s="71">
        <v>0</v>
      </c>
      <c r="AX237" s="71"/>
      <c r="AY237" s="72"/>
      <c r="AZ237" s="71">
        <v>4726.0000000000036</v>
      </c>
      <c r="BA237" s="71">
        <v>185924.29999999967</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1911</v>
      </c>
      <c r="B238" s="70">
        <v>442</v>
      </c>
      <c r="C238" s="70">
        <v>20</v>
      </c>
      <c r="D238" s="70">
        <v>26</v>
      </c>
      <c r="E238" s="70">
        <v>2023</v>
      </c>
      <c r="F238" s="70" t="s">
        <v>1539</v>
      </c>
      <c r="G238" s="70" t="s">
        <v>1891</v>
      </c>
      <c r="H238" s="70" t="s">
        <v>1892</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1000</v>
      </c>
      <c r="AS238" s="71">
        <v>794</v>
      </c>
      <c r="AT238" s="71">
        <v>0</v>
      </c>
      <c r="AU238" s="71">
        <v>0</v>
      </c>
      <c r="AV238" s="71">
        <v>0</v>
      </c>
      <c r="AW238" s="71">
        <v>0</v>
      </c>
      <c r="AX238" s="71"/>
      <c r="AY238" s="72"/>
      <c r="AZ238" s="71">
        <v>4875.0000000000055</v>
      </c>
      <c r="BA238" s="71">
        <v>200345.39999999967</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1912</v>
      </c>
      <c r="B239" s="70">
        <v>442</v>
      </c>
      <c r="C239" s="70">
        <v>21</v>
      </c>
      <c r="D239" s="70">
        <v>26</v>
      </c>
      <c r="E239" s="70">
        <v>2024</v>
      </c>
      <c r="F239" s="70" t="s">
        <v>1554</v>
      </c>
      <c r="G239" s="70" t="s">
        <v>1891</v>
      </c>
      <c r="H239" s="70" t="s">
        <v>1892</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1913</v>
      </c>
      <c r="B240" s="70">
        <v>137</v>
      </c>
      <c r="C240" s="70">
        <v>1</v>
      </c>
      <c r="D240" s="70">
        <v>9</v>
      </c>
      <c r="E240" s="70">
        <v>1990</v>
      </c>
      <c r="F240" s="70" t="s">
        <v>787</v>
      </c>
      <c r="G240" s="70" t="s">
        <v>1914</v>
      </c>
      <c r="H240" s="70" t="s">
        <v>1915</v>
      </c>
      <c r="I240" s="148"/>
      <c r="J240" s="71">
        <v>40.407175721480172</v>
      </c>
      <c r="K240" s="71">
        <v>10.3740119444335</v>
      </c>
      <c r="L240" s="71">
        <v>10.50134400715277</v>
      </c>
      <c r="M240" s="71">
        <v>23.178783905811439</v>
      </c>
      <c r="N240" s="71">
        <v>51.981827185103768</v>
      </c>
      <c r="O240" s="71">
        <v>26.85797697483244</v>
      </c>
      <c r="P240" s="71">
        <v>41.884412515596502</v>
      </c>
      <c r="Q240" s="71">
        <v>2.6312761845983701</v>
      </c>
      <c r="R240" s="71">
        <v>2.867112237258802</v>
      </c>
      <c r="S240" s="71">
        <v>2.8349778501447682</v>
      </c>
      <c r="T240" s="72"/>
      <c r="U240" s="71">
        <v>3027073</v>
      </c>
      <c r="V240" s="71">
        <v>2522</v>
      </c>
      <c r="W240" s="71">
        <v>194</v>
      </c>
      <c r="X240" s="71">
        <v>9210</v>
      </c>
      <c r="Y240" s="71">
        <v>12033</v>
      </c>
      <c r="Z240" s="71">
        <v>11047</v>
      </c>
      <c r="AA240" s="71">
        <v>10170</v>
      </c>
      <c r="AB240" s="71">
        <v>42723</v>
      </c>
      <c r="AC240" s="71">
        <v>496589</v>
      </c>
      <c r="AD240" s="71">
        <v>2.8349778501447682</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1916</v>
      </c>
      <c r="B241" s="70">
        <v>138</v>
      </c>
      <c r="C241" s="70">
        <v>2</v>
      </c>
      <c r="D241" s="70">
        <v>9</v>
      </c>
      <c r="E241" s="70">
        <v>2005</v>
      </c>
      <c r="F241" s="70" t="s">
        <v>789</v>
      </c>
      <c r="G241" s="70" t="s">
        <v>1914</v>
      </c>
      <c r="H241" s="70" t="s">
        <v>1915</v>
      </c>
      <c r="I241" s="148"/>
      <c r="J241" s="71">
        <v>21.690239877315101</v>
      </c>
      <c r="K241" s="71">
        <v>7.8793708463545578</v>
      </c>
      <c r="L241" s="71">
        <v>14.864687517421959</v>
      </c>
      <c r="M241" s="71">
        <v>40.505784963329702</v>
      </c>
      <c r="N241" s="71">
        <v>76.664612992312271</v>
      </c>
      <c r="O241" s="71">
        <v>37.593017042294839</v>
      </c>
      <c r="P241" s="71">
        <v>38.408931874365379</v>
      </c>
      <c r="Q241" s="71">
        <v>2.10754185991168</v>
      </c>
      <c r="R241" s="71">
        <v>2.19146381791853</v>
      </c>
      <c r="S241" s="71">
        <v>5.2026509000000001</v>
      </c>
      <c r="T241" s="72"/>
      <c r="U241" s="71">
        <v>1235631</v>
      </c>
      <c r="V241" s="71">
        <v>1971</v>
      </c>
      <c r="W241" s="71">
        <v>157</v>
      </c>
      <c r="X241" s="71">
        <v>6628</v>
      </c>
      <c r="Y241" s="71">
        <v>13265</v>
      </c>
      <c r="Z241" s="71">
        <v>17893</v>
      </c>
      <c r="AA241" s="71">
        <v>7638</v>
      </c>
      <c r="AB241" s="71">
        <v>35773</v>
      </c>
      <c r="AC241" s="71">
        <v>387515</v>
      </c>
      <c r="AD241" s="71">
        <v>5.2026509000000001</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1917</v>
      </c>
      <c r="B242" s="70">
        <v>139</v>
      </c>
      <c r="C242" s="70">
        <v>3</v>
      </c>
      <c r="D242" s="70">
        <v>9</v>
      </c>
      <c r="E242" s="70">
        <v>2006</v>
      </c>
      <c r="F242" s="70" t="s">
        <v>790</v>
      </c>
      <c r="G242" s="70" t="s">
        <v>1914</v>
      </c>
      <c r="H242" s="70" t="s">
        <v>1915</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1918</v>
      </c>
      <c r="B243" s="70">
        <v>140</v>
      </c>
      <c r="C243" s="70">
        <v>4</v>
      </c>
      <c r="D243" s="70">
        <v>9</v>
      </c>
      <c r="E243" s="70">
        <v>2007</v>
      </c>
      <c r="F243" s="70" t="s">
        <v>791</v>
      </c>
      <c r="G243" s="70" t="s">
        <v>1914</v>
      </c>
      <c r="H243" s="70" t="s">
        <v>1915</v>
      </c>
      <c r="I243" s="148"/>
      <c r="J243" s="71">
        <v>14.01020048001938</v>
      </c>
      <c r="K243" s="71">
        <v>5.3267566284390746</v>
      </c>
      <c r="L243" s="71">
        <v>8.7285701726474674</v>
      </c>
      <c r="M243" s="71">
        <v>41.459075742993647</v>
      </c>
      <c r="N243" s="71">
        <v>77.106859024118336</v>
      </c>
      <c r="O243" s="71">
        <v>35.588743606591358</v>
      </c>
      <c r="P243" s="71">
        <v>37.48682685365673</v>
      </c>
      <c r="Q243" s="71">
        <v>2.1404267581542999</v>
      </c>
      <c r="R243" s="71">
        <v>2.1243961860090681</v>
      </c>
      <c r="S243" s="71">
        <v>5.7805344232999989</v>
      </c>
      <c r="T243" s="72"/>
      <c r="U243" s="71">
        <v>1108016</v>
      </c>
      <c r="V243" s="71">
        <v>1779</v>
      </c>
      <c r="W243" s="71">
        <v>101</v>
      </c>
      <c r="X243" s="71">
        <v>8673</v>
      </c>
      <c r="Y243" s="71">
        <v>13244</v>
      </c>
      <c r="Z243" s="71">
        <v>17609</v>
      </c>
      <c r="AA243" s="71">
        <v>7341</v>
      </c>
      <c r="AB243" s="71">
        <v>34410</v>
      </c>
      <c r="AC243" s="71">
        <v>386434</v>
      </c>
      <c r="AD243" s="71">
        <v>5.7805344232999989</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1919</v>
      </c>
      <c r="B244" s="70">
        <v>141</v>
      </c>
      <c r="C244" s="70">
        <v>5</v>
      </c>
      <c r="D244" s="70">
        <v>9</v>
      </c>
      <c r="E244" s="70">
        <v>2008</v>
      </c>
      <c r="F244" s="70" t="s">
        <v>792</v>
      </c>
      <c r="G244" s="70" t="s">
        <v>1914</v>
      </c>
      <c r="H244" s="70" t="s">
        <v>1915</v>
      </c>
      <c r="I244" s="148"/>
      <c r="J244" s="71">
        <v>13.815947245255369</v>
      </c>
      <c r="K244" s="71">
        <v>4.0295347685288494</v>
      </c>
      <c r="L244" s="71">
        <v>7.8649862137276152</v>
      </c>
      <c r="M244" s="71">
        <v>43.338813185097607</v>
      </c>
      <c r="N244" s="71">
        <v>63.308319391796232</v>
      </c>
      <c r="O244" s="71">
        <v>34.139882826721013</v>
      </c>
      <c r="P244" s="71">
        <v>36.270948252505107</v>
      </c>
      <c r="Q244" s="71">
        <v>2.0646665598195599</v>
      </c>
      <c r="R244" s="71">
        <v>2.6050441659520982</v>
      </c>
      <c r="S244" s="71">
        <v>3.3813250796002938</v>
      </c>
      <c r="T244" s="72"/>
      <c r="U244" s="71">
        <v>1127068</v>
      </c>
      <c r="V244" s="71">
        <v>1779</v>
      </c>
      <c r="W244" s="71">
        <v>101</v>
      </c>
      <c r="X244" s="71">
        <v>8673</v>
      </c>
      <c r="Y244" s="71">
        <v>13256</v>
      </c>
      <c r="Z244" s="71">
        <v>17485</v>
      </c>
      <c r="AA244" s="71">
        <v>7111</v>
      </c>
      <c r="AB244" s="71">
        <v>33738</v>
      </c>
      <c r="AC244" s="71">
        <v>492057</v>
      </c>
      <c r="AD244" s="71">
        <v>3.3813250796002938</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1920</v>
      </c>
      <c r="B245" s="70">
        <v>142</v>
      </c>
      <c r="C245" s="70">
        <v>6</v>
      </c>
      <c r="D245" s="70">
        <v>9</v>
      </c>
      <c r="E245" s="70">
        <v>2009</v>
      </c>
      <c r="F245" s="70" t="s">
        <v>176</v>
      </c>
      <c r="G245" s="70" t="s">
        <v>1914</v>
      </c>
      <c r="H245" s="70" t="s">
        <v>1915</v>
      </c>
      <c r="I245" s="148"/>
      <c r="J245" s="71">
        <v>14.629973158076499</v>
      </c>
      <c r="K245" s="71">
        <v>4.2355856247964994</v>
      </c>
      <c r="L245" s="71">
        <v>10.97947754418397</v>
      </c>
      <c r="M245" s="71">
        <v>44.686399383513901</v>
      </c>
      <c r="N245" s="71">
        <v>62.801508929154068</v>
      </c>
      <c r="O245" s="71">
        <v>34.421680082807853</v>
      </c>
      <c r="P245" s="71">
        <v>34.833851174314979</v>
      </c>
      <c r="Q245" s="71">
        <v>1.9333735925380899</v>
      </c>
      <c r="R245" s="71">
        <v>2.64904912760232</v>
      </c>
      <c r="S245" s="71">
        <v>3.383580640792279</v>
      </c>
      <c r="T245" s="72"/>
      <c r="U245" s="71">
        <v>878152</v>
      </c>
      <c r="V245" s="71">
        <v>1625</v>
      </c>
      <c r="W245" s="71">
        <v>234</v>
      </c>
      <c r="X245" s="71">
        <v>8571</v>
      </c>
      <c r="Y245" s="71">
        <v>13271</v>
      </c>
      <c r="Z245" s="71">
        <v>17401</v>
      </c>
      <c r="AA245" s="71">
        <v>7011</v>
      </c>
      <c r="AB245" s="71">
        <v>33164</v>
      </c>
      <c r="AC245" s="71">
        <v>488150</v>
      </c>
      <c r="AD245" s="71">
        <v>3.383580640792279</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6.9</v>
      </c>
      <c r="BK245" s="71">
        <v>0</v>
      </c>
      <c r="BL245" s="71">
        <v>3.22</v>
      </c>
      <c r="BM245" s="71">
        <v>0</v>
      </c>
      <c r="BN245" s="72"/>
      <c r="BO245" s="71">
        <v>0</v>
      </c>
      <c r="BP245" s="71">
        <v>0</v>
      </c>
      <c r="BQ245" s="71">
        <v>1</v>
      </c>
      <c r="BR245" s="71">
        <v>0</v>
      </c>
      <c r="BS245" s="71">
        <v>1</v>
      </c>
      <c r="BT245" s="71">
        <v>0</v>
      </c>
      <c r="BU245"/>
      <c r="BV245" s="70">
        <v>10.119999999999999</v>
      </c>
      <c r="BW245" s="70">
        <v>0</v>
      </c>
      <c r="BX245" s="70">
        <v>0</v>
      </c>
      <c r="BY245" s="70">
        <v>0</v>
      </c>
      <c r="BZ245" s="70">
        <v>0</v>
      </c>
      <c r="CA245" s="70">
        <v>0</v>
      </c>
      <c r="CB245" s="70">
        <v>0</v>
      </c>
      <c r="CC245" s="70">
        <v>0</v>
      </c>
      <c r="CD245" s="70">
        <v>0</v>
      </c>
    </row>
    <row r="246" spans="1:82">
      <c r="A246" s="70" t="s">
        <v>1921</v>
      </c>
      <c r="B246" s="70">
        <v>143</v>
      </c>
      <c r="C246" s="70">
        <v>7</v>
      </c>
      <c r="D246" s="70">
        <v>9</v>
      </c>
      <c r="E246" s="70">
        <v>2010</v>
      </c>
      <c r="F246" s="70" t="s">
        <v>177</v>
      </c>
      <c r="G246" s="70" t="s">
        <v>1914</v>
      </c>
      <c r="H246" s="70" t="s">
        <v>1915</v>
      </c>
      <c r="I246" s="148"/>
      <c r="J246" s="71">
        <v>11.146587351800481</v>
      </c>
      <c r="K246" s="71">
        <v>4.1984838850140092</v>
      </c>
      <c r="L246" s="71">
        <v>10.577056177509689</v>
      </c>
      <c r="M246" s="71">
        <v>41.970703776867573</v>
      </c>
      <c r="N246" s="71">
        <v>73.48086278009535</v>
      </c>
      <c r="O246" s="71">
        <v>34.201430434361541</v>
      </c>
      <c r="P246" s="71">
        <v>34.880173967065822</v>
      </c>
      <c r="Q246" s="71">
        <v>1.98091673950582</v>
      </c>
      <c r="R246" s="71">
        <v>2.230236490862358</v>
      </c>
      <c r="S246" s="71">
        <v>3.543524687912643</v>
      </c>
      <c r="T246" s="72"/>
      <c r="U246" s="71">
        <v>782611</v>
      </c>
      <c r="V246" s="71">
        <v>1625</v>
      </c>
      <c r="W246" s="71">
        <v>234</v>
      </c>
      <c r="X246" s="71">
        <v>8571</v>
      </c>
      <c r="Y246" s="71">
        <v>13273</v>
      </c>
      <c r="Z246" s="71">
        <v>17370</v>
      </c>
      <c r="AA246" s="71">
        <v>6845</v>
      </c>
      <c r="AB246" s="71">
        <v>32560</v>
      </c>
      <c r="AC246" s="71">
        <v>389463</v>
      </c>
      <c r="AD246" s="71">
        <v>3.543524687912643</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9.6430000000000007</v>
      </c>
      <c r="BK246" s="71">
        <v>0</v>
      </c>
      <c r="BL246" s="71">
        <v>3.173</v>
      </c>
      <c r="BM246" s="71">
        <v>0</v>
      </c>
      <c r="BN246" s="72"/>
      <c r="BO246" s="71">
        <v>0</v>
      </c>
      <c r="BP246" s="71">
        <v>0</v>
      </c>
      <c r="BQ246" s="71">
        <v>1</v>
      </c>
      <c r="BR246" s="71">
        <v>0</v>
      </c>
      <c r="BS246" s="71">
        <v>1</v>
      </c>
      <c r="BT246" s="71">
        <v>0</v>
      </c>
      <c r="BU246"/>
      <c r="BV246" s="70">
        <v>12.816000000000001</v>
      </c>
      <c r="BW246" s="70">
        <v>0</v>
      </c>
      <c r="BX246" s="70">
        <v>0</v>
      </c>
      <c r="BY246" s="70">
        <v>0</v>
      </c>
      <c r="BZ246" s="70">
        <v>0</v>
      </c>
      <c r="CA246" s="70">
        <v>0</v>
      </c>
      <c r="CB246" s="70">
        <v>0</v>
      </c>
      <c r="CC246" s="70">
        <v>0</v>
      </c>
      <c r="CD246" s="70">
        <v>0</v>
      </c>
    </row>
    <row r="247" spans="1:82">
      <c r="A247" s="70" t="s">
        <v>1922</v>
      </c>
      <c r="B247" s="70">
        <v>144</v>
      </c>
      <c r="C247" s="70">
        <v>8</v>
      </c>
      <c r="D247" s="70">
        <v>9</v>
      </c>
      <c r="E247" s="70">
        <v>2011</v>
      </c>
      <c r="F247" s="70" t="s">
        <v>178</v>
      </c>
      <c r="G247" s="70" t="s">
        <v>1914</v>
      </c>
      <c r="H247" s="70" t="s">
        <v>1915</v>
      </c>
      <c r="I247" s="148"/>
      <c r="J247" s="71">
        <v>32.772496573097392</v>
      </c>
      <c r="K247" s="71">
        <v>5.7032231027324443</v>
      </c>
      <c r="L247" s="71">
        <v>9.0277176859227755</v>
      </c>
      <c r="M247" s="71">
        <v>48.467404241515098</v>
      </c>
      <c r="N247" s="71">
        <v>68.510362613833081</v>
      </c>
      <c r="O247" s="71">
        <v>33.508891710293327</v>
      </c>
      <c r="P247" s="71">
        <v>33.085388437559658</v>
      </c>
      <c r="Q247" s="71">
        <v>2.24517409842402</v>
      </c>
      <c r="R247" s="71">
        <v>2.112679385596349</v>
      </c>
      <c r="S247" s="71">
        <v>2.587905723922483</v>
      </c>
      <c r="T247" s="72"/>
      <c r="U247" s="71">
        <v>1776143</v>
      </c>
      <c r="V247" s="71">
        <v>1625</v>
      </c>
      <c r="W247" s="71">
        <v>234</v>
      </c>
      <c r="X247" s="71">
        <v>8571</v>
      </c>
      <c r="Y247" s="71">
        <v>13270</v>
      </c>
      <c r="Z247" s="71">
        <v>17388</v>
      </c>
      <c r="AA247" s="71">
        <v>6686</v>
      </c>
      <c r="AB247" s="71">
        <v>31993</v>
      </c>
      <c r="AC247" s="71">
        <v>368324</v>
      </c>
      <c r="AD247" s="71">
        <v>2.587905723922483</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9.1470000000000002</v>
      </c>
      <c r="BK247" s="71">
        <v>0</v>
      </c>
      <c r="BL247" s="71">
        <v>2.9980000000000002</v>
      </c>
      <c r="BM247" s="71">
        <v>0</v>
      </c>
      <c r="BN247" s="72"/>
      <c r="BO247" s="71">
        <v>0</v>
      </c>
      <c r="BP247" s="71">
        <v>0</v>
      </c>
      <c r="BQ247" s="71">
        <v>1</v>
      </c>
      <c r="BR247" s="71">
        <v>0</v>
      </c>
      <c r="BS247" s="71">
        <v>1</v>
      </c>
      <c r="BT247" s="71">
        <v>0</v>
      </c>
      <c r="BU247"/>
      <c r="BV247" s="70">
        <v>12.145</v>
      </c>
      <c r="BW247" s="70">
        <v>0</v>
      </c>
      <c r="BX247" s="70">
        <v>0</v>
      </c>
      <c r="BY247" s="70">
        <v>0</v>
      </c>
      <c r="BZ247" s="70">
        <v>0</v>
      </c>
      <c r="CA247" s="70">
        <v>0</v>
      </c>
      <c r="CB247" s="70">
        <v>0</v>
      </c>
      <c r="CC247" s="70">
        <v>0</v>
      </c>
      <c r="CD247" s="70">
        <v>0</v>
      </c>
    </row>
    <row r="248" spans="1:82">
      <c r="A248" s="70" t="s">
        <v>1923</v>
      </c>
      <c r="B248" s="70">
        <v>145</v>
      </c>
      <c r="C248" s="70">
        <v>9</v>
      </c>
      <c r="D248" s="70">
        <v>9</v>
      </c>
      <c r="E248" s="70">
        <v>2012</v>
      </c>
      <c r="F248" s="70" t="s">
        <v>179</v>
      </c>
      <c r="G248" s="70" t="s">
        <v>1914</v>
      </c>
      <c r="H248" s="70" t="s">
        <v>1915</v>
      </c>
      <c r="I248" s="148"/>
      <c r="J248" s="71">
        <v>21.449648430276881</v>
      </c>
      <c r="K248" s="71">
        <v>5.3020919846090946</v>
      </c>
      <c r="L248" s="71">
        <v>8.9144205114587631</v>
      </c>
      <c r="M248" s="71">
        <v>48.223164089225733</v>
      </c>
      <c r="N248" s="71">
        <v>73.456068575711768</v>
      </c>
      <c r="O248" s="71">
        <v>33.245205108073236</v>
      </c>
      <c r="P248" s="71">
        <v>32.975031176565565</v>
      </c>
      <c r="Q248" s="71">
        <v>2.39252140940558</v>
      </c>
      <c r="R248" s="71">
        <v>1.568781023134922</v>
      </c>
      <c r="S248" s="71">
        <v>2.8617183613089781</v>
      </c>
      <c r="T248" s="72"/>
      <c r="U248" s="71">
        <v>1350147</v>
      </c>
      <c r="V248" s="71">
        <v>1625</v>
      </c>
      <c r="W248" s="71">
        <v>234</v>
      </c>
      <c r="X248" s="71">
        <v>8571</v>
      </c>
      <c r="Y248" s="71">
        <v>13316</v>
      </c>
      <c r="Z248" s="71">
        <v>17388</v>
      </c>
      <c r="AA248" s="71">
        <v>6626</v>
      </c>
      <c r="AB248" s="71">
        <v>31379</v>
      </c>
      <c r="AC248" s="71">
        <v>266417</v>
      </c>
      <c r="AD248" s="71">
        <v>2.8617183613089781</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9.6809999999999992</v>
      </c>
      <c r="BK248" s="71">
        <v>0</v>
      </c>
      <c r="BL248" s="71">
        <v>3.613</v>
      </c>
      <c r="BM248" s="71">
        <v>0</v>
      </c>
      <c r="BN248" s="72"/>
      <c r="BO248" s="71">
        <v>0</v>
      </c>
      <c r="BP248" s="71">
        <v>0</v>
      </c>
      <c r="BQ248" s="71">
        <v>1</v>
      </c>
      <c r="BR248" s="71">
        <v>0</v>
      </c>
      <c r="BS248" s="71">
        <v>1</v>
      </c>
      <c r="BT248" s="71">
        <v>0</v>
      </c>
      <c r="BU248"/>
      <c r="BV248" s="70">
        <v>13.294</v>
      </c>
      <c r="BW248" s="70">
        <v>0</v>
      </c>
      <c r="BX248" s="70">
        <v>0</v>
      </c>
      <c r="BY248" s="70">
        <v>0</v>
      </c>
      <c r="BZ248" s="70">
        <v>0</v>
      </c>
      <c r="CA248" s="70">
        <v>0</v>
      </c>
      <c r="CB248" s="70">
        <v>0</v>
      </c>
      <c r="CC248" s="70">
        <v>0</v>
      </c>
      <c r="CD248" s="70">
        <v>0</v>
      </c>
    </row>
    <row r="249" spans="1:82">
      <c r="A249" s="70" t="s">
        <v>1924</v>
      </c>
      <c r="B249" s="70">
        <v>146</v>
      </c>
      <c r="C249" s="70">
        <v>10</v>
      </c>
      <c r="D249" s="70">
        <v>9</v>
      </c>
      <c r="E249" s="70">
        <v>2013</v>
      </c>
      <c r="F249" s="70" t="s">
        <v>180</v>
      </c>
      <c r="G249" s="70" t="s">
        <v>1914</v>
      </c>
      <c r="H249" s="70" t="s">
        <v>1915</v>
      </c>
      <c r="I249" s="148"/>
      <c r="J249" s="71">
        <v>18.172155960494312</v>
      </c>
      <c r="K249" s="71">
        <v>4.8114529966609609</v>
      </c>
      <c r="L249" s="71">
        <v>7.0598698432318621</v>
      </c>
      <c r="M249" s="71">
        <v>47.582502548177487</v>
      </c>
      <c r="N249" s="71">
        <v>83.69535055959183</v>
      </c>
      <c r="O249" s="71">
        <v>31.859083055560337</v>
      </c>
      <c r="P249" s="71">
        <v>32.599744941184717</v>
      </c>
      <c r="Q249" s="71">
        <v>2.3931283494287698</v>
      </c>
      <c r="R249" s="71">
        <v>2.3573187783992822</v>
      </c>
      <c r="S249" s="71">
        <v>3.489803449566208</v>
      </c>
      <c r="T249" s="72"/>
      <c r="U249" s="71">
        <v>1088551</v>
      </c>
      <c r="V249" s="71">
        <v>1625</v>
      </c>
      <c r="W249" s="71">
        <v>234</v>
      </c>
      <c r="X249" s="71">
        <v>8571</v>
      </c>
      <c r="Y249" s="71">
        <v>13302</v>
      </c>
      <c r="Z249" s="71">
        <v>17407</v>
      </c>
      <c r="AA249" s="71">
        <v>6526</v>
      </c>
      <c r="AB249" s="71">
        <v>30937</v>
      </c>
      <c r="AC249" s="71">
        <v>390777</v>
      </c>
      <c r="AD249" s="71">
        <v>3.489803449566208</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12.473000000000001</v>
      </c>
      <c r="BK249" s="71">
        <v>0</v>
      </c>
      <c r="BL249" s="71">
        <v>3.5550000000000002</v>
      </c>
      <c r="BM249" s="71">
        <v>0</v>
      </c>
      <c r="BN249" s="72"/>
      <c r="BO249" s="71">
        <v>0</v>
      </c>
      <c r="BP249" s="71">
        <v>0</v>
      </c>
      <c r="BQ249" s="71">
        <v>1</v>
      </c>
      <c r="BR249" s="71">
        <v>0</v>
      </c>
      <c r="BS249" s="71">
        <v>1</v>
      </c>
      <c r="BT249" s="71">
        <v>0</v>
      </c>
      <c r="BU249"/>
      <c r="BV249" s="70">
        <v>16.027999999999999</v>
      </c>
      <c r="BW249" s="70">
        <v>0</v>
      </c>
      <c r="BX249" s="70">
        <v>0</v>
      </c>
      <c r="BY249" s="70">
        <v>0</v>
      </c>
      <c r="BZ249" s="70">
        <v>0</v>
      </c>
      <c r="CA249" s="70">
        <v>0</v>
      </c>
      <c r="CB249" s="70">
        <v>0</v>
      </c>
      <c r="CC249" s="70">
        <v>0</v>
      </c>
      <c r="CD249" s="70">
        <v>0</v>
      </c>
    </row>
    <row r="250" spans="1:82">
      <c r="A250" s="70" t="s">
        <v>1925</v>
      </c>
      <c r="B250" s="70">
        <v>147</v>
      </c>
      <c r="C250" s="70">
        <v>11</v>
      </c>
      <c r="D250" s="70">
        <v>9</v>
      </c>
      <c r="E250" s="70">
        <v>2014</v>
      </c>
      <c r="F250" s="70" t="s">
        <v>181</v>
      </c>
      <c r="G250" s="70" t="s">
        <v>1914</v>
      </c>
      <c r="H250" s="70" t="s">
        <v>1915</v>
      </c>
      <c r="I250" s="148"/>
      <c r="J250" s="71">
        <v>16.441608793988259</v>
      </c>
      <c r="K250" s="71">
        <v>4.9234204574493949</v>
      </c>
      <c r="L250" s="71">
        <v>9.5635167629370326</v>
      </c>
      <c r="M250" s="71">
        <v>43.099283501636613</v>
      </c>
      <c r="N250" s="71">
        <v>67.66067209325351</v>
      </c>
      <c r="O250" s="71">
        <v>30.144880965030172</v>
      </c>
      <c r="P250" s="71">
        <v>31.795055599091363</v>
      </c>
      <c r="Q250" s="71">
        <v>2.2442603543102302</v>
      </c>
      <c r="R250" s="71">
        <v>1.81987151380908</v>
      </c>
      <c r="S250" s="71">
        <v>2.6641514443601761</v>
      </c>
      <c r="T250" s="72"/>
      <c r="U250" s="71">
        <v>1296437</v>
      </c>
      <c r="V250" s="71">
        <v>1557</v>
      </c>
      <c r="W250" s="71">
        <v>196</v>
      </c>
      <c r="X250" s="71">
        <v>7949</v>
      </c>
      <c r="Y250" s="71">
        <v>13276</v>
      </c>
      <c r="Z250" s="71">
        <v>17347</v>
      </c>
      <c r="AA250" s="71">
        <v>6332</v>
      </c>
      <c r="AB250" s="71">
        <v>30239</v>
      </c>
      <c r="AC250" s="71">
        <v>302632</v>
      </c>
      <c r="AD250" s="71">
        <v>2.6641514443601761</v>
      </c>
      <c r="AE250" s="72"/>
      <c r="AF250" s="71"/>
      <c r="AG250" s="71"/>
      <c r="AH250" s="71"/>
      <c r="AI250" s="71"/>
      <c r="AJ250" s="71"/>
      <c r="AK250" s="71"/>
      <c r="AL250" s="71"/>
      <c r="AM250" s="71"/>
      <c r="AN250" s="71"/>
      <c r="AO250" s="71"/>
      <c r="AP250" s="71"/>
      <c r="AQ250" s="72"/>
      <c r="AR250" s="71">
        <v>105</v>
      </c>
      <c r="AS250" s="71">
        <v>15</v>
      </c>
      <c r="AT250" s="71">
        <v>2</v>
      </c>
      <c r="AU250" s="71">
        <v>0</v>
      </c>
      <c r="AV250" s="71">
        <v>0</v>
      </c>
      <c r="AW250" s="71">
        <v>0</v>
      </c>
      <c r="AX250" s="71"/>
      <c r="AY250" s="72"/>
      <c r="AZ250" s="71">
        <v>437.1</v>
      </c>
      <c r="BA250" s="71">
        <v>4575.8</v>
      </c>
      <c r="BB250" s="71">
        <v>30300</v>
      </c>
      <c r="BC250" s="71">
        <v>0</v>
      </c>
      <c r="BD250" s="71">
        <v>0</v>
      </c>
      <c r="BE250" s="71">
        <v>0</v>
      </c>
      <c r="BF250" s="71"/>
      <c r="BG250" s="72"/>
      <c r="BH250" s="71">
        <v>0</v>
      </c>
      <c r="BI250" s="71">
        <v>0</v>
      </c>
      <c r="BJ250" s="71">
        <v>11.692</v>
      </c>
      <c r="BK250" s="71">
        <v>0</v>
      </c>
      <c r="BL250" s="71">
        <v>3.472</v>
      </c>
      <c r="BM250" s="71">
        <v>0</v>
      </c>
      <c r="BN250" s="72"/>
      <c r="BO250" s="71">
        <v>0</v>
      </c>
      <c r="BP250" s="71">
        <v>0</v>
      </c>
      <c r="BQ250" s="71">
        <v>1</v>
      </c>
      <c r="BR250" s="71">
        <v>0</v>
      </c>
      <c r="BS250" s="71">
        <v>1</v>
      </c>
      <c r="BT250" s="71">
        <v>0</v>
      </c>
      <c r="BU250"/>
      <c r="BV250" s="70">
        <v>15.164</v>
      </c>
      <c r="BW250" s="70">
        <v>0</v>
      </c>
      <c r="BX250" s="70">
        <v>0</v>
      </c>
      <c r="BY250" s="70">
        <v>0</v>
      </c>
      <c r="BZ250" s="70">
        <v>0</v>
      </c>
      <c r="CA250" s="70">
        <v>0</v>
      </c>
      <c r="CB250" s="70">
        <v>0</v>
      </c>
      <c r="CC250" s="70">
        <v>0</v>
      </c>
      <c r="CD250" s="70">
        <v>0</v>
      </c>
    </row>
    <row r="251" spans="1:82">
      <c r="A251" s="70" t="s">
        <v>1926</v>
      </c>
      <c r="B251" s="70">
        <v>148</v>
      </c>
      <c r="C251" s="70">
        <v>12</v>
      </c>
      <c r="D251" s="70">
        <v>9</v>
      </c>
      <c r="E251" s="70">
        <v>2015</v>
      </c>
      <c r="F251" s="70" t="s">
        <v>182</v>
      </c>
      <c r="G251" s="70" t="s">
        <v>1914</v>
      </c>
      <c r="H251" s="70" t="s">
        <v>1915</v>
      </c>
      <c r="I251" s="148"/>
      <c r="J251" s="71">
        <v>16.075835445404461</v>
      </c>
      <c r="K251" s="71">
        <v>4.6433582537679303</v>
      </c>
      <c r="L251" s="71">
        <v>10.238607886368181</v>
      </c>
      <c r="M251" s="71">
        <v>40.931204251520263</v>
      </c>
      <c r="N251" s="71">
        <v>65.410424268113587</v>
      </c>
      <c r="O251" s="71">
        <v>29.659597354927136</v>
      </c>
      <c r="P251" s="71">
        <v>31.12668467512168</v>
      </c>
      <c r="Q251" s="71">
        <v>2.1556460844041299</v>
      </c>
      <c r="R251" s="71">
        <v>2.2213819594407909</v>
      </c>
      <c r="S251" s="71">
        <v>3.140690449300017</v>
      </c>
      <c r="T251" s="72"/>
      <c r="U251" s="71">
        <v>1247560</v>
      </c>
      <c r="V251" s="71">
        <v>1557</v>
      </c>
      <c r="W251" s="71">
        <v>196</v>
      </c>
      <c r="X251" s="71">
        <v>7949</v>
      </c>
      <c r="Y251" s="71">
        <v>13260</v>
      </c>
      <c r="Z251" s="71">
        <v>17232</v>
      </c>
      <c r="AA251" s="71">
        <v>6194</v>
      </c>
      <c r="AB251" s="71">
        <v>29670</v>
      </c>
      <c r="AC251" s="71">
        <v>379709</v>
      </c>
      <c r="AD251" s="71">
        <v>3.140690449300017</v>
      </c>
      <c r="AE251" s="72"/>
      <c r="AF251" s="71">
        <v>17501393.755053829</v>
      </c>
      <c r="AG251" s="71">
        <v>3265446.034967049</v>
      </c>
      <c r="AH251" s="71">
        <v>2587342.6193425399</v>
      </c>
      <c r="AI251" s="71">
        <v>50796468.308324464</v>
      </c>
      <c r="AJ251" s="71">
        <v>70907161.218816087</v>
      </c>
      <c r="AK251" s="71">
        <v>0</v>
      </c>
      <c r="AL251" s="71">
        <v>0</v>
      </c>
      <c r="AM251" s="71">
        <v>4066149.0390310669</v>
      </c>
      <c r="AN251" s="71">
        <v>0</v>
      </c>
      <c r="AO251" s="71">
        <v>0</v>
      </c>
      <c r="AP251" s="71">
        <v>149123960.97553501</v>
      </c>
      <c r="AQ251" s="72"/>
      <c r="AR251" s="71">
        <v>116</v>
      </c>
      <c r="AS251" s="71">
        <v>30</v>
      </c>
      <c r="AT251" s="71">
        <v>5</v>
      </c>
      <c r="AU251" s="71">
        <v>0</v>
      </c>
      <c r="AV251" s="71">
        <v>0</v>
      </c>
      <c r="AW251" s="71">
        <v>0</v>
      </c>
      <c r="AX251" s="71"/>
      <c r="AY251" s="72"/>
      <c r="AZ251" s="71">
        <v>486.8</v>
      </c>
      <c r="BA251" s="71">
        <v>7475</v>
      </c>
      <c r="BB251" s="71">
        <v>30348.2</v>
      </c>
      <c r="BC251" s="71">
        <v>0</v>
      </c>
      <c r="BD251" s="71">
        <v>0</v>
      </c>
      <c r="BE251" s="71">
        <v>0</v>
      </c>
      <c r="BF251" s="71"/>
      <c r="BG251" s="72"/>
      <c r="BH251" s="71">
        <v>0</v>
      </c>
      <c r="BI251" s="71">
        <v>0</v>
      </c>
      <c r="BJ251" s="71">
        <v>12.201000000000001</v>
      </c>
      <c r="BK251" s="71">
        <v>0</v>
      </c>
      <c r="BL251" s="71">
        <v>3.4009999999999998</v>
      </c>
      <c r="BM251" s="71">
        <v>0</v>
      </c>
      <c r="BN251" s="72"/>
      <c r="BO251" s="71">
        <v>0</v>
      </c>
      <c r="BP251" s="71">
        <v>0</v>
      </c>
      <c r="BQ251" s="71">
        <v>1</v>
      </c>
      <c r="BR251" s="71">
        <v>0</v>
      </c>
      <c r="BS251" s="71">
        <v>1</v>
      </c>
      <c r="BT251" s="71">
        <v>0</v>
      </c>
      <c r="BU251"/>
      <c r="BV251" s="70">
        <v>15.602</v>
      </c>
      <c r="BW251" s="70">
        <v>0</v>
      </c>
      <c r="BX251" s="70">
        <v>0</v>
      </c>
      <c r="BY251" s="70">
        <v>0</v>
      </c>
      <c r="BZ251" s="70">
        <v>0</v>
      </c>
      <c r="CA251" s="70">
        <v>0</v>
      </c>
      <c r="CB251" s="70">
        <v>0</v>
      </c>
      <c r="CC251" s="70">
        <v>0</v>
      </c>
      <c r="CD251" s="70">
        <v>0</v>
      </c>
    </row>
    <row r="252" spans="1:82">
      <c r="A252" s="70" t="s">
        <v>1927</v>
      </c>
      <c r="B252" s="70">
        <v>149</v>
      </c>
      <c r="C252" s="70">
        <v>13</v>
      </c>
      <c r="D252" s="70">
        <v>9</v>
      </c>
      <c r="E252" s="70">
        <v>2016</v>
      </c>
      <c r="F252" s="70" t="s">
        <v>155</v>
      </c>
      <c r="G252" s="70" t="s">
        <v>1914</v>
      </c>
      <c r="H252" s="70" t="s">
        <v>1915</v>
      </c>
      <c r="I252" s="148"/>
      <c r="J252" s="71">
        <v>22.301906081142032</v>
      </c>
      <c r="K252" s="71">
        <v>4.9356773908676903</v>
      </c>
      <c r="L252" s="71">
        <v>9.7017514878931106</v>
      </c>
      <c r="M252" s="71">
        <v>35.578287380706008</v>
      </c>
      <c r="N252" s="71">
        <v>66.195930732423534</v>
      </c>
      <c r="O252" s="71">
        <v>29.108993923141647</v>
      </c>
      <c r="P252" s="71">
        <v>30.590513296846282</v>
      </c>
      <c r="Q252" s="71">
        <v>2.0515778809690364</v>
      </c>
      <c r="R252" s="71">
        <v>1.6506539274961236</v>
      </c>
      <c r="S252" s="71">
        <v>4.3800781807560618</v>
      </c>
      <c r="T252" s="72"/>
      <c r="U252" s="71">
        <v>1365198</v>
      </c>
      <c r="V252" s="71">
        <v>1557</v>
      </c>
      <c r="W252" s="71">
        <v>196</v>
      </c>
      <c r="X252" s="71">
        <v>7949</v>
      </c>
      <c r="Y252" s="71">
        <v>13188</v>
      </c>
      <c r="Z252" s="71">
        <v>17120</v>
      </c>
      <c r="AA252" s="71">
        <v>6296</v>
      </c>
      <c r="AB252" s="71">
        <v>29046</v>
      </c>
      <c r="AC252" s="71">
        <v>281915.44263733737</v>
      </c>
      <c r="AD252" s="71">
        <v>4.3800781807560618</v>
      </c>
      <c r="AE252" s="72"/>
      <c r="AF252" s="71">
        <v>27947688.270594161</v>
      </c>
      <c r="AG252" s="71">
        <v>3434087.3168855249</v>
      </c>
      <c r="AH252" s="71">
        <v>1746366.862665853</v>
      </c>
      <c r="AI252" s="71">
        <v>49146234.417987898</v>
      </c>
      <c r="AJ252" s="71">
        <v>71948782.929622799</v>
      </c>
      <c r="AK252" s="71">
        <v>0</v>
      </c>
      <c r="AL252" s="71">
        <v>0</v>
      </c>
      <c r="AM252" s="71">
        <v>3983725.0174552491</v>
      </c>
      <c r="AN252" s="71">
        <v>0</v>
      </c>
      <c r="AO252" s="71">
        <v>0</v>
      </c>
      <c r="AP252" s="71">
        <v>158206884.8152115</v>
      </c>
      <c r="AQ252" s="72"/>
      <c r="AR252" s="71">
        <v>137</v>
      </c>
      <c r="AS252" s="71">
        <v>37</v>
      </c>
      <c r="AT252" s="71">
        <v>32</v>
      </c>
      <c r="AU252" s="71">
        <v>0</v>
      </c>
      <c r="AV252" s="71">
        <v>0</v>
      </c>
      <c r="AW252" s="71">
        <v>0</v>
      </c>
      <c r="AX252" s="71"/>
      <c r="AY252" s="72"/>
      <c r="AZ252" s="71">
        <v>602.29999999999995</v>
      </c>
      <c r="BA252" s="71">
        <v>11619.4</v>
      </c>
      <c r="BB252" s="71">
        <v>38329.199999999997</v>
      </c>
      <c r="BC252" s="71">
        <v>0</v>
      </c>
      <c r="BD252" s="71">
        <v>0</v>
      </c>
      <c r="BE252" s="71">
        <v>0</v>
      </c>
      <c r="BF252" s="71"/>
      <c r="BG252" s="72"/>
      <c r="BH252" s="71">
        <v>0</v>
      </c>
      <c r="BI252" s="71">
        <v>0</v>
      </c>
      <c r="BJ252" s="71">
        <v>13.007999999999999</v>
      </c>
      <c r="BK252" s="71">
        <v>0</v>
      </c>
      <c r="BL252" s="71">
        <v>3.528</v>
      </c>
      <c r="BM252" s="71">
        <v>0</v>
      </c>
      <c r="BN252" s="72"/>
      <c r="BO252" s="71">
        <v>0</v>
      </c>
      <c r="BP252" s="71">
        <v>0</v>
      </c>
      <c r="BQ252" s="71">
        <v>1</v>
      </c>
      <c r="BR252" s="71">
        <v>0</v>
      </c>
      <c r="BS252" s="71">
        <v>1</v>
      </c>
      <c r="BT252" s="71">
        <v>0</v>
      </c>
      <c r="BU252"/>
      <c r="BV252" s="70">
        <v>16.536000000000001</v>
      </c>
      <c r="BW252" s="70">
        <v>0</v>
      </c>
      <c r="BX252" s="70">
        <v>0</v>
      </c>
      <c r="BY252" s="70">
        <v>0</v>
      </c>
      <c r="BZ252" s="70">
        <v>0</v>
      </c>
      <c r="CA252" s="70">
        <v>0</v>
      </c>
      <c r="CB252" s="70">
        <v>0</v>
      </c>
      <c r="CC252" s="70">
        <v>0</v>
      </c>
      <c r="CD252" s="70">
        <v>0</v>
      </c>
    </row>
    <row r="253" spans="1:82">
      <c r="A253" s="70" t="s">
        <v>1928</v>
      </c>
      <c r="B253" s="70">
        <v>150</v>
      </c>
      <c r="C253" s="70">
        <v>14</v>
      </c>
      <c r="D253" s="70">
        <v>9</v>
      </c>
      <c r="E253" s="70">
        <v>2017</v>
      </c>
      <c r="F253" s="70" t="s">
        <v>156</v>
      </c>
      <c r="G253" s="70" t="s">
        <v>1914</v>
      </c>
      <c r="H253" s="70" t="s">
        <v>1915</v>
      </c>
      <c r="I253" s="148"/>
      <c r="J253" s="71">
        <v>18.282424468731623</v>
      </c>
      <c r="K253" s="71">
        <v>4.7889864821947183</v>
      </c>
      <c r="L253" s="71">
        <v>9.3705333076370074</v>
      </c>
      <c r="M253" s="71">
        <v>32.003929443126381</v>
      </c>
      <c r="N253" s="71">
        <v>70.856208251441544</v>
      </c>
      <c r="O253" s="71">
        <v>28.2392834114994</v>
      </c>
      <c r="P253" s="71">
        <v>29.870487459038408</v>
      </c>
      <c r="Q253" s="71">
        <v>1.9402760241002599</v>
      </c>
      <c r="R253" s="71">
        <v>2.1366411786177482</v>
      </c>
      <c r="S253" s="71">
        <v>4.5256712151866685</v>
      </c>
      <c r="T253" s="72"/>
      <c r="U253" s="71">
        <v>1386401</v>
      </c>
      <c r="V253" s="71">
        <v>1557</v>
      </c>
      <c r="W253" s="71">
        <v>196</v>
      </c>
      <c r="X253" s="71">
        <v>7949</v>
      </c>
      <c r="Y253" s="71">
        <v>13130</v>
      </c>
      <c r="Z253" s="71">
        <v>16884</v>
      </c>
      <c r="AA253" s="71">
        <v>6187</v>
      </c>
      <c r="AB253" s="71">
        <v>28407</v>
      </c>
      <c r="AC253" s="71">
        <v>372157.99999999988</v>
      </c>
      <c r="AD253" s="71">
        <v>4.5256712151866676</v>
      </c>
      <c r="AE253" s="72"/>
      <c r="AF253" s="71">
        <v>23397385.320314921</v>
      </c>
      <c r="AG253" s="71">
        <v>3287959.7396356659</v>
      </c>
      <c r="AH253" s="71">
        <v>2026398.5265629711</v>
      </c>
      <c r="AI253" s="71">
        <v>46835823.574690789</v>
      </c>
      <c r="AJ253" s="71">
        <v>73617146.689927593</v>
      </c>
      <c r="AK253" s="71">
        <v>0</v>
      </c>
      <c r="AL253" s="71">
        <v>0</v>
      </c>
      <c r="AM253" s="71">
        <v>3902181.0219574142</v>
      </c>
      <c r="AN253" s="71">
        <v>0</v>
      </c>
      <c r="AO253" s="71">
        <v>0</v>
      </c>
      <c r="AP253" s="71">
        <v>153066894.87308934</v>
      </c>
      <c r="AQ253" s="72"/>
      <c r="AR253" s="71">
        <v>144</v>
      </c>
      <c r="AS253" s="71">
        <v>46</v>
      </c>
      <c r="AT253" s="71">
        <v>79</v>
      </c>
      <c r="AU253" s="71">
        <v>0</v>
      </c>
      <c r="AV253" s="71">
        <v>0</v>
      </c>
      <c r="AW253" s="71">
        <v>0</v>
      </c>
      <c r="AX253" s="71"/>
      <c r="AY253" s="72"/>
      <c r="AZ253" s="71">
        <v>642.29999999999995</v>
      </c>
      <c r="BA253" s="71">
        <v>12463.2</v>
      </c>
      <c r="BB253" s="71">
        <v>39239.4</v>
      </c>
      <c r="BC253" s="71">
        <v>0</v>
      </c>
      <c r="BD253" s="71">
        <v>0</v>
      </c>
      <c r="BE253" s="71">
        <v>0</v>
      </c>
      <c r="BF253" s="71"/>
      <c r="BG253" s="72"/>
      <c r="BH253" s="71">
        <v>0</v>
      </c>
      <c r="BI253" s="71">
        <v>0</v>
      </c>
      <c r="BJ253" s="71">
        <v>12.695</v>
      </c>
      <c r="BK253" s="71">
        <v>0</v>
      </c>
      <c r="BL253" s="71">
        <v>3.339</v>
      </c>
      <c r="BM253" s="71">
        <v>0</v>
      </c>
      <c r="BN253" s="72"/>
      <c r="BO253" s="71">
        <v>0</v>
      </c>
      <c r="BP253" s="71">
        <v>0</v>
      </c>
      <c r="BQ253" s="71">
        <v>1</v>
      </c>
      <c r="BR253" s="71">
        <v>0</v>
      </c>
      <c r="BS253" s="71">
        <v>1</v>
      </c>
      <c r="BT253" s="71">
        <v>0</v>
      </c>
      <c r="BU253"/>
      <c r="BV253" s="70">
        <v>16.033999999999999</v>
      </c>
      <c r="BW253" s="70">
        <v>0</v>
      </c>
      <c r="BX253" s="70">
        <v>0</v>
      </c>
      <c r="BY253" s="70">
        <v>0</v>
      </c>
      <c r="BZ253" s="70">
        <v>0</v>
      </c>
      <c r="CA253" s="70">
        <v>0</v>
      </c>
      <c r="CB253" s="70">
        <v>0</v>
      </c>
      <c r="CC253" s="70">
        <v>0</v>
      </c>
      <c r="CD253" s="70">
        <v>0</v>
      </c>
    </row>
    <row r="254" spans="1:82">
      <c r="A254" s="70" t="s">
        <v>1929</v>
      </c>
      <c r="B254" s="70">
        <v>151</v>
      </c>
      <c r="C254" s="70">
        <v>15</v>
      </c>
      <c r="D254" s="70">
        <v>9</v>
      </c>
      <c r="E254" s="70">
        <v>2018</v>
      </c>
      <c r="F254" s="70" t="s">
        <v>183</v>
      </c>
      <c r="G254" s="1064" t="s">
        <v>1914</v>
      </c>
      <c r="H254" s="70" t="s">
        <v>1915</v>
      </c>
      <c r="I254" s="148"/>
      <c r="J254" s="71">
        <v>19.81285231777759</v>
      </c>
      <c r="K254" s="71">
        <v>4.5284986144778623</v>
      </c>
      <c r="L254" s="71">
        <v>8.5879225291999237</v>
      </c>
      <c r="M254" s="71">
        <v>33.533187236978179</v>
      </c>
      <c r="N254" s="71">
        <v>59.744568667944272</v>
      </c>
      <c r="O254" s="71">
        <v>27.265625566109204</v>
      </c>
      <c r="P254" s="71">
        <v>29.028242627707055</v>
      </c>
      <c r="Q254" s="71">
        <v>1.7509589029613799</v>
      </c>
      <c r="R254" s="71">
        <v>1.6878855827247705</v>
      </c>
      <c r="S254" s="71">
        <v>3.7685052221902673</v>
      </c>
      <c r="T254" s="72"/>
      <c r="U254" s="71">
        <v>1353987</v>
      </c>
      <c r="V254" s="71">
        <v>1557</v>
      </c>
      <c r="W254" s="71">
        <v>196</v>
      </c>
      <c r="X254" s="71">
        <v>7949</v>
      </c>
      <c r="Y254" s="71">
        <v>12992</v>
      </c>
      <c r="Z254" s="71">
        <v>16614</v>
      </c>
      <c r="AA254" s="71">
        <v>6073</v>
      </c>
      <c r="AB254" s="71">
        <v>27626</v>
      </c>
      <c r="AC254" s="71">
        <v>292842</v>
      </c>
      <c r="AD254" s="71">
        <v>3.7685052221902668</v>
      </c>
      <c r="AE254" s="72"/>
      <c r="AF254" s="71">
        <v>24950256.367072631</v>
      </c>
      <c r="AG254" s="71">
        <v>3076442.4212708138</v>
      </c>
      <c r="AH254" s="71">
        <v>1952780.4483790109</v>
      </c>
      <c r="AI254" s="71">
        <v>47299456.635014959</v>
      </c>
      <c r="AJ254" s="71">
        <v>65559533.483066589</v>
      </c>
      <c r="AK254" s="71">
        <v>0</v>
      </c>
      <c r="AL254" s="71">
        <v>0</v>
      </c>
      <c r="AM254" s="71">
        <v>3802749.5845200121</v>
      </c>
      <c r="AN254" s="71">
        <v>0</v>
      </c>
      <c r="AO254" s="71">
        <v>0</v>
      </c>
      <c r="AP254" s="71">
        <v>146641218.93932402</v>
      </c>
      <c r="AQ254" s="72"/>
      <c r="AR254" s="71">
        <v>147</v>
      </c>
      <c r="AS254" s="71">
        <v>57</v>
      </c>
      <c r="AT254" s="71">
        <v>138</v>
      </c>
      <c r="AU254" s="71">
        <v>0</v>
      </c>
      <c r="AV254" s="71">
        <v>0</v>
      </c>
      <c r="AW254" s="71">
        <v>0</v>
      </c>
      <c r="AX254" s="71"/>
      <c r="AY254" s="72"/>
      <c r="AZ254" s="71">
        <v>659.9</v>
      </c>
      <c r="BA254" s="71">
        <v>13786</v>
      </c>
      <c r="BB254" s="71">
        <v>40392</v>
      </c>
      <c r="BC254" s="71">
        <v>0</v>
      </c>
      <c r="BD254" s="71">
        <v>0</v>
      </c>
      <c r="BE254" s="71">
        <v>0</v>
      </c>
      <c r="BF254" s="71"/>
      <c r="BG254" s="72"/>
      <c r="BH254" s="71">
        <v>0</v>
      </c>
      <c r="BI254" s="71">
        <v>0</v>
      </c>
      <c r="BJ254" s="71">
        <v>12.103999999999999</v>
      </c>
      <c r="BK254" s="71">
        <v>0</v>
      </c>
      <c r="BL254" s="71">
        <v>3.1139999999999999</v>
      </c>
      <c r="BM254" s="71">
        <v>0</v>
      </c>
      <c r="BN254" s="72"/>
      <c r="BO254" s="71">
        <v>0</v>
      </c>
      <c r="BP254" s="71">
        <v>0</v>
      </c>
      <c r="BQ254" s="71">
        <v>1</v>
      </c>
      <c r="BR254" s="71">
        <v>0</v>
      </c>
      <c r="BS254" s="71">
        <v>1</v>
      </c>
      <c r="BT254" s="71">
        <v>0</v>
      </c>
      <c r="BU254"/>
      <c r="BV254" s="70">
        <v>15.218</v>
      </c>
      <c r="BW254" s="70">
        <v>0</v>
      </c>
      <c r="BX254" s="70">
        <v>0</v>
      </c>
      <c r="BY254" s="70">
        <v>0</v>
      </c>
      <c r="BZ254" s="70">
        <v>0</v>
      </c>
      <c r="CA254" s="70">
        <v>0</v>
      </c>
      <c r="CB254" s="70">
        <v>0</v>
      </c>
      <c r="CC254" s="70">
        <v>0</v>
      </c>
      <c r="CD254" s="70">
        <v>0</v>
      </c>
    </row>
    <row r="255" spans="1:82">
      <c r="A255" s="70" t="s">
        <v>1930</v>
      </c>
      <c r="B255" s="70">
        <v>152</v>
      </c>
      <c r="C255" s="70">
        <v>16</v>
      </c>
      <c r="D255" s="70">
        <v>9</v>
      </c>
      <c r="E255" s="70">
        <v>2019</v>
      </c>
      <c r="F255" s="70" t="s">
        <v>158</v>
      </c>
      <c r="G255" s="1064" t="s">
        <v>1914</v>
      </c>
      <c r="H255" s="70" t="s">
        <v>1915</v>
      </c>
      <c r="I255" s="148"/>
      <c r="J255" s="71">
        <v>18.760842992553698</v>
      </c>
      <c r="K255" s="71">
        <v>4.2438766472717759</v>
      </c>
      <c r="L255" s="71">
        <v>8.6674467956168471</v>
      </c>
      <c r="M255" s="71">
        <v>31.69076052073757</v>
      </c>
      <c r="N255" s="71">
        <v>55.728465282647306</v>
      </c>
      <c r="O255" s="71">
        <v>26.059510602134438</v>
      </c>
      <c r="P255" s="71">
        <v>27.426737083279377</v>
      </c>
      <c r="Q255" s="71">
        <v>1.6591409626592899</v>
      </c>
      <c r="R255" s="71">
        <v>1.9806448942668724</v>
      </c>
      <c r="S255" s="71">
        <v>3.9110767635986474</v>
      </c>
      <c r="T255" s="72"/>
      <c r="U255" s="71">
        <v>1352212</v>
      </c>
      <c r="V255" s="71">
        <v>1557</v>
      </c>
      <c r="W255" s="71">
        <v>196</v>
      </c>
      <c r="X255" s="71">
        <v>7949</v>
      </c>
      <c r="Y255" s="71">
        <v>12875</v>
      </c>
      <c r="Z255" s="71">
        <v>16315</v>
      </c>
      <c r="AA255" s="71">
        <v>5695</v>
      </c>
      <c r="AB255" s="71">
        <v>26886</v>
      </c>
      <c r="AC255" s="71">
        <v>349263</v>
      </c>
      <c r="AD255" s="71">
        <v>3.911076763598647</v>
      </c>
      <c r="AE255" s="72"/>
      <c r="AF255" s="71">
        <v>25226908.11868953</v>
      </c>
      <c r="AG255" s="71">
        <v>2959934.9826506861</v>
      </c>
      <c r="AH255" s="71">
        <v>2033382.8333824889</v>
      </c>
      <c r="AI255" s="71">
        <v>45770079.192788668</v>
      </c>
      <c r="AJ255" s="71">
        <v>62062207.679886147</v>
      </c>
      <c r="AK255" s="71">
        <v>0</v>
      </c>
      <c r="AL255" s="71">
        <v>0</v>
      </c>
      <c r="AM255" s="71">
        <v>3661670.8023003628</v>
      </c>
      <c r="AN255" s="71">
        <v>0</v>
      </c>
      <c r="AO255" s="71">
        <v>0</v>
      </c>
      <c r="AP255" s="71">
        <v>141714183.60969791</v>
      </c>
      <c r="AQ255" s="72"/>
      <c r="AR255" s="71">
        <v>157</v>
      </c>
      <c r="AS255" s="71">
        <v>65</v>
      </c>
      <c r="AT255" s="71">
        <v>166</v>
      </c>
      <c r="AU255" s="71">
        <v>0</v>
      </c>
      <c r="AV255" s="71">
        <v>0</v>
      </c>
      <c r="AW255" s="71">
        <v>0</v>
      </c>
      <c r="AX255" s="71"/>
      <c r="AY255" s="72"/>
      <c r="AZ255" s="71">
        <v>712.79999999999984</v>
      </c>
      <c r="BA255" s="71">
        <v>14166.2</v>
      </c>
      <c r="BB255" s="71">
        <v>64721.8</v>
      </c>
      <c r="BC255" s="71">
        <v>0</v>
      </c>
      <c r="BD255" s="71">
        <v>0</v>
      </c>
      <c r="BE255" s="71">
        <v>0</v>
      </c>
      <c r="BF255" s="71"/>
      <c r="BG255" s="72"/>
      <c r="BH255" s="71">
        <v>0</v>
      </c>
      <c r="BI255" s="71">
        <v>0</v>
      </c>
      <c r="BJ255" s="71">
        <v>0</v>
      </c>
      <c r="BK255" s="71">
        <v>0</v>
      </c>
      <c r="BL255" s="71">
        <v>2.94</v>
      </c>
      <c r="BM255" s="71">
        <v>0</v>
      </c>
      <c r="BN255" s="72"/>
      <c r="BO255" s="71">
        <v>0</v>
      </c>
      <c r="BP255" s="71">
        <v>0</v>
      </c>
      <c r="BQ255" s="71">
        <v>0</v>
      </c>
      <c r="BR255" s="71">
        <v>0</v>
      </c>
      <c r="BS255" s="71">
        <v>1</v>
      </c>
      <c r="BT255" s="71">
        <v>0</v>
      </c>
      <c r="BU255"/>
      <c r="BV255" s="70">
        <v>2.94</v>
      </c>
      <c r="BW255" s="70">
        <v>0</v>
      </c>
      <c r="BX255" s="70">
        <v>0</v>
      </c>
      <c r="BY255" s="70">
        <v>0</v>
      </c>
      <c r="BZ255" s="70">
        <v>0</v>
      </c>
      <c r="CA255" s="70">
        <v>0</v>
      </c>
      <c r="CB255" s="70">
        <v>0</v>
      </c>
      <c r="CC255" s="70">
        <v>0</v>
      </c>
      <c r="CD255" s="70">
        <v>0</v>
      </c>
    </row>
    <row r="256" spans="1:82">
      <c r="A256" s="70" t="s">
        <v>1931</v>
      </c>
      <c r="B256" s="70">
        <v>153</v>
      </c>
      <c r="C256" s="70">
        <v>17</v>
      </c>
      <c r="D256" s="70">
        <v>9</v>
      </c>
      <c r="E256" s="70">
        <v>2020</v>
      </c>
      <c r="F256" s="70" t="s">
        <v>159</v>
      </c>
      <c r="G256" s="70" t="s">
        <v>1914</v>
      </c>
      <c r="H256" s="70" t="s">
        <v>1915</v>
      </c>
      <c r="I256" s="148"/>
      <c r="J256" s="71">
        <v>18.00810603267778</v>
      </c>
      <c r="K256" s="71">
        <v>3.8498887717980761</v>
      </c>
      <c r="L256" s="71">
        <v>7.5702382128998229</v>
      </c>
      <c r="M256" s="71">
        <v>26.982954917001486</v>
      </c>
      <c r="N256" s="71">
        <v>52.046623991774304</v>
      </c>
      <c r="O256" s="71">
        <v>22.563123743084702</v>
      </c>
      <c r="P256" s="71">
        <v>25.44133793183147</v>
      </c>
      <c r="Q256" s="71">
        <v>1.5474831463280501</v>
      </c>
      <c r="R256" s="71">
        <v>1.3157347948455205</v>
      </c>
      <c r="S256" s="71">
        <v>2.299196154271002</v>
      </c>
      <c r="T256" s="72"/>
      <c r="U256" s="71">
        <v>1366810</v>
      </c>
      <c r="V256" s="71">
        <v>1216</v>
      </c>
      <c r="W256" s="71">
        <v>205</v>
      </c>
      <c r="X256" s="71">
        <v>7217</v>
      </c>
      <c r="Y256" s="71">
        <v>12782</v>
      </c>
      <c r="Z256" s="71">
        <v>16123</v>
      </c>
      <c r="AA256" s="71">
        <v>5615</v>
      </c>
      <c r="AB256" s="71">
        <v>26246</v>
      </c>
      <c r="AC256" s="71">
        <v>233239.99999999994</v>
      </c>
      <c r="AD256" s="71">
        <v>2.299196154271002</v>
      </c>
      <c r="AE256" s="72"/>
      <c r="AF256" s="71">
        <v>24058950.268079441</v>
      </c>
      <c r="AG256" s="71">
        <v>2738401.0725603034</v>
      </c>
      <c r="AH256" s="71">
        <v>1835466.8345091329</v>
      </c>
      <c r="AI256" s="71">
        <v>41499833.664085433</v>
      </c>
      <c r="AJ256" s="71">
        <v>61766190.050636128</v>
      </c>
      <c r="AK256" s="71"/>
      <c r="AL256" s="71"/>
      <c r="AM256" s="71">
        <v>3425394.5991418967</v>
      </c>
      <c r="AN256" s="71"/>
      <c r="AO256" s="71"/>
      <c r="AP256" s="71">
        <v>135324236.48901233</v>
      </c>
      <c r="AQ256" s="72"/>
      <c r="AR256" s="71">
        <v>162</v>
      </c>
      <c r="AS256" s="71">
        <v>90</v>
      </c>
      <c r="AT256" s="71">
        <v>188</v>
      </c>
      <c r="AU256" s="71">
        <v>0</v>
      </c>
      <c r="AV256" s="71">
        <v>0</v>
      </c>
      <c r="AW256" s="71">
        <v>0</v>
      </c>
      <c r="AX256" s="71"/>
      <c r="AY256" s="72"/>
      <c r="AZ256" s="71">
        <v>738.8</v>
      </c>
      <c r="BA256" s="71">
        <v>15338.8</v>
      </c>
      <c r="BB256" s="71">
        <v>65150.2</v>
      </c>
      <c r="BC256" s="71">
        <v>0</v>
      </c>
      <c r="BD256" s="71">
        <v>0</v>
      </c>
      <c r="BE256" s="71">
        <v>0</v>
      </c>
      <c r="BF256" s="71"/>
      <c r="BG256" s="72"/>
      <c r="BH256" s="71">
        <v>0</v>
      </c>
      <c r="BI256" s="71">
        <v>0</v>
      </c>
      <c r="BJ256" s="71">
        <v>9.5830000000000002</v>
      </c>
      <c r="BK256" s="71">
        <v>0</v>
      </c>
      <c r="BL256" s="71">
        <v>3.1859999999999999</v>
      </c>
      <c r="BM256" s="71">
        <v>0</v>
      </c>
      <c r="BN256" s="72"/>
      <c r="BO256" s="71">
        <v>0</v>
      </c>
      <c r="BP256" s="71">
        <v>0</v>
      </c>
      <c r="BQ256" s="71">
        <v>1</v>
      </c>
      <c r="BR256" s="71">
        <v>0</v>
      </c>
      <c r="BS256" s="71">
        <v>1</v>
      </c>
      <c r="BT256" s="71">
        <v>0</v>
      </c>
      <c r="BU256"/>
      <c r="BV256" s="70">
        <v>12.769</v>
      </c>
      <c r="BW256" s="70">
        <v>0</v>
      </c>
      <c r="BX256" s="70">
        <v>0</v>
      </c>
      <c r="BY256" s="70">
        <v>0</v>
      </c>
      <c r="BZ256" s="70">
        <v>0</v>
      </c>
      <c r="CA256" s="70">
        <v>0</v>
      </c>
      <c r="CB256" s="70">
        <v>0</v>
      </c>
      <c r="CC256" s="70">
        <v>0</v>
      </c>
      <c r="CD256" s="70">
        <v>0</v>
      </c>
    </row>
    <row r="257" spans="1:82">
      <c r="A257" s="70" t="s">
        <v>1932</v>
      </c>
      <c r="B257" s="70">
        <v>153</v>
      </c>
      <c r="C257" s="70">
        <v>18</v>
      </c>
      <c r="D257" s="70">
        <v>9</v>
      </c>
      <c r="E257" s="70">
        <v>2021</v>
      </c>
      <c r="F257" s="70" t="s">
        <v>160</v>
      </c>
      <c r="G257" s="70" t="s">
        <v>1914</v>
      </c>
      <c r="H257" s="70" t="s">
        <v>1915</v>
      </c>
      <c r="I257" s="148"/>
      <c r="J257" s="71">
        <v>19.103355849662311</v>
      </c>
      <c r="K257" s="71">
        <v>3.7666152711627552</v>
      </c>
      <c r="L257" s="71">
        <v>7.9166603242139333</v>
      </c>
      <c r="M257" s="71">
        <v>31.355371241198217</v>
      </c>
      <c r="N257" s="71">
        <v>55.862317824417737</v>
      </c>
      <c r="O257" s="71">
        <v>21.553173411213198</v>
      </c>
      <c r="P257" s="71">
        <v>25.709692585707426</v>
      </c>
      <c r="Q257" s="71">
        <v>1.4906812389639399</v>
      </c>
      <c r="R257" s="71">
        <v>1.9721529272602223</v>
      </c>
      <c r="S257" s="71">
        <v>2.4717492434317219</v>
      </c>
      <c r="T257" s="72"/>
      <c r="U257" s="71">
        <v>1505055</v>
      </c>
      <c r="V257" s="71">
        <v>1216</v>
      </c>
      <c r="W257" s="71">
        <v>205</v>
      </c>
      <c r="X257" s="71">
        <v>7217</v>
      </c>
      <c r="Y257" s="71">
        <v>12676</v>
      </c>
      <c r="Z257" s="71">
        <v>15858</v>
      </c>
      <c r="AA257" s="71">
        <v>5533</v>
      </c>
      <c r="AB257" s="71">
        <v>25531</v>
      </c>
      <c r="AC257" s="71">
        <v>339156</v>
      </c>
      <c r="AD257" s="71">
        <v>2.4717492434317219</v>
      </c>
      <c r="AE257" s="72"/>
      <c r="AF257" s="71">
        <v>25967842.91045773</v>
      </c>
      <c r="AG257" s="71">
        <v>2571164.1485482515</v>
      </c>
      <c r="AH257" s="71">
        <v>1682858.5075536582</v>
      </c>
      <c r="AI257" s="71">
        <v>47250523.853841089</v>
      </c>
      <c r="AJ257" s="71">
        <v>66579834.021623082</v>
      </c>
      <c r="AK257" s="71">
        <v>0</v>
      </c>
      <c r="AL257" s="71">
        <v>0</v>
      </c>
      <c r="AM257" s="71">
        <v>3351298.3196210163</v>
      </c>
      <c r="AN257" s="71">
        <v>0</v>
      </c>
      <c r="AO257" s="71">
        <v>0</v>
      </c>
      <c r="AP257" s="71">
        <v>147403521.76164484</v>
      </c>
      <c r="AQ257" s="72"/>
      <c r="AR257" s="71">
        <v>166</v>
      </c>
      <c r="AS257" s="71">
        <v>99</v>
      </c>
      <c r="AT257" s="71">
        <v>203</v>
      </c>
      <c r="AU257" s="71">
        <v>0</v>
      </c>
      <c r="AV257" s="71">
        <v>0</v>
      </c>
      <c r="AW257" s="71">
        <v>0</v>
      </c>
      <c r="AX257" s="71"/>
      <c r="AY257" s="72"/>
      <c r="AZ257" s="71">
        <v>766.19999999999993</v>
      </c>
      <c r="BA257" s="71">
        <v>15751.6</v>
      </c>
      <c r="BB257" s="71">
        <v>65439.4</v>
      </c>
      <c r="BC257" s="71">
        <v>0</v>
      </c>
      <c r="BD257" s="71">
        <v>0</v>
      </c>
      <c r="BE257" s="71">
        <v>0</v>
      </c>
      <c r="BF257" s="71"/>
      <c r="BG257" s="72"/>
      <c r="BH257" s="71">
        <v>0</v>
      </c>
      <c r="BI257" s="71">
        <v>0</v>
      </c>
      <c r="BJ257" s="71">
        <v>10.417999999999999</v>
      </c>
      <c r="BK257" s="71">
        <v>0</v>
      </c>
      <c r="BL257" s="71">
        <v>0.95699999999999996</v>
      </c>
      <c r="BM257" s="71">
        <v>0</v>
      </c>
      <c r="BN257" s="72"/>
      <c r="BO257" s="71">
        <v>0</v>
      </c>
      <c r="BP257" s="71">
        <v>0</v>
      </c>
      <c r="BQ257" s="71">
        <v>1</v>
      </c>
      <c r="BR257" s="71">
        <v>0</v>
      </c>
      <c r="BS257" s="71">
        <v>1</v>
      </c>
      <c r="BT257" s="71">
        <v>0</v>
      </c>
      <c r="BU257"/>
      <c r="BV257" s="70">
        <v>11.375</v>
      </c>
      <c r="BW257" s="70">
        <v>0</v>
      </c>
      <c r="BX257" s="70">
        <v>0</v>
      </c>
      <c r="BY257" s="70">
        <v>0</v>
      </c>
      <c r="BZ257" s="70">
        <v>0</v>
      </c>
      <c r="CA257" s="70">
        <v>0</v>
      </c>
      <c r="CB257" s="70">
        <v>0</v>
      </c>
      <c r="CC257" s="70">
        <v>0</v>
      </c>
      <c r="CD257" s="70">
        <v>0</v>
      </c>
    </row>
    <row r="258" spans="1:82">
      <c r="A258" s="70" t="s">
        <v>1933</v>
      </c>
      <c r="B258" s="70">
        <v>153</v>
      </c>
      <c r="C258" s="70">
        <v>19</v>
      </c>
      <c r="D258" s="70">
        <v>9</v>
      </c>
      <c r="E258" s="70">
        <v>2022</v>
      </c>
      <c r="F258" s="70" t="s">
        <v>161</v>
      </c>
      <c r="G258" s="70" t="s">
        <v>1914</v>
      </c>
      <c r="H258" s="70" t="s">
        <v>1915</v>
      </c>
      <c r="I258" s="148"/>
      <c r="J258" s="71">
        <v>16.019088505461394</v>
      </c>
      <c r="K258" s="71">
        <v>3.4522832998717248</v>
      </c>
      <c r="L258" s="71">
        <v>6.4042247959905447</v>
      </c>
      <c r="M258" s="71">
        <v>30.703612999001322</v>
      </c>
      <c r="N258" s="71">
        <v>52.449096221888922</v>
      </c>
      <c r="O258" s="71">
        <v>22.298738528980195</v>
      </c>
      <c r="P258" s="71">
        <v>25.373993450025313</v>
      </c>
      <c r="Q258" s="71">
        <v>1.4590301766955764</v>
      </c>
      <c r="R258" s="71">
        <v>2.4458982825519868</v>
      </c>
      <c r="S258" s="71">
        <v>2.4663138170439072</v>
      </c>
      <c r="T258" s="72"/>
      <c r="U258" s="71">
        <v>1667562</v>
      </c>
      <c r="V258" s="71">
        <v>1216</v>
      </c>
      <c r="W258" s="71">
        <v>205</v>
      </c>
      <c r="X258" s="71">
        <v>7217</v>
      </c>
      <c r="Y258" s="71">
        <v>12523</v>
      </c>
      <c r="Z258" s="71">
        <v>15588</v>
      </c>
      <c r="AA258" s="71">
        <v>5544</v>
      </c>
      <c r="AB258" s="71">
        <v>24784</v>
      </c>
      <c r="AC258" s="71">
        <v>425909.99999999988</v>
      </c>
      <c r="AD258" s="71">
        <v>2.4663138170439072</v>
      </c>
      <c r="AE258" s="72"/>
      <c r="AF258" s="71">
        <v>22714826.157204788</v>
      </c>
      <c r="AG258" s="71">
        <v>2403061.1067134985</v>
      </c>
      <c r="AH258" s="71">
        <v>1796405.4708078126</v>
      </c>
      <c r="AI258" s="71">
        <v>46058711.975836195</v>
      </c>
      <c r="AJ258" s="71">
        <v>66059923.169018492</v>
      </c>
      <c r="AK258" s="71">
        <v>0</v>
      </c>
      <c r="AL258" s="71">
        <v>0</v>
      </c>
      <c r="AM258" s="71">
        <v>3200290.8645859519</v>
      </c>
      <c r="AN258" s="71">
        <v>0</v>
      </c>
      <c r="AO258" s="71">
        <v>0</v>
      </c>
      <c r="AP258" s="71">
        <v>142233218.74416676</v>
      </c>
      <c r="AQ258" s="72"/>
      <c r="AR258" s="71">
        <v>173</v>
      </c>
      <c r="AS258" s="71">
        <v>106</v>
      </c>
      <c r="AT258" s="71">
        <v>224</v>
      </c>
      <c r="AU258" s="71">
        <v>0</v>
      </c>
      <c r="AV258" s="71">
        <v>0</v>
      </c>
      <c r="AW258" s="71">
        <v>0</v>
      </c>
      <c r="AX258" s="71"/>
      <c r="AY258" s="72"/>
      <c r="AZ258" s="71">
        <v>810.39999999999986</v>
      </c>
      <c r="BA258" s="71">
        <v>16070.2</v>
      </c>
      <c r="BB258" s="71">
        <v>65930.8</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1934</v>
      </c>
      <c r="B259" s="70">
        <v>153</v>
      </c>
      <c r="C259" s="70">
        <v>20</v>
      </c>
      <c r="D259" s="70">
        <v>9</v>
      </c>
      <c r="E259" s="70">
        <v>2023</v>
      </c>
      <c r="F259" s="70" t="s">
        <v>1539</v>
      </c>
      <c r="G259" s="70" t="s">
        <v>1914</v>
      </c>
      <c r="H259" s="70" t="s">
        <v>1915</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180</v>
      </c>
      <c r="AS259" s="71">
        <v>120</v>
      </c>
      <c r="AT259" s="71">
        <v>236</v>
      </c>
      <c r="AU259" s="71">
        <v>0</v>
      </c>
      <c r="AV259" s="71">
        <v>0</v>
      </c>
      <c r="AW259" s="71">
        <v>0</v>
      </c>
      <c r="AX259" s="71"/>
      <c r="AY259" s="72"/>
      <c r="AZ259" s="71">
        <v>857.29999999999984</v>
      </c>
      <c r="BA259" s="71">
        <v>16764.400000000001</v>
      </c>
      <c r="BB259" s="71">
        <v>70654.3</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1935</v>
      </c>
      <c r="B260" s="70">
        <v>153</v>
      </c>
      <c r="C260" s="70">
        <v>21</v>
      </c>
      <c r="D260" s="70">
        <v>9</v>
      </c>
      <c r="E260" s="70">
        <v>2024</v>
      </c>
      <c r="F260" s="70" t="s">
        <v>1554</v>
      </c>
      <c r="G260" s="70" t="s">
        <v>1914</v>
      </c>
      <c r="H260" s="70" t="s">
        <v>1915</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1936</v>
      </c>
      <c r="B261" s="70">
        <v>290</v>
      </c>
      <c r="C261" s="70">
        <v>1</v>
      </c>
      <c r="D261" s="70">
        <v>18</v>
      </c>
      <c r="E261" s="70">
        <v>1990</v>
      </c>
      <c r="F261" s="70" t="s">
        <v>787</v>
      </c>
      <c r="G261" s="70" t="s">
        <v>1937</v>
      </c>
      <c r="H261" s="70" t="s">
        <v>1938</v>
      </c>
      <c r="I261" s="148"/>
      <c r="J261" s="71">
        <v>32.786728217551122</v>
      </c>
      <c r="K261" s="71">
        <v>5.9099593438838607</v>
      </c>
      <c r="L261" s="71">
        <v>20.490986370172859</v>
      </c>
      <c r="M261" s="71">
        <v>26.25755808041027</v>
      </c>
      <c r="N261" s="71">
        <v>21.53465484922986</v>
      </c>
      <c r="O261" s="71">
        <v>24.54829306733803</v>
      </c>
      <c r="P261" s="71">
        <v>30.90880195964127</v>
      </c>
      <c r="Q261" s="71">
        <v>1.64258445903233</v>
      </c>
      <c r="R261" s="71">
        <v>0</v>
      </c>
      <c r="S261" s="71">
        <v>1.908599300680871</v>
      </c>
      <c r="T261" s="72"/>
      <c r="U261" s="71">
        <v>4506314</v>
      </c>
      <c r="V261" s="71">
        <v>1320</v>
      </c>
      <c r="W261" s="71">
        <v>237</v>
      </c>
      <c r="X261" s="71">
        <v>8523</v>
      </c>
      <c r="Y261" s="71">
        <v>6688</v>
      </c>
      <c r="Z261" s="71">
        <v>10097</v>
      </c>
      <c r="AA261" s="71">
        <v>7505</v>
      </c>
      <c r="AB261" s="71">
        <v>26670</v>
      </c>
      <c r="AC261" s="71">
        <v>0</v>
      </c>
      <c r="AD261" s="71">
        <v>1.908599300680871</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1939</v>
      </c>
      <c r="B262" s="70">
        <v>291</v>
      </c>
      <c r="C262" s="70">
        <v>2</v>
      </c>
      <c r="D262" s="70">
        <v>18</v>
      </c>
      <c r="E262" s="70">
        <v>2005</v>
      </c>
      <c r="F262" s="70" t="s">
        <v>789</v>
      </c>
      <c r="G262" s="70" t="s">
        <v>1937</v>
      </c>
      <c r="H262" s="70" t="s">
        <v>1938</v>
      </c>
      <c r="I262" s="148"/>
      <c r="J262" s="71">
        <v>24.303673269405891</v>
      </c>
      <c r="K262" s="71">
        <v>3.6050727456663259</v>
      </c>
      <c r="L262" s="71">
        <v>23.43568924422102</v>
      </c>
      <c r="M262" s="71">
        <v>49.519225917277488</v>
      </c>
      <c r="N262" s="71">
        <v>36.050594416932491</v>
      </c>
      <c r="O262" s="71">
        <v>35.950042732392951</v>
      </c>
      <c r="P262" s="71">
        <v>37.202052632437173</v>
      </c>
      <c r="Q262" s="71">
        <v>1.6389373829671201</v>
      </c>
      <c r="R262" s="71">
        <v>0</v>
      </c>
      <c r="S262" s="71">
        <v>4.9062365585503223</v>
      </c>
      <c r="T262" s="72"/>
      <c r="U262" s="71">
        <v>3582994</v>
      </c>
      <c r="V262" s="71">
        <v>1106</v>
      </c>
      <c r="W262" s="71">
        <v>311</v>
      </c>
      <c r="X262" s="71">
        <v>9266</v>
      </c>
      <c r="Y262" s="71">
        <v>9253</v>
      </c>
      <c r="Z262" s="71">
        <v>17111</v>
      </c>
      <c r="AA262" s="71">
        <v>7398</v>
      </c>
      <c r="AB262" s="71">
        <v>27819</v>
      </c>
      <c r="AC262" s="71">
        <v>0</v>
      </c>
      <c r="AD262" s="71">
        <v>4.9062365585503223</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1940</v>
      </c>
      <c r="B263" s="70">
        <v>292</v>
      </c>
      <c r="C263" s="70">
        <v>3</v>
      </c>
      <c r="D263" s="70">
        <v>18</v>
      </c>
      <c r="E263" s="70">
        <v>2006</v>
      </c>
      <c r="F263" s="70" t="s">
        <v>790</v>
      </c>
      <c r="G263" s="70" t="s">
        <v>1937</v>
      </c>
      <c r="H263" s="70" t="s">
        <v>1938</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1941</v>
      </c>
      <c r="B264" s="70">
        <v>293</v>
      </c>
      <c r="C264" s="70">
        <v>4</v>
      </c>
      <c r="D264" s="70">
        <v>18</v>
      </c>
      <c r="E264" s="70">
        <v>2007</v>
      </c>
      <c r="F264" s="70" t="s">
        <v>791</v>
      </c>
      <c r="G264" s="70" t="s">
        <v>1937</v>
      </c>
      <c r="H264" s="70" t="s">
        <v>1938</v>
      </c>
      <c r="I264" s="148"/>
      <c r="J264" s="71">
        <v>24.890376290997359</v>
      </c>
      <c r="K264" s="71">
        <v>3.0340733268579312</v>
      </c>
      <c r="L264" s="71">
        <v>18.527341829101559</v>
      </c>
      <c r="M264" s="71">
        <v>45.050505554674523</v>
      </c>
      <c r="N264" s="71">
        <v>39.228422798428063</v>
      </c>
      <c r="O264" s="71">
        <v>35.784785865086413</v>
      </c>
      <c r="P264" s="71">
        <v>37.466400848015169</v>
      </c>
      <c r="Q264" s="71">
        <v>1.7257773896609401</v>
      </c>
      <c r="R264" s="71">
        <v>0</v>
      </c>
      <c r="S264" s="71">
        <v>4.9042421916649852</v>
      </c>
      <c r="T264" s="72"/>
      <c r="U264" s="71">
        <v>4020735</v>
      </c>
      <c r="V264" s="71">
        <v>975</v>
      </c>
      <c r="W264" s="71">
        <v>289</v>
      </c>
      <c r="X264" s="71">
        <v>10601</v>
      </c>
      <c r="Y264" s="71">
        <v>9514</v>
      </c>
      <c r="Z264" s="71">
        <v>17706</v>
      </c>
      <c r="AA264" s="71">
        <v>7337</v>
      </c>
      <c r="AB264" s="71">
        <v>27744</v>
      </c>
      <c r="AC264" s="71">
        <v>0</v>
      </c>
      <c r="AD264" s="71">
        <v>4.9042421916649852</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1942</v>
      </c>
      <c r="B265" s="70">
        <v>294</v>
      </c>
      <c r="C265" s="70">
        <v>5</v>
      </c>
      <c r="D265" s="70">
        <v>18</v>
      </c>
      <c r="E265" s="70">
        <v>2008</v>
      </c>
      <c r="F265" s="70" t="s">
        <v>792</v>
      </c>
      <c r="G265" s="70" t="s">
        <v>1937</v>
      </c>
      <c r="H265" s="70" t="s">
        <v>1938</v>
      </c>
      <c r="I265" s="148"/>
      <c r="J265" s="71">
        <v>25.121061400279132</v>
      </c>
      <c r="K265" s="71">
        <v>2.1749025308610528</v>
      </c>
      <c r="L265" s="71">
        <v>16.552518812402688</v>
      </c>
      <c r="M265" s="71">
        <v>49.991302838391469</v>
      </c>
      <c r="N265" s="71">
        <v>35.955120912233191</v>
      </c>
      <c r="O265" s="71">
        <v>35.043901456905267</v>
      </c>
      <c r="P265" s="71">
        <v>36.357659843039848</v>
      </c>
      <c r="Q265" s="71">
        <v>1.6944855170681099</v>
      </c>
      <c r="R265" s="71">
        <v>0</v>
      </c>
      <c r="S265" s="71">
        <v>0.59880330510289648</v>
      </c>
      <c r="T265" s="72"/>
      <c r="U265" s="71">
        <v>4266193</v>
      </c>
      <c r="V265" s="71">
        <v>975</v>
      </c>
      <c r="W265" s="71">
        <v>289</v>
      </c>
      <c r="X265" s="71">
        <v>10601</v>
      </c>
      <c r="Y265" s="71">
        <v>9621</v>
      </c>
      <c r="Z265" s="71">
        <v>17948</v>
      </c>
      <c r="AA265" s="71">
        <v>7128</v>
      </c>
      <c r="AB265" s="71">
        <v>27689</v>
      </c>
      <c r="AC265" s="71">
        <v>0</v>
      </c>
      <c r="AD265" s="71">
        <v>0.59880330510289648</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1943</v>
      </c>
      <c r="B266" s="70">
        <v>295</v>
      </c>
      <c r="C266" s="70">
        <v>6</v>
      </c>
      <c r="D266" s="70">
        <v>18</v>
      </c>
      <c r="E266" s="70">
        <v>2009</v>
      </c>
      <c r="F266" s="70" t="s">
        <v>176</v>
      </c>
      <c r="G266" s="70" t="s">
        <v>1937</v>
      </c>
      <c r="H266" s="70" t="s">
        <v>1938</v>
      </c>
      <c r="I266" s="148"/>
      <c r="J266" s="71">
        <v>21.719322403555459</v>
      </c>
      <c r="K266" s="71">
        <v>2.3339192633301491</v>
      </c>
      <c r="L266" s="71">
        <v>25.404514792173501</v>
      </c>
      <c r="M266" s="71">
        <v>48.617799785698018</v>
      </c>
      <c r="N266" s="71">
        <v>31.48175912283633</v>
      </c>
      <c r="O266" s="71">
        <v>35.905287925006917</v>
      </c>
      <c r="P266" s="71">
        <v>35.216422353950158</v>
      </c>
      <c r="Q266" s="71">
        <v>1.6086573064918599</v>
      </c>
      <c r="R266" s="71">
        <v>0</v>
      </c>
      <c r="S266" s="71">
        <v>1.589519702183309</v>
      </c>
      <c r="T266" s="72"/>
      <c r="U266" s="71">
        <v>3570504</v>
      </c>
      <c r="V266" s="71">
        <v>994</v>
      </c>
      <c r="W266" s="71">
        <v>520</v>
      </c>
      <c r="X266" s="71">
        <v>11252</v>
      </c>
      <c r="Y266" s="71">
        <v>9721</v>
      </c>
      <c r="Z266" s="71">
        <v>18151</v>
      </c>
      <c r="AA266" s="71">
        <v>7088</v>
      </c>
      <c r="AB266" s="71">
        <v>27594</v>
      </c>
      <c r="AC266" s="71">
        <v>0</v>
      </c>
      <c r="AD266" s="71">
        <v>1.589519702183309</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5.6529999999999996</v>
      </c>
      <c r="BI266" s="71">
        <v>0</v>
      </c>
      <c r="BJ266" s="71">
        <v>3.25</v>
      </c>
      <c r="BK266" s="71">
        <v>0</v>
      </c>
      <c r="BL266" s="71">
        <v>0</v>
      </c>
      <c r="BM266" s="71">
        <v>0</v>
      </c>
      <c r="BN266" s="72"/>
      <c r="BO266" s="71">
        <v>1</v>
      </c>
      <c r="BP266" s="71">
        <v>0</v>
      </c>
      <c r="BQ266" s="71">
        <v>1</v>
      </c>
      <c r="BR266" s="71">
        <v>0</v>
      </c>
      <c r="BS266" s="71">
        <v>0</v>
      </c>
      <c r="BT266" s="71">
        <v>0</v>
      </c>
      <c r="BU266"/>
      <c r="BV266" s="70">
        <v>3.25</v>
      </c>
      <c r="BW266" s="70">
        <v>0</v>
      </c>
      <c r="BX266" s="70">
        <v>0</v>
      </c>
      <c r="BY266" s="70">
        <v>5.6529999999999996</v>
      </c>
      <c r="BZ266" s="70">
        <v>0</v>
      </c>
      <c r="CA266" s="70">
        <v>0</v>
      </c>
      <c r="CB266" s="70">
        <v>0</v>
      </c>
      <c r="CC266" s="70">
        <v>0</v>
      </c>
      <c r="CD266" s="70">
        <v>0</v>
      </c>
    </row>
    <row r="267" spans="1:82">
      <c r="A267" s="70" t="s">
        <v>1944</v>
      </c>
      <c r="B267" s="70">
        <v>296</v>
      </c>
      <c r="C267" s="70">
        <v>7</v>
      </c>
      <c r="D267" s="70">
        <v>18</v>
      </c>
      <c r="E267" s="70">
        <v>2010</v>
      </c>
      <c r="F267" s="70" t="s">
        <v>177</v>
      </c>
      <c r="G267" s="70" t="s">
        <v>1937</v>
      </c>
      <c r="H267" s="70" t="s">
        <v>1938</v>
      </c>
      <c r="I267" s="148"/>
      <c r="J267" s="71">
        <v>17.746409161832069</v>
      </c>
      <c r="K267" s="71">
        <v>2.2718034486164722</v>
      </c>
      <c r="L267" s="71">
        <v>22.477701030258562</v>
      </c>
      <c r="M267" s="71">
        <v>48.807338091931364</v>
      </c>
      <c r="N267" s="71">
        <v>37.491050720899317</v>
      </c>
      <c r="O267" s="71">
        <v>36.209804587674647</v>
      </c>
      <c r="P267" s="71">
        <v>35.736254204679703</v>
      </c>
      <c r="Q267" s="71">
        <v>1.66650096217885</v>
      </c>
      <c r="R267" s="71">
        <v>0</v>
      </c>
      <c r="S267" s="71">
        <v>4.9745411586224311</v>
      </c>
      <c r="T267" s="72"/>
      <c r="U267" s="71">
        <v>3269610</v>
      </c>
      <c r="V267" s="71">
        <v>994</v>
      </c>
      <c r="W267" s="71">
        <v>520</v>
      </c>
      <c r="X267" s="71">
        <v>11252</v>
      </c>
      <c r="Y267" s="71">
        <v>9863</v>
      </c>
      <c r="Z267" s="71">
        <v>18390</v>
      </c>
      <c r="AA267" s="71">
        <v>7013</v>
      </c>
      <c r="AB267" s="71">
        <v>27392</v>
      </c>
      <c r="AC267" s="71">
        <v>0</v>
      </c>
      <c r="AD267" s="71">
        <v>4.9745411586224311</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5.32</v>
      </c>
      <c r="BI267" s="71">
        <v>0</v>
      </c>
      <c r="BJ267" s="71">
        <v>2.9689999999999999</v>
      </c>
      <c r="BK267" s="71">
        <v>0</v>
      </c>
      <c r="BL267" s="71">
        <v>7.0579999999999998</v>
      </c>
      <c r="BM267" s="71">
        <v>0</v>
      </c>
      <c r="BN267" s="72"/>
      <c r="BO267" s="71">
        <v>1</v>
      </c>
      <c r="BP267" s="71">
        <v>0</v>
      </c>
      <c r="BQ267" s="71">
        <v>1</v>
      </c>
      <c r="BR267" s="71">
        <v>0</v>
      </c>
      <c r="BS267" s="71">
        <v>1</v>
      </c>
      <c r="BT267" s="71">
        <v>0</v>
      </c>
      <c r="BU267"/>
      <c r="BV267" s="70">
        <v>10.026999999999999</v>
      </c>
      <c r="BW267" s="70">
        <v>0</v>
      </c>
      <c r="BX267" s="70">
        <v>0</v>
      </c>
      <c r="BY267" s="70">
        <v>5.32</v>
      </c>
      <c r="BZ267" s="70">
        <v>0</v>
      </c>
      <c r="CA267" s="70">
        <v>0</v>
      </c>
      <c r="CB267" s="70">
        <v>0</v>
      </c>
      <c r="CC267" s="70">
        <v>0</v>
      </c>
      <c r="CD267" s="70">
        <v>0</v>
      </c>
    </row>
    <row r="268" spans="1:82">
      <c r="A268" s="70" t="s">
        <v>1945</v>
      </c>
      <c r="B268" s="70">
        <v>297</v>
      </c>
      <c r="C268" s="70">
        <v>8</v>
      </c>
      <c r="D268" s="70">
        <v>18</v>
      </c>
      <c r="E268" s="70">
        <v>2011</v>
      </c>
      <c r="F268" s="70" t="s">
        <v>178</v>
      </c>
      <c r="G268" s="70" t="s">
        <v>1937</v>
      </c>
      <c r="H268" s="70" t="s">
        <v>1938</v>
      </c>
      <c r="I268" s="148"/>
      <c r="J268" s="71">
        <v>21.564780233907289</v>
      </c>
      <c r="K268" s="71">
        <v>3.0571952776367901</v>
      </c>
      <c r="L268" s="71">
        <v>21.59312066273521</v>
      </c>
      <c r="M268" s="71">
        <v>62.579211618366969</v>
      </c>
      <c r="N268" s="71">
        <v>37.432891452034482</v>
      </c>
      <c r="O268" s="71">
        <v>35.651857409732372</v>
      </c>
      <c r="P268" s="71">
        <v>34.530338097112072</v>
      </c>
      <c r="Q268" s="71">
        <v>1.89758721037056</v>
      </c>
      <c r="R268" s="71">
        <v>0</v>
      </c>
      <c r="S268" s="71">
        <v>4.6340633413667591</v>
      </c>
      <c r="T268" s="72"/>
      <c r="U268" s="71">
        <v>3374678</v>
      </c>
      <c r="V268" s="71">
        <v>994</v>
      </c>
      <c r="W268" s="71">
        <v>520</v>
      </c>
      <c r="X268" s="71">
        <v>11252</v>
      </c>
      <c r="Y268" s="71">
        <v>9884</v>
      </c>
      <c r="Z268" s="71">
        <v>18500</v>
      </c>
      <c r="AA268" s="71">
        <v>6978</v>
      </c>
      <c r="AB268" s="71">
        <v>27040</v>
      </c>
      <c r="AC268" s="71">
        <v>0</v>
      </c>
      <c r="AD268" s="71">
        <v>4.6340633413667591</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2.6240000000000001</v>
      </c>
      <c r="BK268" s="71">
        <v>0</v>
      </c>
      <c r="BL268" s="71">
        <v>12.968</v>
      </c>
      <c r="BM268" s="71">
        <v>0</v>
      </c>
      <c r="BN268" s="72"/>
      <c r="BO268" s="71">
        <v>0</v>
      </c>
      <c r="BP268" s="71">
        <v>0</v>
      </c>
      <c r="BQ268" s="71">
        <v>1</v>
      </c>
      <c r="BR268" s="71">
        <v>0</v>
      </c>
      <c r="BS268" s="71">
        <v>2</v>
      </c>
      <c r="BT268" s="71">
        <v>0</v>
      </c>
      <c r="BU268"/>
      <c r="BV268" s="70">
        <v>15.592000000000001</v>
      </c>
      <c r="BW268" s="70">
        <v>0</v>
      </c>
      <c r="BX268" s="70">
        <v>0</v>
      </c>
      <c r="BY268" s="70">
        <v>0</v>
      </c>
      <c r="BZ268" s="70">
        <v>0</v>
      </c>
      <c r="CA268" s="70">
        <v>0</v>
      </c>
      <c r="CB268" s="70">
        <v>0</v>
      </c>
      <c r="CC268" s="70">
        <v>0</v>
      </c>
      <c r="CD268" s="70">
        <v>0</v>
      </c>
    </row>
    <row r="269" spans="1:82">
      <c r="A269" s="70" t="s">
        <v>1946</v>
      </c>
      <c r="B269" s="70">
        <v>298</v>
      </c>
      <c r="C269" s="70">
        <v>9</v>
      </c>
      <c r="D269" s="70">
        <v>18</v>
      </c>
      <c r="E269" s="70">
        <v>2012</v>
      </c>
      <c r="F269" s="70" t="s">
        <v>179</v>
      </c>
      <c r="G269" s="70" t="s">
        <v>1937</v>
      </c>
      <c r="H269" s="70" t="s">
        <v>1938</v>
      </c>
      <c r="I269" s="148"/>
      <c r="J269" s="71">
        <v>25.401009837354319</v>
      </c>
      <c r="K269" s="71">
        <v>2.7159373327663432</v>
      </c>
      <c r="L269" s="71">
        <v>21.415868850827462</v>
      </c>
      <c r="M269" s="71">
        <v>59.379988587727091</v>
      </c>
      <c r="N269" s="71">
        <v>36.378217336020448</v>
      </c>
      <c r="O269" s="71">
        <v>35.80532298475314</v>
      </c>
      <c r="P269" s="71">
        <v>34.477968003508337</v>
      </c>
      <c r="Q269" s="71">
        <v>2.0509395899040999</v>
      </c>
      <c r="R269" s="71">
        <v>0</v>
      </c>
      <c r="S269" s="71">
        <v>3.9629634137794141</v>
      </c>
      <c r="T269" s="72"/>
      <c r="U269" s="71">
        <v>3361992</v>
      </c>
      <c r="V269" s="71">
        <v>994</v>
      </c>
      <c r="W269" s="71">
        <v>520</v>
      </c>
      <c r="X269" s="71">
        <v>11252</v>
      </c>
      <c r="Y269" s="71">
        <v>10002</v>
      </c>
      <c r="Z269" s="71">
        <v>18727</v>
      </c>
      <c r="AA269" s="71">
        <v>6928</v>
      </c>
      <c r="AB269" s="71">
        <v>26899</v>
      </c>
      <c r="AC269" s="71">
        <v>0</v>
      </c>
      <c r="AD269" s="71">
        <v>3.9629634137794141</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3.1549999999999998</v>
      </c>
      <c r="BK269" s="71">
        <v>0</v>
      </c>
      <c r="BL269" s="71">
        <v>7.7990000000000004</v>
      </c>
      <c r="BM269" s="71">
        <v>0</v>
      </c>
      <c r="BN269" s="72"/>
      <c r="BO269" s="71">
        <v>0</v>
      </c>
      <c r="BP269" s="71">
        <v>0</v>
      </c>
      <c r="BQ269" s="71">
        <v>1</v>
      </c>
      <c r="BR269" s="71">
        <v>0</v>
      </c>
      <c r="BS269" s="71">
        <v>1</v>
      </c>
      <c r="BT269" s="71">
        <v>0</v>
      </c>
      <c r="BU269"/>
      <c r="BV269" s="70">
        <v>10.954000000000001</v>
      </c>
      <c r="BW269" s="70">
        <v>0</v>
      </c>
      <c r="BX269" s="70">
        <v>0</v>
      </c>
      <c r="BY269" s="70">
        <v>0</v>
      </c>
      <c r="BZ269" s="70">
        <v>0</v>
      </c>
      <c r="CA269" s="70">
        <v>0</v>
      </c>
      <c r="CB269" s="70">
        <v>0</v>
      </c>
      <c r="CC269" s="70">
        <v>0</v>
      </c>
      <c r="CD269" s="70">
        <v>0</v>
      </c>
    </row>
    <row r="270" spans="1:82">
      <c r="A270" s="70" t="s">
        <v>1947</v>
      </c>
      <c r="B270" s="70">
        <v>299</v>
      </c>
      <c r="C270" s="70">
        <v>10</v>
      </c>
      <c r="D270" s="70">
        <v>18</v>
      </c>
      <c r="E270" s="70">
        <v>2013</v>
      </c>
      <c r="F270" s="70" t="s">
        <v>180</v>
      </c>
      <c r="G270" s="70" t="s">
        <v>1937</v>
      </c>
      <c r="H270" s="70" t="s">
        <v>1938</v>
      </c>
      <c r="I270" s="148"/>
      <c r="J270" s="71">
        <v>24.287711115667811</v>
      </c>
      <c r="K270" s="71">
        <v>2.3039238695563671</v>
      </c>
      <c r="L270" s="71">
        <v>20.328073383952869</v>
      </c>
      <c r="M270" s="71">
        <v>59.120778198807272</v>
      </c>
      <c r="N270" s="71">
        <v>41.831617029410673</v>
      </c>
      <c r="O270" s="71">
        <v>34.514769245806676</v>
      </c>
      <c r="P270" s="71">
        <v>34.413062044103818</v>
      </c>
      <c r="Q270" s="71">
        <v>2.0707131520786999</v>
      </c>
      <c r="R270" s="71">
        <v>0</v>
      </c>
      <c r="S270" s="71">
        <v>0</v>
      </c>
      <c r="T270" s="72"/>
      <c r="U270" s="71">
        <v>3581924</v>
      </c>
      <c r="V270" s="71">
        <v>994</v>
      </c>
      <c r="W270" s="71">
        <v>520</v>
      </c>
      <c r="X270" s="71">
        <v>11252</v>
      </c>
      <c r="Y270" s="71">
        <v>10047</v>
      </c>
      <c r="Z270" s="71">
        <v>18858</v>
      </c>
      <c r="AA270" s="71">
        <v>6889</v>
      </c>
      <c r="AB270" s="71">
        <v>26769</v>
      </c>
      <c r="AC270" s="71">
        <v>0</v>
      </c>
      <c r="AD270" s="71">
        <v>0</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3.5150000000000001</v>
      </c>
      <c r="BK270" s="71">
        <v>0</v>
      </c>
      <c r="BL270" s="71">
        <v>8.4250000000000007</v>
      </c>
      <c r="BM270" s="71">
        <v>0</v>
      </c>
      <c r="BN270" s="72"/>
      <c r="BO270" s="71">
        <v>0</v>
      </c>
      <c r="BP270" s="71">
        <v>0</v>
      </c>
      <c r="BQ270" s="71">
        <v>1</v>
      </c>
      <c r="BR270" s="71">
        <v>0</v>
      </c>
      <c r="BS270" s="71">
        <v>1</v>
      </c>
      <c r="BT270" s="71">
        <v>0</v>
      </c>
      <c r="BU270"/>
      <c r="BV270" s="70">
        <v>11.94</v>
      </c>
      <c r="BW270" s="70">
        <v>0</v>
      </c>
      <c r="BX270" s="70">
        <v>0</v>
      </c>
      <c r="BY270" s="70">
        <v>0</v>
      </c>
      <c r="BZ270" s="70">
        <v>0</v>
      </c>
      <c r="CA270" s="70">
        <v>0</v>
      </c>
      <c r="CB270" s="70">
        <v>0</v>
      </c>
      <c r="CC270" s="70">
        <v>0</v>
      </c>
      <c r="CD270" s="70">
        <v>0</v>
      </c>
    </row>
    <row r="271" spans="1:82">
      <c r="A271" s="70" t="s">
        <v>1948</v>
      </c>
      <c r="B271" s="70">
        <v>300</v>
      </c>
      <c r="C271" s="70">
        <v>11</v>
      </c>
      <c r="D271" s="70">
        <v>18</v>
      </c>
      <c r="E271" s="70">
        <v>2014</v>
      </c>
      <c r="F271" s="70" t="s">
        <v>181</v>
      </c>
      <c r="G271" s="70" t="s">
        <v>1937</v>
      </c>
      <c r="H271" s="70" t="s">
        <v>1938</v>
      </c>
      <c r="I271" s="148"/>
      <c r="J271" s="71">
        <v>23.022493229423549</v>
      </c>
      <c r="K271" s="71">
        <v>2.185608506132322</v>
      </c>
      <c r="L271" s="71">
        <v>20.889353264562761</v>
      </c>
      <c r="M271" s="71">
        <v>54.986300784358882</v>
      </c>
      <c r="N271" s="71">
        <v>38.205467575557591</v>
      </c>
      <c r="O271" s="71">
        <v>33.083429054720952</v>
      </c>
      <c r="P271" s="71">
        <v>34.566829239441716</v>
      </c>
      <c r="Q271" s="71">
        <v>1.9672067512598601</v>
      </c>
      <c r="R271" s="71">
        <v>0</v>
      </c>
      <c r="S271" s="71">
        <v>7.1471916088264624</v>
      </c>
      <c r="T271" s="72"/>
      <c r="U271" s="71">
        <v>3622188</v>
      </c>
      <c r="V271" s="71">
        <v>861</v>
      </c>
      <c r="W271" s="71">
        <v>508</v>
      </c>
      <c r="X271" s="71">
        <v>10835</v>
      </c>
      <c r="Y271" s="71">
        <v>10079</v>
      </c>
      <c r="Z271" s="71">
        <v>19038</v>
      </c>
      <c r="AA271" s="71">
        <v>6884</v>
      </c>
      <c r="AB271" s="71">
        <v>26506</v>
      </c>
      <c r="AC271" s="71">
        <v>0</v>
      </c>
      <c r="AD271" s="71">
        <v>7.1471916088264624</v>
      </c>
      <c r="AE271" s="72"/>
      <c r="AF271" s="71"/>
      <c r="AG271" s="71"/>
      <c r="AH271" s="71"/>
      <c r="AI271" s="71"/>
      <c r="AJ271" s="71"/>
      <c r="AK271" s="71"/>
      <c r="AL271" s="71"/>
      <c r="AM271" s="71"/>
      <c r="AN271" s="71"/>
      <c r="AO271" s="71"/>
      <c r="AP271" s="71"/>
      <c r="AQ271" s="72"/>
      <c r="AR271" s="71">
        <v>178</v>
      </c>
      <c r="AS271" s="71">
        <v>168</v>
      </c>
      <c r="AT271" s="71">
        <v>0</v>
      </c>
      <c r="AU271" s="71">
        <v>0</v>
      </c>
      <c r="AV271" s="71">
        <v>0</v>
      </c>
      <c r="AW271" s="71">
        <v>0</v>
      </c>
      <c r="AX271" s="71"/>
      <c r="AY271" s="72"/>
      <c r="AZ271" s="71">
        <v>917.90000000000009</v>
      </c>
      <c r="BA271" s="71">
        <v>22689.7</v>
      </c>
      <c r="BB271" s="71">
        <v>0</v>
      </c>
      <c r="BC271" s="71">
        <v>0</v>
      </c>
      <c r="BD271" s="71">
        <v>0</v>
      </c>
      <c r="BE271" s="71">
        <v>0</v>
      </c>
      <c r="BF271" s="71"/>
      <c r="BG271" s="72"/>
      <c r="BH271" s="71">
        <v>0</v>
      </c>
      <c r="BI271" s="71">
        <v>0</v>
      </c>
      <c r="BJ271" s="71">
        <v>3.431</v>
      </c>
      <c r="BK271" s="71">
        <v>0</v>
      </c>
      <c r="BL271" s="71">
        <v>15.9</v>
      </c>
      <c r="BM271" s="71">
        <v>0</v>
      </c>
      <c r="BN271" s="72"/>
      <c r="BO271" s="71">
        <v>0</v>
      </c>
      <c r="BP271" s="71">
        <v>0</v>
      </c>
      <c r="BQ271" s="71">
        <v>1</v>
      </c>
      <c r="BR271" s="71">
        <v>0</v>
      </c>
      <c r="BS271" s="71">
        <v>2</v>
      </c>
      <c r="BT271" s="71">
        <v>0</v>
      </c>
      <c r="BU271"/>
      <c r="BV271" s="70">
        <v>19.331</v>
      </c>
      <c r="BW271" s="70">
        <v>0</v>
      </c>
      <c r="BX271" s="70">
        <v>0</v>
      </c>
      <c r="BY271" s="70">
        <v>0</v>
      </c>
      <c r="BZ271" s="70">
        <v>0</v>
      </c>
      <c r="CA271" s="70">
        <v>0</v>
      </c>
      <c r="CB271" s="70">
        <v>0</v>
      </c>
      <c r="CC271" s="70">
        <v>0</v>
      </c>
      <c r="CD271" s="70">
        <v>0</v>
      </c>
    </row>
    <row r="272" spans="1:82">
      <c r="A272" s="70" t="s">
        <v>1949</v>
      </c>
      <c r="B272" s="70">
        <v>301</v>
      </c>
      <c r="C272" s="70">
        <v>12</v>
      </c>
      <c r="D272" s="70">
        <v>18</v>
      </c>
      <c r="E272" s="70">
        <v>2015</v>
      </c>
      <c r="F272" s="70" t="s">
        <v>182</v>
      </c>
      <c r="G272" s="70" t="s">
        <v>1937</v>
      </c>
      <c r="H272" s="70" t="s">
        <v>1938</v>
      </c>
      <c r="I272" s="148"/>
      <c r="J272" s="71">
        <v>21.741655948251889</v>
      </c>
      <c r="K272" s="71">
        <v>2.1714973402601689</v>
      </c>
      <c r="L272" s="71">
        <v>19.481308533451671</v>
      </c>
      <c r="M272" s="71">
        <v>49.219896169758357</v>
      </c>
      <c r="N272" s="71">
        <v>34.590235007841201</v>
      </c>
      <c r="O272" s="71">
        <v>32.922979236597392</v>
      </c>
      <c r="P272" s="71">
        <v>34.423278983626659</v>
      </c>
      <c r="Q272" s="71">
        <v>1.90026704878969</v>
      </c>
      <c r="R272" s="71">
        <v>0</v>
      </c>
      <c r="S272" s="71">
        <v>4.7051314707131766</v>
      </c>
      <c r="T272" s="72"/>
      <c r="U272" s="71">
        <v>3906506</v>
      </c>
      <c r="V272" s="71">
        <v>861</v>
      </c>
      <c r="W272" s="71">
        <v>508</v>
      </c>
      <c r="X272" s="71">
        <v>10835</v>
      </c>
      <c r="Y272" s="71">
        <v>10131</v>
      </c>
      <c r="Z272" s="71">
        <v>19128</v>
      </c>
      <c r="AA272" s="71">
        <v>6850</v>
      </c>
      <c r="AB272" s="71">
        <v>26155</v>
      </c>
      <c r="AC272" s="71">
        <v>0</v>
      </c>
      <c r="AD272" s="71">
        <v>4.7051314707131766</v>
      </c>
      <c r="AE272" s="72"/>
      <c r="AF272" s="71">
        <v>26888873.309583519</v>
      </c>
      <c r="AG272" s="71">
        <v>1659082.4615492669</v>
      </c>
      <c r="AH272" s="71">
        <v>4139561.7425408321</v>
      </c>
      <c r="AI272" s="71">
        <v>68239405.596442893</v>
      </c>
      <c r="AJ272" s="71">
        <v>51437463.883011617</v>
      </c>
      <c r="AK272" s="71">
        <v>0</v>
      </c>
      <c r="AL272" s="71">
        <v>0</v>
      </c>
      <c r="AM272" s="71">
        <v>3584433.033901501</v>
      </c>
      <c r="AN272" s="71">
        <v>0</v>
      </c>
      <c r="AO272" s="71">
        <v>0</v>
      </c>
      <c r="AP272" s="71">
        <v>155948820.02702963</v>
      </c>
      <c r="AQ272" s="72"/>
      <c r="AR272" s="71">
        <v>218</v>
      </c>
      <c r="AS272" s="71">
        <v>441</v>
      </c>
      <c r="AT272" s="71">
        <v>0</v>
      </c>
      <c r="AU272" s="71">
        <v>0</v>
      </c>
      <c r="AV272" s="71">
        <v>0</v>
      </c>
      <c r="AW272" s="71">
        <v>0</v>
      </c>
      <c r="AX272" s="71"/>
      <c r="AY272" s="72"/>
      <c r="AZ272" s="71">
        <v>1145.5999999999999</v>
      </c>
      <c r="BA272" s="71">
        <v>62449.1</v>
      </c>
      <c r="BB272" s="71">
        <v>0</v>
      </c>
      <c r="BC272" s="71">
        <v>0</v>
      </c>
      <c r="BD272" s="71">
        <v>0</v>
      </c>
      <c r="BE272" s="71">
        <v>0</v>
      </c>
      <c r="BF272" s="71"/>
      <c r="BG272" s="72"/>
      <c r="BH272" s="71">
        <v>0</v>
      </c>
      <c r="BI272" s="71">
        <v>0</v>
      </c>
      <c r="BJ272" s="71">
        <v>3.18</v>
      </c>
      <c r="BK272" s="71">
        <v>0</v>
      </c>
      <c r="BL272" s="71">
        <v>15.266</v>
      </c>
      <c r="BM272" s="71">
        <v>0</v>
      </c>
      <c r="BN272" s="72"/>
      <c r="BO272" s="71">
        <v>0</v>
      </c>
      <c r="BP272" s="71">
        <v>0</v>
      </c>
      <c r="BQ272" s="71">
        <v>1</v>
      </c>
      <c r="BR272" s="71">
        <v>0</v>
      </c>
      <c r="BS272" s="71">
        <v>2</v>
      </c>
      <c r="BT272" s="71">
        <v>0</v>
      </c>
      <c r="BU272"/>
      <c r="BV272" s="70">
        <v>18.446000000000002</v>
      </c>
      <c r="BW272" s="70">
        <v>0</v>
      </c>
      <c r="BX272" s="70">
        <v>0</v>
      </c>
      <c r="BY272" s="70">
        <v>0</v>
      </c>
      <c r="BZ272" s="70">
        <v>0</v>
      </c>
      <c r="CA272" s="70">
        <v>0</v>
      </c>
      <c r="CB272" s="70">
        <v>0</v>
      </c>
      <c r="CC272" s="70">
        <v>0</v>
      </c>
      <c r="CD272" s="70">
        <v>0</v>
      </c>
    </row>
    <row r="273" spans="1:82">
      <c r="A273" s="70" t="s">
        <v>1950</v>
      </c>
      <c r="B273" s="70">
        <v>302</v>
      </c>
      <c r="C273" s="70">
        <v>13</v>
      </c>
      <c r="D273" s="70">
        <v>18</v>
      </c>
      <c r="E273" s="70">
        <v>2016</v>
      </c>
      <c r="F273" s="70" t="s">
        <v>155</v>
      </c>
      <c r="G273" s="1064" t="s">
        <v>1937</v>
      </c>
      <c r="H273" s="70" t="s">
        <v>1938</v>
      </c>
      <c r="I273" s="148"/>
      <c r="J273" s="71">
        <v>19.482093989088</v>
      </c>
      <c r="K273" s="71">
        <v>2.3852606740528461</v>
      </c>
      <c r="L273" s="71">
        <v>20.031978475222246</v>
      </c>
      <c r="M273" s="71">
        <v>45.324628610922375</v>
      </c>
      <c r="N273" s="71">
        <v>36.655462466181234</v>
      </c>
      <c r="O273" s="71">
        <v>32.562286368112481</v>
      </c>
      <c r="P273" s="71">
        <v>33.486311569546473</v>
      </c>
      <c r="Q273" s="71">
        <v>1.8326185946299876</v>
      </c>
      <c r="R273" s="71">
        <v>0</v>
      </c>
      <c r="S273" s="71">
        <v>4.7855359976040184</v>
      </c>
      <c r="T273" s="72"/>
      <c r="U273" s="71">
        <v>3659891</v>
      </c>
      <c r="V273" s="71">
        <v>861</v>
      </c>
      <c r="W273" s="71">
        <v>508</v>
      </c>
      <c r="X273" s="71">
        <v>10835</v>
      </c>
      <c r="Y273" s="71">
        <v>10216</v>
      </c>
      <c r="Z273" s="71">
        <v>19151</v>
      </c>
      <c r="AA273" s="71">
        <v>6892</v>
      </c>
      <c r="AB273" s="71">
        <v>25946</v>
      </c>
      <c r="AC273" s="71">
        <v>0</v>
      </c>
      <c r="AD273" s="71">
        <v>4.7855359976040184</v>
      </c>
      <c r="AE273" s="72"/>
      <c r="AF273" s="71">
        <v>25195619.07583018</v>
      </c>
      <c r="AG273" s="71">
        <v>1824153.796656528</v>
      </c>
      <c r="AH273" s="71">
        <v>3306425.0722799618</v>
      </c>
      <c r="AI273" s="71">
        <v>69046026.458716109</v>
      </c>
      <c r="AJ273" s="71">
        <v>50685141.020984821</v>
      </c>
      <c r="AK273" s="71">
        <v>0</v>
      </c>
      <c r="AL273" s="71">
        <v>0</v>
      </c>
      <c r="AM273" s="71">
        <v>3558552.9609203991</v>
      </c>
      <c r="AN273" s="71">
        <v>0</v>
      </c>
      <c r="AO273" s="71">
        <v>0</v>
      </c>
      <c r="AP273" s="71">
        <v>153615918.38538799</v>
      </c>
      <c r="AQ273" s="72"/>
      <c r="AR273" s="71">
        <v>258</v>
      </c>
      <c r="AS273" s="71">
        <v>611</v>
      </c>
      <c r="AT273" s="71">
        <v>0</v>
      </c>
      <c r="AU273" s="71">
        <v>0</v>
      </c>
      <c r="AV273" s="71">
        <v>0</v>
      </c>
      <c r="AW273" s="71">
        <v>0</v>
      </c>
      <c r="AX273" s="71"/>
      <c r="AY273" s="72"/>
      <c r="AZ273" s="71">
        <v>1361.5</v>
      </c>
      <c r="BA273" s="71">
        <v>81644.2</v>
      </c>
      <c r="BB273" s="71">
        <v>0</v>
      </c>
      <c r="BC273" s="71">
        <v>0</v>
      </c>
      <c r="BD273" s="71">
        <v>0</v>
      </c>
      <c r="BE273" s="71">
        <v>0</v>
      </c>
      <c r="BF273" s="71"/>
      <c r="BG273" s="72"/>
      <c r="BH273" s="71">
        <v>0</v>
      </c>
      <c r="BI273" s="71">
        <v>0</v>
      </c>
      <c r="BJ273" s="71">
        <v>0.627</v>
      </c>
      <c r="BK273" s="71">
        <v>0</v>
      </c>
      <c r="BL273" s="71">
        <v>15.423</v>
      </c>
      <c r="BM273" s="71">
        <v>0</v>
      </c>
      <c r="BN273" s="72"/>
      <c r="BO273" s="71">
        <v>0</v>
      </c>
      <c r="BP273" s="71">
        <v>0</v>
      </c>
      <c r="BQ273" s="71">
        <v>1</v>
      </c>
      <c r="BR273" s="71">
        <v>0</v>
      </c>
      <c r="BS273" s="71">
        <v>2</v>
      </c>
      <c r="BT273" s="71">
        <v>0</v>
      </c>
      <c r="BU273"/>
      <c r="BV273" s="70">
        <v>16.05</v>
      </c>
      <c r="BW273" s="70">
        <v>0</v>
      </c>
      <c r="BX273" s="70">
        <v>0</v>
      </c>
      <c r="BY273" s="70">
        <v>0</v>
      </c>
      <c r="BZ273" s="70">
        <v>0</v>
      </c>
      <c r="CA273" s="70">
        <v>0</v>
      </c>
      <c r="CB273" s="70">
        <v>0</v>
      </c>
      <c r="CC273" s="70">
        <v>0</v>
      </c>
      <c r="CD273" s="70">
        <v>0</v>
      </c>
    </row>
    <row r="274" spans="1:82">
      <c r="A274" s="70" t="s">
        <v>1951</v>
      </c>
      <c r="B274" s="70">
        <v>303</v>
      </c>
      <c r="C274" s="70">
        <v>14</v>
      </c>
      <c r="D274" s="70">
        <v>18</v>
      </c>
      <c r="E274" s="70">
        <v>2017</v>
      </c>
      <c r="F274" s="70" t="s">
        <v>156</v>
      </c>
      <c r="G274" s="1064" t="s">
        <v>1937</v>
      </c>
      <c r="H274" s="70" t="s">
        <v>1938</v>
      </c>
      <c r="I274" s="148"/>
      <c r="J274" s="71">
        <v>20.922151691824023</v>
      </c>
      <c r="K274" s="71">
        <v>2.3617368226172886</v>
      </c>
      <c r="L274" s="71">
        <v>23.017696693145052</v>
      </c>
      <c r="M274" s="71">
        <v>44.590075127239523</v>
      </c>
      <c r="N274" s="71">
        <v>36.158370718102454</v>
      </c>
      <c r="O274" s="71">
        <v>32.005859237292853</v>
      </c>
      <c r="P274" s="71">
        <v>32.979683179681814</v>
      </c>
      <c r="Q274" s="71">
        <v>1.7485502241337301</v>
      </c>
      <c r="R274" s="71">
        <v>0</v>
      </c>
      <c r="S274" s="71">
        <v>4.7221807238933833</v>
      </c>
      <c r="T274" s="72"/>
      <c r="U274" s="71">
        <v>3891890</v>
      </c>
      <c r="V274" s="71">
        <v>861</v>
      </c>
      <c r="W274" s="71">
        <v>508</v>
      </c>
      <c r="X274" s="71">
        <v>10835</v>
      </c>
      <c r="Y274" s="71">
        <v>10252</v>
      </c>
      <c r="Z274" s="71">
        <v>19136</v>
      </c>
      <c r="AA274" s="71">
        <v>6831</v>
      </c>
      <c r="AB274" s="71">
        <v>25600</v>
      </c>
      <c r="AC274" s="71">
        <v>0</v>
      </c>
      <c r="AD274" s="71">
        <v>4.7221807238933833</v>
      </c>
      <c r="AE274" s="72"/>
      <c r="AF274" s="71">
        <v>28019395.09982273</v>
      </c>
      <c r="AG274" s="71">
        <v>1856834.43646242</v>
      </c>
      <c r="AH274" s="71">
        <v>4990843.2696106592</v>
      </c>
      <c r="AI274" s="71">
        <v>72246068.252397195</v>
      </c>
      <c r="AJ274" s="71">
        <v>50249145.770968176</v>
      </c>
      <c r="AK274" s="71">
        <v>0</v>
      </c>
      <c r="AL274" s="71">
        <v>0</v>
      </c>
      <c r="AM274" s="71">
        <v>3516592.1836909852</v>
      </c>
      <c r="AN274" s="71">
        <v>0</v>
      </c>
      <c r="AO274" s="71">
        <v>0</v>
      </c>
      <c r="AP274" s="71">
        <v>160878879.01295218</v>
      </c>
      <c r="AQ274" s="72"/>
      <c r="AR274" s="71">
        <v>283</v>
      </c>
      <c r="AS274" s="71">
        <v>727</v>
      </c>
      <c r="AT274" s="71">
        <v>0</v>
      </c>
      <c r="AU274" s="71">
        <v>0</v>
      </c>
      <c r="AV274" s="71">
        <v>0</v>
      </c>
      <c r="AW274" s="71">
        <v>0</v>
      </c>
      <c r="AX274" s="71"/>
      <c r="AY274" s="72"/>
      <c r="AZ274" s="71">
        <v>1494.6</v>
      </c>
      <c r="BA274" s="71">
        <v>88005.400000000038</v>
      </c>
      <c r="BB274" s="71">
        <v>0</v>
      </c>
      <c r="BC274" s="71">
        <v>0</v>
      </c>
      <c r="BD274" s="71">
        <v>0</v>
      </c>
      <c r="BE274" s="71">
        <v>0</v>
      </c>
      <c r="BF274" s="71"/>
      <c r="BG274" s="72"/>
      <c r="BH274" s="71">
        <v>0</v>
      </c>
      <c r="BI274" s="71">
        <v>0</v>
      </c>
      <c r="BJ274" s="71">
        <v>3.2789999999999999</v>
      </c>
      <c r="BK274" s="71">
        <v>0</v>
      </c>
      <c r="BL274" s="71">
        <v>15.263999999999999</v>
      </c>
      <c r="BM274" s="71">
        <v>0</v>
      </c>
      <c r="BN274" s="72"/>
      <c r="BO274" s="71">
        <v>0</v>
      </c>
      <c r="BP274" s="71">
        <v>0</v>
      </c>
      <c r="BQ274" s="71">
        <v>1</v>
      </c>
      <c r="BR274" s="71">
        <v>0</v>
      </c>
      <c r="BS274" s="71">
        <v>2</v>
      </c>
      <c r="BT274" s="71">
        <v>0</v>
      </c>
      <c r="BU274"/>
      <c r="BV274" s="70">
        <v>18.542999999999999</v>
      </c>
      <c r="BW274" s="70">
        <v>0</v>
      </c>
      <c r="BX274" s="70">
        <v>0</v>
      </c>
      <c r="BY274" s="70">
        <v>0</v>
      </c>
      <c r="BZ274" s="70">
        <v>0</v>
      </c>
      <c r="CA274" s="70">
        <v>0</v>
      </c>
      <c r="CB274" s="70">
        <v>0</v>
      </c>
      <c r="CC274" s="70">
        <v>0</v>
      </c>
      <c r="CD274" s="70">
        <v>0</v>
      </c>
    </row>
    <row r="275" spans="1:82">
      <c r="A275" s="70" t="s">
        <v>1952</v>
      </c>
      <c r="B275" s="70">
        <v>304</v>
      </c>
      <c r="C275" s="70">
        <v>15</v>
      </c>
      <c r="D275" s="70">
        <v>18</v>
      </c>
      <c r="E275" s="70">
        <v>2018</v>
      </c>
      <c r="F275" s="70" t="s">
        <v>183</v>
      </c>
      <c r="G275" s="70" t="s">
        <v>1937</v>
      </c>
      <c r="H275" s="70" t="s">
        <v>1938</v>
      </c>
      <c r="I275" s="148"/>
      <c r="J275" s="71">
        <v>22.879207003871226</v>
      </c>
      <c r="K275" s="71">
        <v>2.1302469688065413</v>
      </c>
      <c r="L275" s="71">
        <v>21.32726548674783</v>
      </c>
      <c r="M275" s="71">
        <v>43.988165274948855</v>
      </c>
      <c r="N275" s="71">
        <v>31.703478658455143</v>
      </c>
      <c r="O275" s="71">
        <v>31.289660349310108</v>
      </c>
      <c r="P275" s="71">
        <v>32.450640408283085</v>
      </c>
      <c r="Q275" s="71">
        <v>1.60277451451847</v>
      </c>
      <c r="R275" s="71">
        <v>0</v>
      </c>
      <c r="S275" s="71">
        <v>4.7599884946094511</v>
      </c>
      <c r="T275" s="72"/>
      <c r="U275" s="71">
        <v>4238238</v>
      </c>
      <c r="V275" s="71">
        <v>861</v>
      </c>
      <c r="W275" s="71">
        <v>508</v>
      </c>
      <c r="X275" s="71">
        <v>10835</v>
      </c>
      <c r="Y275" s="71">
        <v>10276</v>
      </c>
      <c r="Z275" s="71">
        <v>19066</v>
      </c>
      <c r="AA275" s="71">
        <v>6789</v>
      </c>
      <c r="AB275" s="71">
        <v>25288</v>
      </c>
      <c r="AC275" s="71">
        <v>0</v>
      </c>
      <c r="AD275" s="71">
        <v>4.7599884946094511</v>
      </c>
      <c r="AE275" s="72"/>
      <c r="AF275" s="71">
        <v>31092654.635578271</v>
      </c>
      <c r="AG275" s="71">
        <v>1603042.3104860261</v>
      </c>
      <c r="AH275" s="71">
        <v>4725356.7665189011</v>
      </c>
      <c r="AI275" s="71">
        <v>69803629.505678475</v>
      </c>
      <c r="AJ275" s="71">
        <v>46885963.187134571</v>
      </c>
      <c r="AK275" s="71">
        <v>0</v>
      </c>
      <c r="AL275" s="71">
        <v>0</v>
      </c>
      <c r="AM275" s="71">
        <v>3480921.287676177</v>
      </c>
      <c r="AN275" s="71">
        <v>0</v>
      </c>
      <c r="AO275" s="71">
        <v>0</v>
      </c>
      <c r="AP275" s="71">
        <v>157591567.69307244</v>
      </c>
      <c r="AQ275" s="72"/>
      <c r="AR275" s="71">
        <v>307</v>
      </c>
      <c r="AS275" s="71">
        <v>800</v>
      </c>
      <c r="AT275" s="71">
        <v>0</v>
      </c>
      <c r="AU275" s="71">
        <v>0</v>
      </c>
      <c r="AV275" s="71">
        <v>0</v>
      </c>
      <c r="AW275" s="71">
        <v>0</v>
      </c>
      <c r="AX275" s="71"/>
      <c r="AY275" s="72"/>
      <c r="AZ275" s="71">
        <v>1638.2</v>
      </c>
      <c r="BA275" s="71">
        <v>91062</v>
      </c>
      <c r="BB275" s="71">
        <v>0</v>
      </c>
      <c r="BC275" s="71">
        <v>0</v>
      </c>
      <c r="BD275" s="71">
        <v>0</v>
      </c>
      <c r="BE275" s="71">
        <v>0</v>
      </c>
      <c r="BF275" s="71"/>
      <c r="BG275" s="72"/>
      <c r="BH275" s="71">
        <v>0</v>
      </c>
      <c r="BI275" s="71">
        <v>0</v>
      </c>
      <c r="BJ275" s="71">
        <v>3.2669999999999999</v>
      </c>
      <c r="BK275" s="71">
        <v>0</v>
      </c>
      <c r="BL275" s="71">
        <v>14.842000000000001</v>
      </c>
      <c r="BM275" s="71">
        <v>0</v>
      </c>
      <c r="BN275" s="72"/>
      <c r="BO275" s="71">
        <v>0</v>
      </c>
      <c r="BP275" s="71">
        <v>0</v>
      </c>
      <c r="BQ275" s="71">
        <v>1</v>
      </c>
      <c r="BR275" s="71">
        <v>0</v>
      </c>
      <c r="BS275" s="71">
        <v>2</v>
      </c>
      <c r="BT275" s="71">
        <v>0</v>
      </c>
      <c r="BU275"/>
      <c r="BV275" s="70">
        <v>18.109000000000002</v>
      </c>
      <c r="BW275" s="70">
        <v>0</v>
      </c>
      <c r="BX275" s="70">
        <v>0</v>
      </c>
      <c r="BY275" s="70">
        <v>0</v>
      </c>
      <c r="BZ275" s="70">
        <v>0</v>
      </c>
      <c r="CA275" s="70">
        <v>0</v>
      </c>
      <c r="CB275" s="70">
        <v>0</v>
      </c>
      <c r="CC275" s="70">
        <v>0</v>
      </c>
      <c r="CD275" s="70">
        <v>0</v>
      </c>
    </row>
    <row r="276" spans="1:82">
      <c r="A276" s="70" t="s">
        <v>1953</v>
      </c>
      <c r="B276" s="70">
        <v>305</v>
      </c>
      <c r="C276" s="70">
        <v>16</v>
      </c>
      <c r="D276" s="70">
        <v>18</v>
      </c>
      <c r="E276" s="70">
        <v>2019</v>
      </c>
      <c r="F276" s="70" t="s">
        <v>158</v>
      </c>
      <c r="G276" s="70" t="s">
        <v>1937</v>
      </c>
      <c r="H276" s="70" t="s">
        <v>1938</v>
      </c>
      <c r="I276" s="148"/>
      <c r="J276" s="71">
        <v>22.209128486336041</v>
      </c>
      <c r="K276" s="71">
        <v>1.9675525133436766</v>
      </c>
      <c r="L276" s="71">
        <v>21.507953713910865</v>
      </c>
      <c r="M276" s="71">
        <v>42.650541937723737</v>
      </c>
      <c r="N276" s="71">
        <v>32.750787643042742</v>
      </c>
      <c r="O276" s="71">
        <v>30.495137996687138</v>
      </c>
      <c r="P276" s="71">
        <v>32.24748577868985</v>
      </c>
      <c r="Q276" s="71">
        <v>1.5460261302351901</v>
      </c>
      <c r="R276" s="71">
        <v>0</v>
      </c>
      <c r="S276" s="71">
        <v>5.407187037311556</v>
      </c>
      <c r="T276" s="72"/>
      <c r="U276" s="71">
        <v>4351807</v>
      </c>
      <c r="V276" s="71">
        <v>861</v>
      </c>
      <c r="W276" s="71">
        <v>508</v>
      </c>
      <c r="X276" s="71">
        <v>10835</v>
      </c>
      <c r="Y276" s="71">
        <v>10367</v>
      </c>
      <c r="Z276" s="71">
        <v>19092</v>
      </c>
      <c r="AA276" s="71">
        <v>6696</v>
      </c>
      <c r="AB276" s="71">
        <v>25053</v>
      </c>
      <c r="AC276" s="71">
        <v>0</v>
      </c>
      <c r="AD276" s="71">
        <v>5.407187037311556</v>
      </c>
      <c r="AE276" s="72"/>
      <c r="AF276" s="71">
        <v>30876899.7776815</v>
      </c>
      <c r="AG276" s="71">
        <v>1547350.2272747229</v>
      </c>
      <c r="AH276" s="71">
        <v>5045093.4467385542</v>
      </c>
      <c r="AI276" s="71">
        <v>70497891.774271339</v>
      </c>
      <c r="AJ276" s="71">
        <v>47397929.62686789</v>
      </c>
      <c r="AK276" s="71">
        <v>0</v>
      </c>
      <c r="AL276" s="71">
        <v>0</v>
      </c>
      <c r="AM276" s="71">
        <v>3412030.0011169752</v>
      </c>
      <c r="AN276" s="71">
        <v>0</v>
      </c>
      <c r="AO276" s="71">
        <v>0</v>
      </c>
      <c r="AP276" s="71">
        <v>158777194.85395098</v>
      </c>
      <c r="AQ276" s="72"/>
      <c r="AR276" s="71">
        <v>347</v>
      </c>
      <c r="AS276" s="71">
        <v>916</v>
      </c>
      <c r="AT276" s="71">
        <v>0</v>
      </c>
      <c r="AU276" s="71">
        <v>0</v>
      </c>
      <c r="AV276" s="71">
        <v>0</v>
      </c>
      <c r="AW276" s="71">
        <v>0</v>
      </c>
      <c r="AX276" s="71"/>
      <c r="AY276" s="72"/>
      <c r="AZ276" s="71">
        <v>1828.200000000001</v>
      </c>
      <c r="BA276" s="71">
        <v>96534.000000000058</v>
      </c>
      <c r="BB276" s="71">
        <v>0</v>
      </c>
      <c r="BC276" s="71">
        <v>0</v>
      </c>
      <c r="BD276" s="71">
        <v>0</v>
      </c>
      <c r="BE276" s="71">
        <v>0</v>
      </c>
      <c r="BF276" s="71"/>
      <c r="BG276" s="72"/>
      <c r="BH276" s="71">
        <v>0</v>
      </c>
      <c r="BI276" s="71">
        <v>0</v>
      </c>
      <c r="BJ276" s="71">
        <v>3.0230000000000001</v>
      </c>
      <c r="BK276" s="71">
        <v>0</v>
      </c>
      <c r="BL276" s="71">
        <v>13.638999999999999</v>
      </c>
      <c r="BM276" s="71">
        <v>0</v>
      </c>
      <c r="BN276" s="72"/>
      <c r="BO276" s="71">
        <v>0</v>
      </c>
      <c r="BP276" s="71">
        <v>0</v>
      </c>
      <c r="BQ276" s="71">
        <v>1</v>
      </c>
      <c r="BR276" s="71">
        <v>0</v>
      </c>
      <c r="BS276" s="71">
        <v>2</v>
      </c>
      <c r="BT276" s="71">
        <v>0</v>
      </c>
      <c r="BU276"/>
      <c r="BV276" s="70">
        <v>16.661999999999999</v>
      </c>
      <c r="BW276" s="70">
        <v>0</v>
      </c>
      <c r="BX276" s="70">
        <v>0</v>
      </c>
      <c r="BY276" s="70">
        <v>0</v>
      </c>
      <c r="BZ276" s="70">
        <v>0</v>
      </c>
      <c r="CA276" s="70">
        <v>0</v>
      </c>
      <c r="CB276" s="70">
        <v>0</v>
      </c>
      <c r="CC276" s="70">
        <v>0</v>
      </c>
      <c r="CD276" s="70">
        <v>0</v>
      </c>
    </row>
    <row r="277" spans="1:82">
      <c r="A277" s="70" t="s">
        <v>1954</v>
      </c>
      <c r="B277" s="70">
        <v>306</v>
      </c>
      <c r="C277" s="70">
        <v>17</v>
      </c>
      <c r="D277" s="70">
        <v>18</v>
      </c>
      <c r="E277" s="70">
        <v>2020</v>
      </c>
      <c r="F277" s="70" t="s">
        <v>159</v>
      </c>
      <c r="G277" s="70" t="s">
        <v>1937</v>
      </c>
      <c r="H277" s="70" t="s">
        <v>1938</v>
      </c>
      <c r="I277" s="148"/>
      <c r="J277" s="71">
        <v>23.878414396183199</v>
      </c>
      <c r="K277" s="71">
        <v>2.070606222495214</v>
      </c>
      <c r="L277" s="71">
        <v>19.213775797062517</v>
      </c>
      <c r="M277" s="71">
        <v>34.639570811876553</v>
      </c>
      <c r="N277" s="71">
        <v>31.025861652289318</v>
      </c>
      <c r="O277" s="71">
        <v>26.852398336681095</v>
      </c>
      <c r="P277" s="71">
        <v>30.579446073362526</v>
      </c>
      <c r="Q277" s="71">
        <v>1.4596316684636601</v>
      </c>
      <c r="R277" s="71">
        <v>0</v>
      </c>
      <c r="S277" s="71">
        <v>3.8228689122133992</v>
      </c>
      <c r="T277" s="72"/>
      <c r="U277" s="71">
        <v>4340711</v>
      </c>
      <c r="V277" s="71">
        <v>775</v>
      </c>
      <c r="W277" s="71">
        <v>549</v>
      </c>
      <c r="X277" s="71">
        <v>9208</v>
      </c>
      <c r="Y277" s="71">
        <v>10423</v>
      </c>
      <c r="Z277" s="71">
        <v>19188</v>
      </c>
      <c r="AA277" s="71">
        <v>6749</v>
      </c>
      <c r="AB277" s="71">
        <v>24756</v>
      </c>
      <c r="AC277" s="71">
        <v>0</v>
      </c>
      <c r="AD277" s="71">
        <v>3.8228689122133992</v>
      </c>
      <c r="AE277" s="72"/>
      <c r="AF277" s="71">
        <v>33769115.381908678</v>
      </c>
      <c r="AG277" s="71">
        <v>1574225.1569366853</v>
      </c>
      <c r="AH277" s="71">
        <v>4731835.0276362551</v>
      </c>
      <c r="AI277" s="71">
        <v>56608087.004280038</v>
      </c>
      <c r="AJ277" s="71">
        <v>43277664.534412093</v>
      </c>
      <c r="AK277" s="71"/>
      <c r="AL277" s="71"/>
      <c r="AM277" s="71">
        <v>3230933.0448966241</v>
      </c>
      <c r="AN277" s="71"/>
      <c r="AO277" s="71"/>
      <c r="AP277" s="71">
        <v>143191860.15007037</v>
      </c>
      <c r="AQ277" s="72"/>
      <c r="AR277" s="71">
        <v>376</v>
      </c>
      <c r="AS277" s="71">
        <v>1039</v>
      </c>
      <c r="AT277" s="71">
        <v>0</v>
      </c>
      <c r="AU277" s="71">
        <v>0</v>
      </c>
      <c r="AV277" s="71">
        <v>0</v>
      </c>
      <c r="AW277" s="71">
        <v>0</v>
      </c>
      <c r="AX277" s="71"/>
      <c r="AY277" s="72"/>
      <c r="AZ277" s="71">
        <v>1993.100000000001</v>
      </c>
      <c r="BA277" s="71">
        <v>102490.3999999997</v>
      </c>
      <c r="BB277" s="71">
        <v>0</v>
      </c>
      <c r="BC277" s="71">
        <v>0</v>
      </c>
      <c r="BD277" s="71">
        <v>0</v>
      </c>
      <c r="BE277" s="71">
        <v>0</v>
      </c>
      <c r="BF277" s="71"/>
      <c r="BG277" s="72"/>
      <c r="BH277" s="71">
        <v>0</v>
      </c>
      <c r="BI277" s="71">
        <v>0</v>
      </c>
      <c r="BJ277" s="71">
        <v>3.1459999999999999</v>
      </c>
      <c r="BK277" s="71">
        <v>0</v>
      </c>
      <c r="BL277" s="71">
        <v>11.558999999999999</v>
      </c>
      <c r="BM277" s="71">
        <v>0</v>
      </c>
      <c r="BN277" s="72"/>
      <c r="BO277" s="71">
        <v>0</v>
      </c>
      <c r="BP277" s="71">
        <v>0</v>
      </c>
      <c r="BQ277" s="71">
        <v>1</v>
      </c>
      <c r="BR277" s="71">
        <v>0</v>
      </c>
      <c r="BS277" s="71">
        <v>2</v>
      </c>
      <c r="BT277" s="71">
        <v>0</v>
      </c>
      <c r="BU277"/>
      <c r="BV277" s="70">
        <v>14.705</v>
      </c>
      <c r="BW277" s="70">
        <v>0</v>
      </c>
      <c r="BX277" s="70">
        <v>0</v>
      </c>
      <c r="BY277" s="70">
        <v>0</v>
      </c>
      <c r="BZ277" s="70">
        <v>0</v>
      </c>
      <c r="CA277" s="70">
        <v>0</v>
      </c>
      <c r="CB277" s="70">
        <v>0</v>
      </c>
      <c r="CC277" s="70">
        <v>0</v>
      </c>
      <c r="CD277" s="70">
        <v>0</v>
      </c>
    </row>
    <row r="278" spans="1:82">
      <c r="A278" s="70" t="s">
        <v>1955</v>
      </c>
      <c r="B278" s="70">
        <v>306</v>
      </c>
      <c r="C278" s="70">
        <v>18</v>
      </c>
      <c r="D278" s="70">
        <v>18</v>
      </c>
      <c r="E278" s="70">
        <v>2021</v>
      </c>
      <c r="F278" s="70" t="s">
        <v>160</v>
      </c>
      <c r="G278" s="70" t="s">
        <v>1937</v>
      </c>
      <c r="H278" s="70" t="s">
        <v>1938</v>
      </c>
      <c r="I278" s="148"/>
      <c r="J278" s="71">
        <v>21.598533940519886</v>
      </c>
      <c r="K278" s="71">
        <v>2.3721377563484825</v>
      </c>
      <c r="L278" s="71">
        <v>16.113971567074142</v>
      </c>
      <c r="M278" s="71">
        <v>38.580635390646854</v>
      </c>
      <c r="N278" s="71">
        <v>29.91297702700685</v>
      </c>
      <c r="O278" s="71">
        <v>26.083172590149612</v>
      </c>
      <c r="P278" s="71">
        <v>31.346030396382123</v>
      </c>
      <c r="Q278" s="71">
        <v>1.4327028413182801</v>
      </c>
      <c r="R278" s="71">
        <v>0</v>
      </c>
      <c r="S278" s="71">
        <v>3.829194771722749</v>
      </c>
      <c r="T278" s="72"/>
      <c r="U278" s="71">
        <v>4023533</v>
      </c>
      <c r="V278" s="71">
        <v>775</v>
      </c>
      <c r="W278" s="71">
        <v>549</v>
      </c>
      <c r="X278" s="71">
        <v>9208</v>
      </c>
      <c r="Y278" s="71">
        <v>10505</v>
      </c>
      <c r="Z278" s="71">
        <v>19191</v>
      </c>
      <c r="AA278" s="71">
        <v>6746</v>
      </c>
      <c r="AB278" s="71">
        <v>24538</v>
      </c>
      <c r="AC278" s="71">
        <v>0</v>
      </c>
      <c r="AD278" s="71">
        <v>3.829194771722749</v>
      </c>
      <c r="AE278" s="72"/>
      <c r="AF278" s="71">
        <v>30150180.96865955</v>
      </c>
      <c r="AG278" s="71">
        <v>2052896.9471787235</v>
      </c>
      <c r="AH278" s="71">
        <v>3806551.1973498575</v>
      </c>
      <c r="AI278" s="71">
        <v>63264893.571191922</v>
      </c>
      <c r="AJ278" s="71">
        <v>44849862.319718003</v>
      </c>
      <c r="AK278" s="71">
        <v>0</v>
      </c>
      <c r="AL278" s="71">
        <v>0</v>
      </c>
      <c r="AM278" s="71">
        <v>3220953.2790278681</v>
      </c>
      <c r="AN278" s="71">
        <v>0</v>
      </c>
      <c r="AO278" s="71">
        <v>0</v>
      </c>
      <c r="AP278" s="71">
        <v>147345338.28312594</v>
      </c>
      <c r="AQ278" s="72"/>
      <c r="AR278" s="71">
        <v>398</v>
      </c>
      <c r="AS278" s="71">
        <v>1065</v>
      </c>
      <c r="AT278" s="71">
        <v>0</v>
      </c>
      <c r="AU278" s="71">
        <v>1</v>
      </c>
      <c r="AV278" s="71">
        <v>0</v>
      </c>
      <c r="AW278" s="71">
        <v>0</v>
      </c>
      <c r="AX278" s="71"/>
      <c r="AY278" s="72"/>
      <c r="AZ278" s="71">
        <v>2119.8000000000011</v>
      </c>
      <c r="BA278" s="71">
        <v>103693.0999999997</v>
      </c>
      <c r="BB278" s="71">
        <v>0</v>
      </c>
      <c r="BC278" s="71">
        <v>49.9</v>
      </c>
      <c r="BD278" s="71">
        <v>0</v>
      </c>
      <c r="BE278" s="71">
        <v>0</v>
      </c>
      <c r="BF278" s="71"/>
      <c r="BG278" s="72"/>
      <c r="BH278" s="71">
        <v>0</v>
      </c>
      <c r="BI278" s="71">
        <v>0</v>
      </c>
      <c r="BJ278" s="71">
        <v>3.5870000000000002</v>
      </c>
      <c r="BK278" s="71">
        <v>0</v>
      </c>
      <c r="BL278" s="71">
        <v>10.082000000000001</v>
      </c>
      <c r="BM278" s="71">
        <v>0</v>
      </c>
      <c r="BN278" s="72"/>
      <c r="BO278" s="71">
        <v>0</v>
      </c>
      <c r="BP278" s="71">
        <v>0</v>
      </c>
      <c r="BQ278" s="71">
        <v>1</v>
      </c>
      <c r="BR278" s="71">
        <v>0</v>
      </c>
      <c r="BS278" s="71">
        <v>2</v>
      </c>
      <c r="BT278" s="71">
        <v>0</v>
      </c>
      <c r="BU278"/>
      <c r="BV278" s="70">
        <v>13.669</v>
      </c>
      <c r="BW278" s="70">
        <v>0</v>
      </c>
      <c r="BX278" s="70">
        <v>0</v>
      </c>
      <c r="BY278" s="70">
        <v>0</v>
      </c>
      <c r="BZ278" s="70">
        <v>0</v>
      </c>
      <c r="CA278" s="70">
        <v>0</v>
      </c>
      <c r="CB278" s="70">
        <v>0</v>
      </c>
      <c r="CC278" s="70">
        <v>0</v>
      </c>
      <c r="CD278" s="70">
        <v>0</v>
      </c>
    </row>
    <row r="279" spans="1:82">
      <c r="A279" s="70" t="s">
        <v>1956</v>
      </c>
      <c r="B279" s="70">
        <v>306</v>
      </c>
      <c r="C279" s="70">
        <v>19</v>
      </c>
      <c r="D279" s="70">
        <v>18</v>
      </c>
      <c r="E279" s="70">
        <v>2022</v>
      </c>
      <c r="F279" s="70" t="s">
        <v>161</v>
      </c>
      <c r="G279" s="70" t="s">
        <v>1937</v>
      </c>
      <c r="H279" s="70" t="s">
        <v>1938</v>
      </c>
      <c r="I279" s="148"/>
      <c r="J279" s="71">
        <v>20.820379025679632</v>
      </c>
      <c r="K279" s="71">
        <v>1.942198784145277</v>
      </c>
      <c r="L279" s="71">
        <v>18.195333816257339</v>
      </c>
      <c r="M279" s="71">
        <v>36.65388607831472</v>
      </c>
      <c r="N279" s="71">
        <v>34.080904965183244</v>
      </c>
      <c r="O279" s="71">
        <v>27.268318824699801</v>
      </c>
      <c r="P279" s="71">
        <v>31.049273370305148</v>
      </c>
      <c r="Q279" s="71">
        <v>1.4294186459145131</v>
      </c>
      <c r="R279" s="71">
        <v>0</v>
      </c>
      <c r="S279" s="71">
        <v>4.7384887372433742</v>
      </c>
      <c r="T279" s="72"/>
      <c r="U279" s="71">
        <v>4438497</v>
      </c>
      <c r="V279" s="71">
        <v>775</v>
      </c>
      <c r="W279" s="71">
        <v>549</v>
      </c>
      <c r="X279" s="71">
        <v>9208</v>
      </c>
      <c r="Y279" s="71">
        <v>10640</v>
      </c>
      <c r="Z279" s="71">
        <v>19062</v>
      </c>
      <c r="AA279" s="71">
        <v>6784</v>
      </c>
      <c r="AB279" s="71">
        <v>24281</v>
      </c>
      <c r="AC279" s="71">
        <v>0</v>
      </c>
      <c r="AD279" s="71">
        <v>4.7384887372433742</v>
      </c>
      <c r="AE279" s="72"/>
      <c r="AF279" s="71">
        <v>28771316.697369888</v>
      </c>
      <c r="AG279" s="71">
        <v>1462222.7611005274</v>
      </c>
      <c r="AH279" s="71">
        <v>5060122.4079876421</v>
      </c>
      <c r="AI279" s="71">
        <v>58815203.081274092</v>
      </c>
      <c r="AJ279" s="71">
        <v>53625478.735121123</v>
      </c>
      <c r="AK279" s="71">
        <v>0</v>
      </c>
      <c r="AL279" s="71">
        <v>0</v>
      </c>
      <c r="AM279" s="71">
        <v>3135339.835499173</v>
      </c>
      <c r="AN279" s="71">
        <v>0</v>
      </c>
      <c r="AO279" s="71">
        <v>0</v>
      </c>
      <c r="AP279" s="71">
        <v>150869683.51835245</v>
      </c>
      <c r="AQ279" s="72"/>
      <c r="AR279" s="71">
        <v>427</v>
      </c>
      <c r="AS279" s="71">
        <v>1140</v>
      </c>
      <c r="AT279" s="71">
        <v>0</v>
      </c>
      <c r="AU279" s="71">
        <v>1</v>
      </c>
      <c r="AV279" s="71">
        <v>0</v>
      </c>
      <c r="AW279" s="71">
        <v>0</v>
      </c>
      <c r="AX279" s="71"/>
      <c r="AY279" s="72"/>
      <c r="AZ279" s="71">
        <v>2286.6000000000008</v>
      </c>
      <c r="BA279" s="71">
        <v>128323.09999999966</v>
      </c>
      <c r="BB279" s="71">
        <v>0</v>
      </c>
      <c r="BC279" s="71">
        <v>49.9</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1957</v>
      </c>
      <c r="B280" s="70">
        <v>306</v>
      </c>
      <c r="C280" s="70">
        <v>20</v>
      </c>
      <c r="D280" s="70">
        <v>18</v>
      </c>
      <c r="E280" s="70">
        <v>2023</v>
      </c>
      <c r="F280" s="70" t="s">
        <v>1539</v>
      </c>
      <c r="G280" s="70" t="s">
        <v>1937</v>
      </c>
      <c r="H280" s="70" t="s">
        <v>1938</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449</v>
      </c>
      <c r="AS280" s="71">
        <v>1193</v>
      </c>
      <c r="AT280" s="71">
        <v>0</v>
      </c>
      <c r="AU280" s="71">
        <v>1</v>
      </c>
      <c r="AV280" s="71">
        <v>0</v>
      </c>
      <c r="AW280" s="71">
        <v>0</v>
      </c>
      <c r="AX280" s="71"/>
      <c r="AY280" s="72"/>
      <c r="AZ280" s="71">
        <v>2418.8000000000002</v>
      </c>
      <c r="BA280" s="71">
        <v>138606.69999999969</v>
      </c>
      <c r="BB280" s="71">
        <v>0</v>
      </c>
      <c r="BC280" s="71">
        <v>49.9</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1958</v>
      </c>
      <c r="B281" s="70">
        <v>306</v>
      </c>
      <c r="C281" s="70">
        <v>21</v>
      </c>
      <c r="D281" s="70">
        <v>18</v>
      </c>
      <c r="E281" s="70">
        <v>2024</v>
      </c>
      <c r="F281" s="70" t="s">
        <v>1554</v>
      </c>
      <c r="G281" s="70" t="s">
        <v>1937</v>
      </c>
      <c r="H281" s="70" t="s">
        <v>1938</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1959</v>
      </c>
      <c r="B282" s="70">
        <v>35</v>
      </c>
      <c r="C282" s="70">
        <v>1</v>
      </c>
      <c r="D282" s="70">
        <v>3</v>
      </c>
      <c r="E282" s="70">
        <v>1990</v>
      </c>
      <c r="F282" s="70" t="s">
        <v>787</v>
      </c>
      <c r="G282" s="70" t="s">
        <v>1960</v>
      </c>
      <c r="H282" s="70" t="s">
        <v>1961</v>
      </c>
      <c r="I282" s="148"/>
      <c r="J282" s="71">
        <v>6.2909857069442081</v>
      </c>
      <c r="K282" s="71">
        <v>1.101375705152865</v>
      </c>
      <c r="L282" s="71">
        <v>0</v>
      </c>
      <c r="M282" s="71">
        <v>15.894072252466451</v>
      </c>
      <c r="N282" s="71">
        <v>19.843525152434651</v>
      </c>
      <c r="O282" s="71">
        <v>13.81434101303503</v>
      </c>
      <c r="P282" s="71">
        <v>8.8999228560672599</v>
      </c>
      <c r="Q282" s="71">
        <v>1.4550452885128899</v>
      </c>
      <c r="R282" s="71">
        <v>0</v>
      </c>
      <c r="S282" s="71">
        <v>1.8243023558667839</v>
      </c>
      <c r="T282" s="72"/>
      <c r="U282" s="71">
        <v>1766854</v>
      </c>
      <c r="V282" s="71">
        <v>465</v>
      </c>
      <c r="W282" s="71">
        <v>0</v>
      </c>
      <c r="X282" s="71">
        <v>6071</v>
      </c>
      <c r="Y282" s="71">
        <v>7250</v>
      </c>
      <c r="Z282" s="71">
        <v>5682</v>
      </c>
      <c r="AA282" s="71">
        <v>2161</v>
      </c>
      <c r="AB282" s="71">
        <v>23625</v>
      </c>
      <c r="AC282" s="71">
        <v>0</v>
      </c>
      <c r="AD282" s="71">
        <v>1.8243023558667839</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1962</v>
      </c>
      <c r="B283" s="70">
        <v>36</v>
      </c>
      <c r="C283" s="70">
        <v>2</v>
      </c>
      <c r="D283" s="70">
        <v>3</v>
      </c>
      <c r="E283" s="70">
        <v>2005</v>
      </c>
      <c r="F283" s="70" t="s">
        <v>789</v>
      </c>
      <c r="G283" s="70" t="s">
        <v>1960</v>
      </c>
      <c r="H283" s="70" t="s">
        <v>1961</v>
      </c>
      <c r="I283" s="148"/>
      <c r="J283" s="71">
        <v>3.1916782970072588</v>
      </c>
      <c r="K283" s="71">
        <v>0.89991155821075763</v>
      </c>
      <c r="L283" s="71">
        <v>0</v>
      </c>
      <c r="M283" s="71">
        <v>29.67976434795349</v>
      </c>
      <c r="N283" s="71">
        <v>25.737190745240571</v>
      </c>
      <c r="O283" s="71">
        <v>19.694681817161559</v>
      </c>
      <c r="P283" s="71">
        <v>8.6945592053911671</v>
      </c>
      <c r="Q283" s="71">
        <v>1.34860762908445</v>
      </c>
      <c r="R283" s="71">
        <v>0</v>
      </c>
      <c r="S283" s="71">
        <v>3.4044729908484812</v>
      </c>
      <c r="T283" s="72"/>
      <c r="U283" s="71">
        <v>576704</v>
      </c>
      <c r="V283" s="71">
        <v>447</v>
      </c>
      <c r="W283" s="71">
        <v>0</v>
      </c>
      <c r="X283" s="71">
        <v>6159</v>
      </c>
      <c r="Y283" s="71">
        <v>8641</v>
      </c>
      <c r="Z283" s="71">
        <v>9374</v>
      </c>
      <c r="AA283" s="71">
        <v>1729</v>
      </c>
      <c r="AB283" s="71">
        <v>22891</v>
      </c>
      <c r="AC283" s="71">
        <v>0</v>
      </c>
      <c r="AD283" s="71">
        <v>3.4044729908484812</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1963</v>
      </c>
      <c r="B284" s="70">
        <v>37</v>
      </c>
      <c r="C284" s="70">
        <v>3</v>
      </c>
      <c r="D284" s="70">
        <v>3</v>
      </c>
      <c r="E284" s="70">
        <v>2006</v>
      </c>
      <c r="F284" s="70" t="s">
        <v>790</v>
      </c>
      <c r="G284" s="70" t="s">
        <v>1960</v>
      </c>
      <c r="H284" s="70" t="s">
        <v>1961</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1964</v>
      </c>
      <c r="B285" s="70">
        <v>38</v>
      </c>
      <c r="C285" s="70">
        <v>4</v>
      </c>
      <c r="D285" s="70">
        <v>3</v>
      </c>
      <c r="E285" s="70">
        <v>2007</v>
      </c>
      <c r="F285" s="70" t="s">
        <v>791</v>
      </c>
      <c r="G285" s="70" t="s">
        <v>1960</v>
      </c>
      <c r="H285" s="70" t="s">
        <v>1961</v>
      </c>
      <c r="I285" s="148"/>
      <c r="J285" s="71">
        <v>2.5871629106254281</v>
      </c>
      <c r="K285" s="71">
        <v>0.74425512525170345</v>
      </c>
      <c r="L285" s="71">
        <v>1.262668786140775</v>
      </c>
      <c r="M285" s="71">
        <v>27.641025162798709</v>
      </c>
      <c r="N285" s="71">
        <v>25.056554535951509</v>
      </c>
      <c r="O285" s="71">
        <v>18.9979095861184</v>
      </c>
      <c r="P285" s="71">
        <v>8.5431768595787645</v>
      </c>
      <c r="Q285" s="71">
        <v>1.4018831109713299</v>
      </c>
      <c r="R285" s="71">
        <v>0</v>
      </c>
      <c r="S285" s="71">
        <v>3.7925608525856171</v>
      </c>
      <c r="T285" s="72"/>
      <c r="U285" s="71">
        <v>671985</v>
      </c>
      <c r="V285" s="71">
        <v>377</v>
      </c>
      <c r="W285" s="71">
        <v>16</v>
      </c>
      <c r="X285" s="71">
        <v>6870</v>
      </c>
      <c r="Y285" s="71">
        <v>8730</v>
      </c>
      <c r="Z285" s="71">
        <v>9400</v>
      </c>
      <c r="AA285" s="71">
        <v>1673</v>
      </c>
      <c r="AB285" s="71">
        <v>22537</v>
      </c>
      <c r="AC285" s="71">
        <v>0</v>
      </c>
      <c r="AD285" s="71">
        <v>3.7925608525856171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1965</v>
      </c>
      <c r="B286" s="70">
        <v>39</v>
      </c>
      <c r="C286" s="70">
        <v>5</v>
      </c>
      <c r="D286" s="70">
        <v>3</v>
      </c>
      <c r="E286" s="70">
        <v>2008</v>
      </c>
      <c r="F286" s="70" t="s">
        <v>792</v>
      </c>
      <c r="G286" s="70" t="s">
        <v>1960</v>
      </c>
      <c r="H286" s="70" t="s">
        <v>1961</v>
      </c>
      <c r="I286" s="148"/>
      <c r="J286" s="71">
        <v>2.3990913569161552</v>
      </c>
      <c r="K286" s="71">
        <v>0.5494039701704585</v>
      </c>
      <c r="L286" s="71">
        <v>1.1177281528003631</v>
      </c>
      <c r="M286" s="71">
        <v>30.24444748255786</v>
      </c>
      <c r="N286" s="71">
        <v>26.27540878181831</v>
      </c>
      <c r="O286" s="71">
        <v>18.367393637458651</v>
      </c>
      <c r="P286" s="71">
        <v>7.9876676927890582</v>
      </c>
      <c r="Q286" s="71">
        <v>1.3703858638342299</v>
      </c>
      <c r="R286" s="71">
        <v>0</v>
      </c>
      <c r="S286" s="71">
        <v>4.2313503112102886</v>
      </c>
      <c r="T286" s="72"/>
      <c r="U286" s="71">
        <v>670890</v>
      </c>
      <c r="V286" s="71">
        <v>377</v>
      </c>
      <c r="W286" s="71">
        <v>16</v>
      </c>
      <c r="X286" s="71">
        <v>6870</v>
      </c>
      <c r="Y286" s="71">
        <v>8771</v>
      </c>
      <c r="Z286" s="71">
        <v>9407</v>
      </c>
      <c r="AA286" s="71">
        <v>1566</v>
      </c>
      <c r="AB286" s="71">
        <v>22393</v>
      </c>
      <c r="AC286" s="71">
        <v>0</v>
      </c>
      <c r="AD286" s="71">
        <v>4.2313503112102886</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1966</v>
      </c>
      <c r="B287" s="70">
        <v>40</v>
      </c>
      <c r="C287" s="70">
        <v>6</v>
      </c>
      <c r="D287" s="70">
        <v>3</v>
      </c>
      <c r="E287" s="70">
        <v>2009</v>
      </c>
      <c r="F287" s="70" t="s">
        <v>176</v>
      </c>
      <c r="G287" s="70" t="s">
        <v>1960</v>
      </c>
      <c r="H287" s="70" t="s">
        <v>1961</v>
      </c>
      <c r="I287" s="148"/>
      <c r="J287" s="71">
        <v>2.0482777644067238</v>
      </c>
      <c r="K287" s="71">
        <v>0.50300829554822757</v>
      </c>
      <c r="L287" s="71">
        <v>0</v>
      </c>
      <c r="M287" s="71">
        <v>29.70636477350234</v>
      </c>
      <c r="N287" s="71">
        <v>24.25481302412183</v>
      </c>
      <c r="O287" s="71">
        <v>18.69148066791859</v>
      </c>
      <c r="P287" s="71">
        <v>7.3135685249738476</v>
      </c>
      <c r="Q287" s="71">
        <v>1.30650209812963</v>
      </c>
      <c r="R287" s="71">
        <v>0</v>
      </c>
      <c r="S287" s="71">
        <v>3.912362136909203</v>
      </c>
      <c r="T287" s="72"/>
      <c r="U287" s="71">
        <v>563170</v>
      </c>
      <c r="V287" s="71">
        <v>360</v>
      </c>
      <c r="W287" s="71">
        <v>0</v>
      </c>
      <c r="X287" s="71">
        <v>8136</v>
      </c>
      <c r="Y287" s="71">
        <v>8891</v>
      </c>
      <c r="Z287" s="71">
        <v>9449</v>
      </c>
      <c r="AA287" s="71">
        <v>1472</v>
      </c>
      <c r="AB287" s="71">
        <v>22411</v>
      </c>
      <c r="AC287" s="71">
        <v>0</v>
      </c>
      <c r="AD287" s="71">
        <v>3.912362136909203</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4.9800000000000004</v>
      </c>
      <c r="BK287" s="71">
        <v>0</v>
      </c>
      <c r="BL287" s="71">
        <v>0</v>
      </c>
      <c r="BM287" s="71">
        <v>0</v>
      </c>
      <c r="BN287" s="72"/>
      <c r="BO287" s="71">
        <v>0</v>
      </c>
      <c r="BP287" s="71">
        <v>0</v>
      </c>
      <c r="BQ287" s="71">
        <v>1</v>
      </c>
      <c r="BR287" s="71">
        <v>0</v>
      </c>
      <c r="BS287" s="71">
        <v>0</v>
      </c>
      <c r="BT287" s="71">
        <v>0</v>
      </c>
      <c r="BU287"/>
      <c r="BV287" s="70">
        <v>4.9800000000000004</v>
      </c>
      <c r="BW287" s="70">
        <v>0</v>
      </c>
      <c r="BX287" s="70">
        <v>0</v>
      </c>
      <c r="BY287" s="70">
        <v>0</v>
      </c>
      <c r="BZ287" s="70">
        <v>0</v>
      </c>
      <c r="CA287" s="70">
        <v>0</v>
      </c>
      <c r="CB287" s="70">
        <v>0</v>
      </c>
      <c r="CC287" s="70">
        <v>0</v>
      </c>
      <c r="CD287" s="70">
        <v>0</v>
      </c>
    </row>
    <row r="288" spans="1:82">
      <c r="A288" s="70" t="s">
        <v>1967</v>
      </c>
      <c r="B288" s="70">
        <v>41</v>
      </c>
      <c r="C288" s="70">
        <v>7</v>
      </c>
      <c r="D288" s="70">
        <v>3</v>
      </c>
      <c r="E288" s="70">
        <v>2010</v>
      </c>
      <c r="F288" s="70" t="s">
        <v>177</v>
      </c>
      <c r="G288" s="70" t="s">
        <v>1960</v>
      </c>
      <c r="H288" s="70" t="s">
        <v>1961</v>
      </c>
      <c r="I288" s="148"/>
      <c r="J288" s="71">
        <v>2.0564978388696211</v>
      </c>
      <c r="K288" s="71">
        <v>0.56158711037245157</v>
      </c>
      <c r="L288" s="71">
        <v>0</v>
      </c>
      <c r="M288" s="71">
        <v>32.204462532246971</v>
      </c>
      <c r="N288" s="71">
        <v>24.336226745244861</v>
      </c>
      <c r="O288" s="71">
        <v>18.64046873472082</v>
      </c>
      <c r="P288" s="71">
        <v>7.4652235006210983</v>
      </c>
      <c r="Q288" s="71">
        <v>1.3708235864417999</v>
      </c>
      <c r="R288" s="71">
        <v>0</v>
      </c>
      <c r="S288" s="71">
        <v>3.0474790532894049</v>
      </c>
      <c r="T288" s="72"/>
      <c r="U288" s="71">
        <v>531146</v>
      </c>
      <c r="V288" s="71">
        <v>360</v>
      </c>
      <c r="W288" s="71">
        <v>0</v>
      </c>
      <c r="X288" s="71">
        <v>8136</v>
      </c>
      <c r="Y288" s="71">
        <v>9070</v>
      </c>
      <c r="Z288" s="71">
        <v>9467</v>
      </c>
      <c r="AA288" s="71">
        <v>1465</v>
      </c>
      <c r="AB288" s="71">
        <v>22532</v>
      </c>
      <c r="AC288" s="71">
        <v>0</v>
      </c>
      <c r="AD288" s="71">
        <v>3.0474790532894049</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4.8310000000000004</v>
      </c>
      <c r="BK288" s="71">
        <v>0</v>
      </c>
      <c r="BL288" s="71">
        <v>0</v>
      </c>
      <c r="BM288" s="71">
        <v>0</v>
      </c>
      <c r="BN288" s="72"/>
      <c r="BO288" s="71">
        <v>0</v>
      </c>
      <c r="BP288" s="71">
        <v>0</v>
      </c>
      <c r="BQ288" s="71">
        <v>1</v>
      </c>
      <c r="BR288" s="71">
        <v>0</v>
      </c>
      <c r="BS288" s="71">
        <v>0</v>
      </c>
      <c r="BT288" s="71">
        <v>0</v>
      </c>
      <c r="BU288"/>
      <c r="BV288" s="70">
        <v>4.8310000000000004</v>
      </c>
      <c r="BW288" s="70">
        <v>0</v>
      </c>
      <c r="BX288" s="70">
        <v>0</v>
      </c>
      <c r="BY288" s="70">
        <v>0</v>
      </c>
      <c r="BZ288" s="70">
        <v>0</v>
      </c>
      <c r="CA288" s="70">
        <v>0</v>
      </c>
      <c r="CB288" s="70">
        <v>0</v>
      </c>
      <c r="CC288" s="70">
        <v>0</v>
      </c>
      <c r="CD288" s="70">
        <v>0</v>
      </c>
    </row>
    <row r="289" spans="1:82">
      <c r="A289" s="70" t="s">
        <v>1968</v>
      </c>
      <c r="B289" s="70">
        <v>42</v>
      </c>
      <c r="C289" s="70">
        <v>8</v>
      </c>
      <c r="D289" s="70">
        <v>3</v>
      </c>
      <c r="E289" s="70">
        <v>2011</v>
      </c>
      <c r="F289" s="70" t="s">
        <v>178</v>
      </c>
      <c r="G289" s="70" t="s">
        <v>1960</v>
      </c>
      <c r="H289" s="70" t="s">
        <v>1961</v>
      </c>
      <c r="I289" s="148"/>
      <c r="J289" s="71">
        <v>4.0890802994806243</v>
      </c>
      <c r="K289" s="71">
        <v>0.80267589033598497</v>
      </c>
      <c r="L289" s="71">
        <v>0</v>
      </c>
      <c r="M289" s="71">
        <v>39.408155827775012</v>
      </c>
      <c r="N289" s="71">
        <v>31.126184731308271</v>
      </c>
      <c r="O289" s="71">
        <v>18.352034492588189</v>
      </c>
      <c r="P289" s="71">
        <v>7.274232875143988</v>
      </c>
      <c r="Q289" s="71">
        <v>1.5803168043762801</v>
      </c>
      <c r="R289" s="71">
        <v>0</v>
      </c>
      <c r="S289" s="71">
        <v>3.2388344343204301</v>
      </c>
      <c r="T289" s="72"/>
      <c r="U289" s="71">
        <v>852967</v>
      </c>
      <c r="V289" s="71">
        <v>360</v>
      </c>
      <c r="W289" s="71">
        <v>0</v>
      </c>
      <c r="X289" s="71">
        <v>8136</v>
      </c>
      <c r="Y289" s="71">
        <v>9167</v>
      </c>
      <c r="Z289" s="71">
        <v>9523</v>
      </c>
      <c r="AA289" s="71">
        <v>1470</v>
      </c>
      <c r="AB289" s="71">
        <v>22519</v>
      </c>
      <c r="AC289" s="71">
        <v>0</v>
      </c>
      <c r="AD289" s="71">
        <v>3.2388344343204301</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5.15</v>
      </c>
      <c r="BK289" s="71">
        <v>0</v>
      </c>
      <c r="BL289" s="71">
        <v>0</v>
      </c>
      <c r="BM289" s="71">
        <v>0</v>
      </c>
      <c r="BN289" s="72"/>
      <c r="BO289" s="71">
        <v>0</v>
      </c>
      <c r="BP289" s="71">
        <v>0</v>
      </c>
      <c r="BQ289" s="71">
        <v>1</v>
      </c>
      <c r="BR289" s="71">
        <v>0</v>
      </c>
      <c r="BS289" s="71">
        <v>0</v>
      </c>
      <c r="BT289" s="71">
        <v>0</v>
      </c>
      <c r="BU289"/>
      <c r="BV289" s="70">
        <v>5.15</v>
      </c>
      <c r="BW289" s="70">
        <v>0</v>
      </c>
      <c r="BX289" s="70">
        <v>0</v>
      </c>
      <c r="BY289" s="70">
        <v>0</v>
      </c>
      <c r="BZ289" s="70">
        <v>0</v>
      </c>
      <c r="CA289" s="70">
        <v>0</v>
      </c>
      <c r="CB289" s="70">
        <v>0</v>
      </c>
      <c r="CC289" s="70">
        <v>0</v>
      </c>
      <c r="CD289" s="70">
        <v>0</v>
      </c>
    </row>
    <row r="290" spans="1:82">
      <c r="A290" s="70" t="s">
        <v>1969</v>
      </c>
      <c r="B290" s="70">
        <v>43</v>
      </c>
      <c r="C290" s="70">
        <v>9</v>
      </c>
      <c r="D290" s="70">
        <v>3</v>
      </c>
      <c r="E290" s="70">
        <v>2012</v>
      </c>
      <c r="F290" s="70" t="s">
        <v>179</v>
      </c>
      <c r="G290" s="70" t="s">
        <v>1960</v>
      </c>
      <c r="H290" s="70" t="s">
        <v>1961</v>
      </c>
      <c r="I290" s="148"/>
      <c r="J290" s="71">
        <v>4.3354064079654231</v>
      </c>
      <c r="K290" s="71">
        <v>0.7808812264347591</v>
      </c>
      <c r="L290" s="71">
        <v>0</v>
      </c>
      <c r="M290" s="71">
        <v>40.424121642131873</v>
      </c>
      <c r="N290" s="71">
        <v>36.737266371955151</v>
      </c>
      <c r="O290" s="71">
        <v>18.387344003010142</v>
      </c>
      <c r="P290" s="71">
        <v>7.0618124418271266</v>
      </c>
      <c r="Q290" s="71">
        <v>1.7551815814562699</v>
      </c>
      <c r="R290" s="71">
        <v>0</v>
      </c>
      <c r="S290" s="71">
        <v>3.2422370734157551</v>
      </c>
      <c r="T290" s="72"/>
      <c r="U290" s="71">
        <v>905707</v>
      </c>
      <c r="V290" s="71">
        <v>360</v>
      </c>
      <c r="W290" s="71">
        <v>0</v>
      </c>
      <c r="X290" s="71">
        <v>8136</v>
      </c>
      <c r="Y290" s="71">
        <v>9543</v>
      </c>
      <c r="Z290" s="71">
        <v>9617</v>
      </c>
      <c r="AA290" s="71">
        <v>1419</v>
      </c>
      <c r="AB290" s="71">
        <v>23020</v>
      </c>
      <c r="AC290" s="71">
        <v>0</v>
      </c>
      <c r="AD290" s="71">
        <v>3.2422370734157551</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4.7350000000000003</v>
      </c>
      <c r="BK290" s="71">
        <v>0</v>
      </c>
      <c r="BL290" s="71">
        <v>0</v>
      </c>
      <c r="BM290" s="71">
        <v>0</v>
      </c>
      <c r="BN290" s="72"/>
      <c r="BO290" s="71">
        <v>0</v>
      </c>
      <c r="BP290" s="71">
        <v>0</v>
      </c>
      <c r="BQ290" s="71">
        <v>1</v>
      </c>
      <c r="BR290" s="71">
        <v>0</v>
      </c>
      <c r="BS290" s="71">
        <v>0</v>
      </c>
      <c r="BT290" s="71">
        <v>0</v>
      </c>
      <c r="BU290"/>
      <c r="BV290" s="70">
        <v>4.7350000000000003</v>
      </c>
      <c r="BW290" s="70">
        <v>0</v>
      </c>
      <c r="BX290" s="70">
        <v>0</v>
      </c>
      <c r="BY290" s="70">
        <v>0</v>
      </c>
      <c r="BZ290" s="70">
        <v>0</v>
      </c>
      <c r="CA290" s="70">
        <v>0</v>
      </c>
      <c r="CB290" s="70">
        <v>0</v>
      </c>
      <c r="CC290" s="70">
        <v>0</v>
      </c>
      <c r="CD290" s="70">
        <v>0</v>
      </c>
    </row>
    <row r="291" spans="1:82">
      <c r="A291" s="70" t="s">
        <v>1970</v>
      </c>
      <c r="B291" s="70">
        <v>44</v>
      </c>
      <c r="C291" s="70">
        <v>10</v>
      </c>
      <c r="D291" s="70">
        <v>3</v>
      </c>
      <c r="E291" s="70">
        <v>2013</v>
      </c>
      <c r="F291" s="70" t="s">
        <v>180</v>
      </c>
      <c r="G291" s="70" t="s">
        <v>1960</v>
      </c>
      <c r="H291" s="70" t="s">
        <v>1961</v>
      </c>
      <c r="I291" s="148"/>
      <c r="J291" s="71">
        <v>4.0275508527671722</v>
      </c>
      <c r="K291" s="71">
        <v>0.64428485330808305</v>
      </c>
      <c r="L291" s="71">
        <v>0</v>
      </c>
      <c r="M291" s="71">
        <v>41.434233694833281</v>
      </c>
      <c r="N291" s="71">
        <v>38.041841467696948</v>
      </c>
      <c r="O291" s="71">
        <v>17.877837840335118</v>
      </c>
      <c r="P291" s="71">
        <v>7.0184863074416999</v>
      </c>
      <c r="Q291" s="71">
        <v>1.7892960484415701</v>
      </c>
      <c r="R291" s="71">
        <v>0</v>
      </c>
      <c r="S291" s="71">
        <v>3.6677864782643481</v>
      </c>
      <c r="T291" s="72"/>
      <c r="U291" s="71">
        <v>837148</v>
      </c>
      <c r="V291" s="71">
        <v>360</v>
      </c>
      <c r="W291" s="71">
        <v>0</v>
      </c>
      <c r="X291" s="71">
        <v>8136</v>
      </c>
      <c r="Y291" s="71">
        <v>9603</v>
      </c>
      <c r="Z291" s="71">
        <v>9768</v>
      </c>
      <c r="AA291" s="71">
        <v>1405</v>
      </c>
      <c r="AB291" s="71">
        <v>23131</v>
      </c>
      <c r="AC291" s="71">
        <v>0</v>
      </c>
      <c r="AD291" s="71">
        <v>3.6677864782643481</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5.37</v>
      </c>
      <c r="BK291" s="71">
        <v>0</v>
      </c>
      <c r="BL291" s="71">
        <v>0</v>
      </c>
      <c r="BM291" s="71">
        <v>0</v>
      </c>
      <c r="BN291" s="72"/>
      <c r="BO291" s="71">
        <v>0</v>
      </c>
      <c r="BP291" s="71">
        <v>0</v>
      </c>
      <c r="BQ291" s="71">
        <v>1</v>
      </c>
      <c r="BR291" s="71">
        <v>0</v>
      </c>
      <c r="BS291" s="71">
        <v>0</v>
      </c>
      <c r="BT291" s="71">
        <v>0</v>
      </c>
      <c r="BU291"/>
      <c r="BV291" s="70">
        <v>5.37</v>
      </c>
      <c r="BW291" s="70">
        <v>0</v>
      </c>
      <c r="BX291" s="70">
        <v>0</v>
      </c>
      <c r="BY291" s="70">
        <v>0</v>
      </c>
      <c r="BZ291" s="70">
        <v>0</v>
      </c>
      <c r="CA291" s="70">
        <v>0</v>
      </c>
      <c r="CB291" s="70">
        <v>0</v>
      </c>
      <c r="CC291" s="70">
        <v>0</v>
      </c>
      <c r="CD291" s="70">
        <v>0</v>
      </c>
    </row>
    <row r="292" spans="1:82">
      <c r="A292" s="70" t="s">
        <v>1971</v>
      </c>
      <c r="B292" s="70">
        <v>45</v>
      </c>
      <c r="C292" s="70">
        <v>11</v>
      </c>
      <c r="D292" s="70">
        <v>3</v>
      </c>
      <c r="E292" s="70">
        <v>2014</v>
      </c>
      <c r="F292" s="70" t="s">
        <v>181</v>
      </c>
      <c r="G292" s="1064" t="s">
        <v>1960</v>
      </c>
      <c r="H292" s="70" t="s">
        <v>1961</v>
      </c>
      <c r="I292" s="148"/>
      <c r="J292" s="71">
        <v>3.9361879232744701</v>
      </c>
      <c r="K292" s="71">
        <v>0.68686942172587362</v>
      </c>
      <c r="L292" s="71">
        <v>0</v>
      </c>
      <c r="M292" s="71">
        <v>36.833500941326378</v>
      </c>
      <c r="N292" s="71">
        <v>37.861553326103468</v>
      </c>
      <c r="O292" s="71">
        <v>17.186422594347636</v>
      </c>
      <c r="P292" s="71">
        <v>6.9444980880516978</v>
      </c>
      <c r="Q292" s="71">
        <v>1.72815246370957</v>
      </c>
      <c r="R292" s="71">
        <v>0</v>
      </c>
      <c r="S292" s="71">
        <v>4.2401949443228606</v>
      </c>
      <c r="T292" s="72"/>
      <c r="U292" s="71">
        <v>910645</v>
      </c>
      <c r="V292" s="71">
        <v>323</v>
      </c>
      <c r="W292" s="71">
        <v>0</v>
      </c>
      <c r="X292" s="71">
        <v>7228</v>
      </c>
      <c r="Y292" s="71">
        <v>9752</v>
      </c>
      <c r="Z292" s="71">
        <v>9890</v>
      </c>
      <c r="AA292" s="71">
        <v>1383</v>
      </c>
      <c r="AB292" s="71">
        <v>23285</v>
      </c>
      <c r="AC292" s="71">
        <v>0</v>
      </c>
      <c r="AD292" s="71">
        <v>4.2401949443228606</v>
      </c>
      <c r="AE292" s="72"/>
      <c r="AF292" s="71"/>
      <c r="AG292" s="71"/>
      <c r="AH292" s="71"/>
      <c r="AI292" s="71"/>
      <c r="AJ292" s="71"/>
      <c r="AK292" s="71"/>
      <c r="AL292" s="71"/>
      <c r="AM292" s="71"/>
      <c r="AN292" s="71"/>
      <c r="AO292" s="71"/>
      <c r="AP292" s="71"/>
      <c r="AQ292" s="72"/>
      <c r="AR292" s="71">
        <v>624</v>
      </c>
      <c r="AS292" s="71">
        <v>46</v>
      </c>
      <c r="AT292" s="71">
        <v>0</v>
      </c>
      <c r="AU292" s="71">
        <v>0</v>
      </c>
      <c r="AV292" s="71">
        <v>0</v>
      </c>
      <c r="AW292" s="71">
        <v>0</v>
      </c>
      <c r="AX292" s="71"/>
      <c r="AY292" s="72"/>
      <c r="AZ292" s="71">
        <v>2247.1</v>
      </c>
      <c r="BA292" s="71">
        <v>1325.1</v>
      </c>
      <c r="BB292" s="71">
        <v>0</v>
      </c>
      <c r="BC292" s="71">
        <v>0</v>
      </c>
      <c r="BD292" s="71">
        <v>0</v>
      </c>
      <c r="BE292" s="71">
        <v>0</v>
      </c>
      <c r="BF292" s="71"/>
      <c r="BG292" s="72"/>
      <c r="BH292" s="71">
        <v>0</v>
      </c>
      <c r="BI292" s="71">
        <v>0</v>
      </c>
      <c r="BJ292" s="71">
        <v>5.2720000000000002</v>
      </c>
      <c r="BK292" s="71">
        <v>0</v>
      </c>
      <c r="BL292" s="71">
        <v>0</v>
      </c>
      <c r="BM292" s="71">
        <v>0</v>
      </c>
      <c r="BN292" s="72"/>
      <c r="BO292" s="71">
        <v>0</v>
      </c>
      <c r="BP292" s="71">
        <v>0</v>
      </c>
      <c r="BQ292" s="71">
        <v>1</v>
      </c>
      <c r="BR292" s="71">
        <v>0</v>
      </c>
      <c r="BS292" s="71">
        <v>0</v>
      </c>
      <c r="BT292" s="71">
        <v>0</v>
      </c>
      <c r="BU292"/>
      <c r="BV292" s="70">
        <v>5.2720000000000002</v>
      </c>
      <c r="BW292" s="70">
        <v>0</v>
      </c>
      <c r="BX292" s="70">
        <v>0</v>
      </c>
      <c r="BY292" s="70">
        <v>0</v>
      </c>
      <c r="BZ292" s="70">
        <v>0</v>
      </c>
      <c r="CA292" s="70">
        <v>0</v>
      </c>
      <c r="CB292" s="70">
        <v>0</v>
      </c>
      <c r="CC292" s="70">
        <v>0</v>
      </c>
      <c r="CD292" s="70">
        <v>0</v>
      </c>
    </row>
    <row r="293" spans="1:82">
      <c r="A293" s="70" t="s">
        <v>1972</v>
      </c>
      <c r="B293" s="70">
        <v>46</v>
      </c>
      <c r="C293" s="70">
        <v>12</v>
      </c>
      <c r="D293" s="70">
        <v>3</v>
      </c>
      <c r="E293" s="70">
        <v>2015</v>
      </c>
      <c r="F293" s="70" t="s">
        <v>182</v>
      </c>
      <c r="G293" s="1064" t="s">
        <v>1960</v>
      </c>
      <c r="H293" s="70" t="s">
        <v>1961</v>
      </c>
      <c r="I293" s="148"/>
      <c r="J293" s="71">
        <v>4.6800404152880972</v>
      </c>
      <c r="K293" s="71">
        <v>0.7171997819938486</v>
      </c>
      <c r="L293" s="71">
        <v>0</v>
      </c>
      <c r="M293" s="71">
        <v>38.142015477702337</v>
      </c>
      <c r="N293" s="71">
        <v>35.3120805893981</v>
      </c>
      <c r="O293" s="71">
        <v>17.112100563062068</v>
      </c>
      <c r="P293" s="71">
        <v>6.9097822777352782</v>
      </c>
      <c r="Q293" s="71">
        <v>1.7066439677334999</v>
      </c>
      <c r="R293" s="71">
        <v>0</v>
      </c>
      <c r="S293" s="71">
        <v>4.2963341001893154</v>
      </c>
      <c r="T293" s="72"/>
      <c r="U293" s="71">
        <v>1000426</v>
      </c>
      <c r="V293" s="71">
        <v>323</v>
      </c>
      <c r="W293" s="71">
        <v>0</v>
      </c>
      <c r="X293" s="71">
        <v>7228</v>
      </c>
      <c r="Y293" s="71">
        <v>9901</v>
      </c>
      <c r="Z293" s="71">
        <v>9942</v>
      </c>
      <c r="AA293" s="71">
        <v>1375</v>
      </c>
      <c r="AB293" s="71">
        <v>23490</v>
      </c>
      <c r="AC293" s="71">
        <v>0</v>
      </c>
      <c r="AD293" s="71">
        <v>4.2963341001893154</v>
      </c>
      <c r="AE293" s="72"/>
      <c r="AF293" s="71">
        <v>6206533.9511338351</v>
      </c>
      <c r="AG293" s="71">
        <v>530507.95957408822</v>
      </c>
      <c r="AH293" s="71">
        <v>0</v>
      </c>
      <c r="AI293" s="71">
        <v>46667649.399618752</v>
      </c>
      <c r="AJ293" s="71">
        <v>55232032.631744348</v>
      </c>
      <c r="AK293" s="71">
        <v>0</v>
      </c>
      <c r="AL293" s="71">
        <v>0</v>
      </c>
      <c r="AM293" s="71">
        <v>3219205.9631560422</v>
      </c>
      <c r="AN293" s="71">
        <v>0</v>
      </c>
      <c r="AO293" s="71">
        <v>0</v>
      </c>
      <c r="AP293" s="71">
        <v>111855929.90522707</v>
      </c>
      <c r="AQ293" s="72"/>
      <c r="AR293" s="71">
        <v>709</v>
      </c>
      <c r="AS293" s="71">
        <v>63</v>
      </c>
      <c r="AT293" s="71">
        <v>0</v>
      </c>
      <c r="AU293" s="71">
        <v>0</v>
      </c>
      <c r="AV293" s="71">
        <v>0</v>
      </c>
      <c r="AW293" s="71">
        <v>0</v>
      </c>
      <c r="AX293" s="71"/>
      <c r="AY293" s="72"/>
      <c r="AZ293" s="71">
        <v>2596.6999999999998</v>
      </c>
      <c r="BA293" s="71">
        <v>1582.8</v>
      </c>
      <c r="BB293" s="71">
        <v>0</v>
      </c>
      <c r="BC293" s="71">
        <v>0</v>
      </c>
      <c r="BD293" s="71">
        <v>0</v>
      </c>
      <c r="BE293" s="71">
        <v>0</v>
      </c>
      <c r="BF293" s="71"/>
      <c r="BG293" s="72"/>
      <c r="BH293" s="71">
        <v>0</v>
      </c>
      <c r="BI293" s="71">
        <v>0</v>
      </c>
      <c r="BJ293" s="71">
        <v>5.3140000000000001</v>
      </c>
      <c r="BK293" s="71">
        <v>0</v>
      </c>
      <c r="BL293" s="71">
        <v>0</v>
      </c>
      <c r="BM293" s="71">
        <v>0</v>
      </c>
      <c r="BN293" s="72"/>
      <c r="BO293" s="71">
        <v>0</v>
      </c>
      <c r="BP293" s="71">
        <v>0</v>
      </c>
      <c r="BQ293" s="71">
        <v>1</v>
      </c>
      <c r="BR293" s="71">
        <v>0</v>
      </c>
      <c r="BS293" s="71">
        <v>0</v>
      </c>
      <c r="BT293" s="71">
        <v>0</v>
      </c>
      <c r="BU293"/>
      <c r="BV293" s="70">
        <v>5.3140000000000001</v>
      </c>
      <c r="BW293" s="70">
        <v>0</v>
      </c>
      <c r="BX293" s="70">
        <v>0</v>
      </c>
      <c r="BY293" s="70">
        <v>0</v>
      </c>
      <c r="BZ293" s="70">
        <v>0</v>
      </c>
      <c r="CA293" s="70">
        <v>0</v>
      </c>
      <c r="CB293" s="70">
        <v>0</v>
      </c>
      <c r="CC293" s="70">
        <v>0</v>
      </c>
      <c r="CD293" s="70">
        <v>0</v>
      </c>
    </row>
    <row r="294" spans="1:82">
      <c r="A294" s="70" t="s">
        <v>1973</v>
      </c>
      <c r="B294" s="70">
        <v>47</v>
      </c>
      <c r="C294" s="70">
        <v>13</v>
      </c>
      <c r="D294" s="70">
        <v>3</v>
      </c>
      <c r="E294" s="70">
        <v>2016</v>
      </c>
      <c r="F294" s="70" t="s">
        <v>155</v>
      </c>
      <c r="G294" s="70" t="s">
        <v>1960</v>
      </c>
      <c r="H294" s="70" t="s">
        <v>1961</v>
      </c>
      <c r="I294" s="148"/>
      <c r="J294" s="71">
        <v>4.9775979744723475</v>
      </c>
      <c r="K294" s="71">
        <v>0.71055445682243124</v>
      </c>
      <c r="L294" s="71">
        <v>0</v>
      </c>
      <c r="M294" s="71">
        <v>33.476666732725946</v>
      </c>
      <c r="N294" s="71">
        <v>36.983428252255784</v>
      </c>
      <c r="O294" s="71">
        <v>17.036922845203229</v>
      </c>
      <c r="P294" s="71">
        <v>6.7001775470697309</v>
      </c>
      <c r="Q294" s="71">
        <v>1.6705887227390912</v>
      </c>
      <c r="R294" s="71">
        <v>0</v>
      </c>
      <c r="S294" s="71">
        <v>3.8302334572998133</v>
      </c>
      <c r="T294" s="72"/>
      <c r="U294" s="71">
        <v>1126751</v>
      </c>
      <c r="V294" s="71">
        <v>323</v>
      </c>
      <c r="W294" s="71">
        <v>0</v>
      </c>
      <c r="X294" s="71">
        <v>7228</v>
      </c>
      <c r="Y294" s="71">
        <v>10068</v>
      </c>
      <c r="Z294" s="71">
        <v>10020</v>
      </c>
      <c r="AA294" s="71">
        <v>1379</v>
      </c>
      <c r="AB294" s="71">
        <v>23652</v>
      </c>
      <c r="AC294" s="71">
        <v>0</v>
      </c>
      <c r="AD294" s="71">
        <v>3.8302334572998129</v>
      </c>
      <c r="AE294" s="72"/>
      <c r="AF294" s="71">
        <v>6926865.8846056787</v>
      </c>
      <c r="AG294" s="71">
        <v>505366.94131590083</v>
      </c>
      <c r="AH294" s="71">
        <v>0</v>
      </c>
      <c r="AI294" s="71">
        <v>49535860.616049223</v>
      </c>
      <c r="AJ294" s="71">
        <v>54327894.353373207</v>
      </c>
      <c r="AK294" s="71">
        <v>0</v>
      </c>
      <c r="AL294" s="71">
        <v>0</v>
      </c>
      <c r="AM294" s="71">
        <v>3243925.6390846102</v>
      </c>
      <c r="AN294" s="71">
        <v>0</v>
      </c>
      <c r="AO294" s="71">
        <v>0</v>
      </c>
      <c r="AP294" s="71">
        <v>114539913.43442862</v>
      </c>
      <c r="AQ294" s="72"/>
      <c r="AR294" s="71">
        <v>769</v>
      </c>
      <c r="AS294" s="71">
        <v>70</v>
      </c>
      <c r="AT294" s="71">
        <v>0</v>
      </c>
      <c r="AU294" s="71">
        <v>0</v>
      </c>
      <c r="AV294" s="71">
        <v>0</v>
      </c>
      <c r="AW294" s="71">
        <v>0</v>
      </c>
      <c r="AX294" s="71"/>
      <c r="AY294" s="72"/>
      <c r="AZ294" s="71">
        <v>2851</v>
      </c>
      <c r="BA294" s="71">
        <v>1661.9</v>
      </c>
      <c r="BB294" s="71">
        <v>0</v>
      </c>
      <c r="BC294" s="71">
        <v>0</v>
      </c>
      <c r="BD294" s="71">
        <v>0</v>
      </c>
      <c r="BE294" s="71">
        <v>0</v>
      </c>
      <c r="BF294" s="71"/>
      <c r="BG294" s="72"/>
      <c r="BH294" s="71">
        <v>0</v>
      </c>
      <c r="BI294" s="71">
        <v>0</v>
      </c>
      <c r="BJ294" s="71">
        <v>5.484</v>
      </c>
      <c r="BK294" s="71">
        <v>0</v>
      </c>
      <c r="BL294" s="71">
        <v>0</v>
      </c>
      <c r="BM294" s="71">
        <v>0</v>
      </c>
      <c r="BN294" s="72"/>
      <c r="BO294" s="71">
        <v>0</v>
      </c>
      <c r="BP294" s="71">
        <v>0</v>
      </c>
      <c r="BQ294" s="71">
        <v>1</v>
      </c>
      <c r="BR294" s="71">
        <v>0</v>
      </c>
      <c r="BS294" s="71">
        <v>0</v>
      </c>
      <c r="BT294" s="71">
        <v>0</v>
      </c>
      <c r="BU294"/>
      <c r="BV294" s="70">
        <v>5.484</v>
      </c>
      <c r="BW294" s="70">
        <v>0</v>
      </c>
      <c r="BX294" s="70">
        <v>0</v>
      </c>
      <c r="BY294" s="70">
        <v>0</v>
      </c>
      <c r="BZ294" s="70">
        <v>0</v>
      </c>
      <c r="CA294" s="70">
        <v>0</v>
      </c>
      <c r="CB294" s="70">
        <v>0</v>
      </c>
      <c r="CC294" s="70">
        <v>0</v>
      </c>
      <c r="CD294" s="70">
        <v>0</v>
      </c>
    </row>
    <row r="295" spans="1:82">
      <c r="A295" s="70" t="s">
        <v>1974</v>
      </c>
      <c r="B295" s="70">
        <v>48</v>
      </c>
      <c r="C295" s="70">
        <v>14</v>
      </c>
      <c r="D295" s="70">
        <v>3</v>
      </c>
      <c r="E295" s="70">
        <v>2017</v>
      </c>
      <c r="F295" s="70" t="s">
        <v>156</v>
      </c>
      <c r="G295" s="70" t="s">
        <v>1960</v>
      </c>
      <c r="H295" s="70" t="s">
        <v>1961</v>
      </c>
      <c r="I295" s="148"/>
      <c r="J295" s="71">
        <v>3.3157398315572157</v>
      </c>
      <c r="K295" s="71">
        <v>0.70041561114536999</v>
      </c>
      <c r="L295" s="71">
        <v>0</v>
      </c>
      <c r="M295" s="71">
        <v>30.128372598297506</v>
      </c>
      <c r="N295" s="71">
        <v>32.802964717491108</v>
      </c>
      <c r="O295" s="71">
        <v>16.804079627773898</v>
      </c>
      <c r="P295" s="71">
        <v>6.6046269345344335</v>
      </c>
      <c r="Q295" s="71">
        <v>1.6419979448505799</v>
      </c>
      <c r="R295" s="71">
        <v>0</v>
      </c>
      <c r="S295" s="71">
        <v>4.116073419733576</v>
      </c>
      <c r="T295" s="72"/>
      <c r="U295" s="71">
        <v>957450</v>
      </c>
      <c r="V295" s="71">
        <v>323</v>
      </c>
      <c r="W295" s="71">
        <v>0</v>
      </c>
      <c r="X295" s="71">
        <v>7228</v>
      </c>
      <c r="Y295" s="71">
        <v>10238</v>
      </c>
      <c r="Z295" s="71">
        <v>10047</v>
      </c>
      <c r="AA295" s="71">
        <v>1368</v>
      </c>
      <c r="AB295" s="71">
        <v>24040</v>
      </c>
      <c r="AC295" s="71">
        <v>0</v>
      </c>
      <c r="AD295" s="71">
        <v>4.116073419733576</v>
      </c>
      <c r="AE295" s="72"/>
      <c r="AF295" s="71">
        <v>5148446.4910500692</v>
      </c>
      <c r="AG295" s="71">
        <v>519911.21818274283</v>
      </c>
      <c r="AH295" s="71">
        <v>0</v>
      </c>
      <c r="AI295" s="71">
        <v>51995971.213288337</v>
      </c>
      <c r="AJ295" s="71">
        <v>55394926.026269771</v>
      </c>
      <c r="AK295" s="71">
        <v>0</v>
      </c>
      <c r="AL295" s="71">
        <v>0</v>
      </c>
      <c r="AM295" s="71">
        <v>3302299.8474973161</v>
      </c>
      <c r="AN295" s="71">
        <v>0</v>
      </c>
      <c r="AO295" s="71">
        <v>0</v>
      </c>
      <c r="AP295" s="71">
        <v>116361554.79628824</v>
      </c>
      <c r="AQ295" s="72"/>
      <c r="AR295" s="71">
        <v>805</v>
      </c>
      <c r="AS295" s="71">
        <v>77</v>
      </c>
      <c r="AT295" s="71">
        <v>0</v>
      </c>
      <c r="AU295" s="71">
        <v>0</v>
      </c>
      <c r="AV295" s="71">
        <v>0</v>
      </c>
      <c r="AW295" s="71">
        <v>0</v>
      </c>
      <c r="AX295" s="71"/>
      <c r="AY295" s="72"/>
      <c r="AZ295" s="71">
        <v>3013.7</v>
      </c>
      <c r="BA295" s="71">
        <v>1780.3</v>
      </c>
      <c r="BB295" s="71">
        <v>0</v>
      </c>
      <c r="BC295" s="71">
        <v>0</v>
      </c>
      <c r="BD295" s="71">
        <v>0</v>
      </c>
      <c r="BE295" s="71">
        <v>0</v>
      </c>
      <c r="BF295" s="71"/>
      <c r="BG295" s="72"/>
      <c r="BH295" s="71">
        <v>0</v>
      </c>
      <c r="BI295" s="71">
        <v>0</v>
      </c>
      <c r="BJ295" s="71">
        <v>5.23</v>
      </c>
      <c r="BK295" s="71">
        <v>0</v>
      </c>
      <c r="BL295" s="71">
        <v>0</v>
      </c>
      <c r="BM295" s="71">
        <v>0</v>
      </c>
      <c r="BN295" s="72"/>
      <c r="BO295" s="71">
        <v>0</v>
      </c>
      <c r="BP295" s="71">
        <v>0</v>
      </c>
      <c r="BQ295" s="71">
        <v>1</v>
      </c>
      <c r="BR295" s="71">
        <v>0</v>
      </c>
      <c r="BS295" s="71">
        <v>0</v>
      </c>
      <c r="BT295" s="71">
        <v>0</v>
      </c>
      <c r="BU295"/>
      <c r="BV295" s="70">
        <v>5.23</v>
      </c>
      <c r="BW295" s="70">
        <v>0</v>
      </c>
      <c r="BX295" s="70">
        <v>0</v>
      </c>
      <c r="BY295" s="70">
        <v>0</v>
      </c>
      <c r="BZ295" s="70">
        <v>0</v>
      </c>
      <c r="CA295" s="70">
        <v>0</v>
      </c>
      <c r="CB295" s="70">
        <v>0</v>
      </c>
      <c r="CC295" s="70">
        <v>0</v>
      </c>
      <c r="CD295" s="70">
        <v>0</v>
      </c>
    </row>
    <row r="296" spans="1:82">
      <c r="A296" s="70" t="s">
        <v>1975</v>
      </c>
      <c r="B296" s="70">
        <v>49</v>
      </c>
      <c r="C296" s="70">
        <v>15</v>
      </c>
      <c r="D296" s="70">
        <v>3</v>
      </c>
      <c r="E296" s="70">
        <v>2018</v>
      </c>
      <c r="F296" s="70" t="s">
        <v>183</v>
      </c>
      <c r="G296" s="70" t="s">
        <v>1960</v>
      </c>
      <c r="H296" s="70" t="s">
        <v>1961</v>
      </c>
      <c r="I296" s="148"/>
      <c r="J296" s="71">
        <v>2.8102447510852486</v>
      </c>
      <c r="K296" s="71">
        <v>0.6249682898050376</v>
      </c>
      <c r="L296" s="71">
        <v>0</v>
      </c>
      <c r="M296" s="71">
        <v>26.681266094854212</v>
      </c>
      <c r="N296" s="71">
        <v>25.717448138873067</v>
      </c>
      <c r="O296" s="71">
        <v>16.596681795477451</v>
      </c>
      <c r="P296" s="71">
        <v>6.4576248625114818</v>
      </c>
      <c r="Q296" s="71">
        <v>1.53527392696856</v>
      </c>
      <c r="R296" s="71">
        <v>0</v>
      </c>
      <c r="S296" s="71">
        <v>4.1722083887001133</v>
      </c>
      <c r="T296" s="72"/>
      <c r="U296" s="71">
        <v>942470.00000000012</v>
      </c>
      <c r="V296" s="71">
        <v>323</v>
      </c>
      <c r="W296" s="71">
        <v>0</v>
      </c>
      <c r="X296" s="71">
        <v>7228</v>
      </c>
      <c r="Y296" s="71">
        <v>10401</v>
      </c>
      <c r="Z296" s="71">
        <v>10113</v>
      </c>
      <c r="AA296" s="71">
        <v>1351</v>
      </c>
      <c r="AB296" s="71">
        <v>24223</v>
      </c>
      <c r="AC296" s="71">
        <v>0</v>
      </c>
      <c r="AD296" s="71">
        <v>4.1722083887001133</v>
      </c>
      <c r="AE296" s="72"/>
      <c r="AF296" s="71">
        <v>4938499.9875647267</v>
      </c>
      <c r="AG296" s="71">
        <v>456550.87549934012</v>
      </c>
      <c r="AH296" s="71">
        <v>0</v>
      </c>
      <c r="AI296" s="71">
        <v>51104248.561674543</v>
      </c>
      <c r="AJ296" s="71">
        <v>48577945.932024963</v>
      </c>
      <c r="AK296" s="71">
        <v>0</v>
      </c>
      <c r="AL296" s="71">
        <v>0</v>
      </c>
      <c r="AM296" s="71">
        <v>3334322.8547682702</v>
      </c>
      <c r="AN296" s="71">
        <v>0</v>
      </c>
      <c r="AO296" s="71">
        <v>0</v>
      </c>
      <c r="AP296" s="71">
        <v>108411568.21153185</v>
      </c>
      <c r="AQ296" s="72"/>
      <c r="AR296" s="71">
        <v>829</v>
      </c>
      <c r="AS296" s="71">
        <v>89</v>
      </c>
      <c r="AT296" s="71">
        <v>0</v>
      </c>
      <c r="AU296" s="71">
        <v>0</v>
      </c>
      <c r="AV296" s="71">
        <v>0</v>
      </c>
      <c r="AW296" s="71">
        <v>0</v>
      </c>
      <c r="AX296" s="71"/>
      <c r="AY296" s="72"/>
      <c r="AZ296" s="71">
        <v>3119.4</v>
      </c>
      <c r="BA296" s="71">
        <v>1908</v>
      </c>
      <c r="BB296" s="71">
        <v>0</v>
      </c>
      <c r="BC296" s="71">
        <v>0</v>
      </c>
      <c r="BD296" s="71">
        <v>0</v>
      </c>
      <c r="BE296" s="71">
        <v>0</v>
      </c>
      <c r="BF296" s="71"/>
      <c r="BG296" s="72"/>
      <c r="BH296" s="71">
        <v>0</v>
      </c>
      <c r="BI296" s="71">
        <v>0</v>
      </c>
      <c r="BJ296" s="71">
        <v>4.9169999999999998</v>
      </c>
      <c r="BK296" s="71">
        <v>0</v>
      </c>
      <c r="BL296" s="71">
        <v>0</v>
      </c>
      <c r="BM296" s="71">
        <v>0</v>
      </c>
      <c r="BN296" s="72"/>
      <c r="BO296" s="71">
        <v>0</v>
      </c>
      <c r="BP296" s="71">
        <v>0</v>
      </c>
      <c r="BQ296" s="71">
        <v>1</v>
      </c>
      <c r="BR296" s="71">
        <v>0</v>
      </c>
      <c r="BS296" s="71">
        <v>0</v>
      </c>
      <c r="BT296" s="71">
        <v>0</v>
      </c>
      <c r="BU296"/>
      <c r="BV296" s="70">
        <v>4.9169999999999998</v>
      </c>
      <c r="BW296" s="70">
        <v>0</v>
      </c>
      <c r="BX296" s="70">
        <v>0</v>
      </c>
      <c r="BY296" s="70">
        <v>0</v>
      </c>
      <c r="BZ296" s="70">
        <v>0</v>
      </c>
      <c r="CA296" s="70">
        <v>0</v>
      </c>
      <c r="CB296" s="70">
        <v>0</v>
      </c>
      <c r="CC296" s="70">
        <v>0</v>
      </c>
      <c r="CD296" s="70">
        <v>0</v>
      </c>
    </row>
    <row r="297" spans="1:82">
      <c r="A297" s="70" t="s">
        <v>1976</v>
      </c>
      <c r="B297" s="70">
        <v>50</v>
      </c>
      <c r="C297" s="70">
        <v>16</v>
      </c>
      <c r="D297" s="70">
        <v>3</v>
      </c>
      <c r="E297" s="70">
        <v>2019</v>
      </c>
      <c r="F297" s="70" t="s">
        <v>158</v>
      </c>
      <c r="G297" s="70" t="s">
        <v>1960</v>
      </c>
      <c r="H297" s="70" t="s">
        <v>1961</v>
      </c>
      <c r="I297" s="148"/>
      <c r="J297" s="71">
        <v>2.8600966496443694</v>
      </c>
      <c r="K297" s="71">
        <v>0.57996833534074121</v>
      </c>
      <c r="L297" s="71">
        <v>0</v>
      </c>
      <c r="M297" s="71">
        <v>23.778167987142027</v>
      </c>
      <c r="N297" s="71">
        <v>27.266108882441603</v>
      </c>
      <c r="O297" s="71">
        <v>16.21072467674302</v>
      </c>
      <c r="P297" s="71">
        <v>6.2221851293409927</v>
      </c>
      <c r="Q297" s="71">
        <v>1.493140472086</v>
      </c>
      <c r="R297" s="71">
        <v>0</v>
      </c>
      <c r="S297" s="71">
        <v>4.2685992189341588</v>
      </c>
      <c r="T297" s="72"/>
      <c r="U297" s="71">
        <v>1008521</v>
      </c>
      <c r="V297" s="71">
        <v>323</v>
      </c>
      <c r="W297" s="71">
        <v>0</v>
      </c>
      <c r="X297" s="71">
        <v>7228</v>
      </c>
      <c r="Y297" s="71">
        <v>10463</v>
      </c>
      <c r="Z297" s="71">
        <v>10149</v>
      </c>
      <c r="AA297" s="71">
        <v>1292</v>
      </c>
      <c r="AB297" s="71">
        <v>24196</v>
      </c>
      <c r="AC297" s="71">
        <v>0</v>
      </c>
      <c r="AD297" s="71">
        <v>4.2685992189341588</v>
      </c>
      <c r="AE297" s="72"/>
      <c r="AF297" s="71">
        <v>5281127.8598408084</v>
      </c>
      <c r="AG297" s="71">
        <v>445443.73711607838</v>
      </c>
      <c r="AH297" s="71">
        <v>0</v>
      </c>
      <c r="AI297" s="71">
        <v>47539530.321758673</v>
      </c>
      <c r="AJ297" s="71">
        <v>53867439.647072539</v>
      </c>
      <c r="AK297" s="71">
        <v>0</v>
      </c>
      <c r="AL297" s="71">
        <v>0</v>
      </c>
      <c r="AM297" s="71">
        <v>3295313.0526095214</v>
      </c>
      <c r="AN297" s="71">
        <v>0</v>
      </c>
      <c r="AO297" s="71">
        <v>0</v>
      </c>
      <c r="AP297" s="71">
        <v>110428854.61839761</v>
      </c>
      <c r="AQ297" s="72"/>
      <c r="AR297" s="71">
        <v>854</v>
      </c>
      <c r="AS297" s="71">
        <v>92</v>
      </c>
      <c r="AT297" s="71">
        <v>0</v>
      </c>
      <c r="AU297" s="71">
        <v>0</v>
      </c>
      <c r="AV297" s="71">
        <v>0</v>
      </c>
      <c r="AW297" s="71">
        <v>0</v>
      </c>
      <c r="AX297" s="71"/>
      <c r="AY297" s="72"/>
      <c r="AZ297" s="71">
        <v>3269.6</v>
      </c>
      <c r="BA297" s="71">
        <v>1939.5</v>
      </c>
      <c r="BB297" s="71">
        <v>0</v>
      </c>
      <c r="BC297" s="71">
        <v>0</v>
      </c>
      <c r="BD297" s="71">
        <v>0</v>
      </c>
      <c r="BE297" s="71">
        <v>0</v>
      </c>
      <c r="BF297" s="71"/>
      <c r="BG297" s="72"/>
      <c r="BH297" s="71">
        <v>0</v>
      </c>
      <c r="BI297" s="71">
        <v>0</v>
      </c>
      <c r="BJ297" s="71">
        <v>4.2380000000000004</v>
      </c>
      <c r="BK297" s="71">
        <v>0</v>
      </c>
      <c r="BL297" s="71">
        <v>0</v>
      </c>
      <c r="BM297" s="71">
        <v>0</v>
      </c>
      <c r="BN297" s="72"/>
      <c r="BO297" s="71">
        <v>0</v>
      </c>
      <c r="BP297" s="71">
        <v>0</v>
      </c>
      <c r="BQ297" s="71">
        <v>1</v>
      </c>
      <c r="BR297" s="71">
        <v>0</v>
      </c>
      <c r="BS297" s="71">
        <v>0</v>
      </c>
      <c r="BT297" s="71">
        <v>0</v>
      </c>
      <c r="BU297"/>
      <c r="BV297" s="70">
        <v>4.2380000000000004</v>
      </c>
      <c r="BW297" s="70">
        <v>0</v>
      </c>
      <c r="BX297" s="70">
        <v>0</v>
      </c>
      <c r="BY297" s="70">
        <v>0</v>
      </c>
      <c r="BZ297" s="70">
        <v>0</v>
      </c>
      <c r="CA297" s="70">
        <v>0</v>
      </c>
      <c r="CB297" s="70">
        <v>0</v>
      </c>
      <c r="CC297" s="70">
        <v>0</v>
      </c>
      <c r="CD297" s="70">
        <v>0</v>
      </c>
    </row>
    <row r="298" spans="1:82">
      <c r="A298" s="70" t="s">
        <v>1977</v>
      </c>
      <c r="B298" s="70">
        <v>51</v>
      </c>
      <c r="C298" s="70">
        <v>17</v>
      </c>
      <c r="D298" s="70">
        <v>3</v>
      </c>
      <c r="E298" s="70">
        <v>2020</v>
      </c>
      <c r="F298" s="70" t="s">
        <v>159</v>
      </c>
      <c r="G298" s="70" t="s">
        <v>1960</v>
      </c>
      <c r="H298" s="70" t="s">
        <v>1961</v>
      </c>
      <c r="I298" s="148"/>
      <c r="J298" s="71">
        <v>3.4718296729787821</v>
      </c>
      <c r="K298" s="71">
        <v>0.71211181663438772</v>
      </c>
      <c r="L298" s="71">
        <v>0</v>
      </c>
      <c r="M298" s="71">
        <v>21.889950497073663</v>
      </c>
      <c r="N298" s="71">
        <v>25.028051393183514</v>
      </c>
      <c r="O298" s="71">
        <v>14.34283044364418</v>
      </c>
      <c r="P298" s="71">
        <v>5.7815043991125474</v>
      </c>
      <c r="Q298" s="71">
        <v>1.42643678119006</v>
      </c>
      <c r="R298" s="71">
        <v>0</v>
      </c>
      <c r="S298" s="71">
        <v>4.2510507345673023</v>
      </c>
      <c r="T298" s="72"/>
      <c r="U298" s="71">
        <v>956190</v>
      </c>
      <c r="V298" s="71">
        <v>341</v>
      </c>
      <c r="W298" s="71">
        <v>0</v>
      </c>
      <c r="X298" s="71">
        <v>7492</v>
      </c>
      <c r="Y298" s="71">
        <v>10570</v>
      </c>
      <c r="Z298" s="71">
        <v>10249</v>
      </c>
      <c r="AA298" s="71">
        <v>1276</v>
      </c>
      <c r="AB298" s="71">
        <v>24193</v>
      </c>
      <c r="AC298" s="71">
        <v>0</v>
      </c>
      <c r="AD298" s="71">
        <v>4.2510507345673023</v>
      </c>
      <c r="AE298" s="72"/>
      <c r="AF298" s="71">
        <v>5950024.5235482436</v>
      </c>
      <c r="AG298" s="71">
        <v>502760.99927883979</v>
      </c>
      <c r="AH298" s="71">
        <v>0</v>
      </c>
      <c r="AI298" s="71">
        <v>42199367.07989534</v>
      </c>
      <c r="AJ298" s="71">
        <v>47845699.320574813</v>
      </c>
      <c r="AK298" s="71"/>
      <c r="AL298" s="71"/>
      <c r="AM298" s="71">
        <v>3157455.2898361618</v>
      </c>
      <c r="AN298" s="71"/>
      <c r="AO298" s="71"/>
      <c r="AP298" s="71">
        <v>99655307.213133395</v>
      </c>
      <c r="AQ298" s="72"/>
      <c r="AR298" s="71">
        <v>878</v>
      </c>
      <c r="AS298" s="71">
        <v>93</v>
      </c>
      <c r="AT298" s="71">
        <v>0</v>
      </c>
      <c r="AU298" s="71">
        <v>0</v>
      </c>
      <c r="AV298" s="71">
        <v>0</v>
      </c>
      <c r="AW298" s="71">
        <v>0</v>
      </c>
      <c r="AX298" s="71"/>
      <c r="AY298" s="72"/>
      <c r="AZ298" s="71">
        <v>3415.900000000001</v>
      </c>
      <c r="BA298" s="71">
        <v>1950.4</v>
      </c>
      <c r="BB298" s="71">
        <v>0</v>
      </c>
      <c r="BC298" s="71">
        <v>0</v>
      </c>
      <c r="BD298" s="71">
        <v>0</v>
      </c>
      <c r="BE298" s="71">
        <v>0</v>
      </c>
      <c r="BF298" s="71"/>
      <c r="BG298" s="72"/>
      <c r="BH298" s="71">
        <v>0</v>
      </c>
      <c r="BI298" s="71">
        <v>0</v>
      </c>
      <c r="BJ298" s="71">
        <v>3.9710000000000001</v>
      </c>
      <c r="BK298" s="71">
        <v>0</v>
      </c>
      <c r="BL298" s="71">
        <v>0</v>
      </c>
      <c r="BM298" s="71">
        <v>0</v>
      </c>
      <c r="BN298" s="72"/>
      <c r="BO298" s="71">
        <v>0</v>
      </c>
      <c r="BP298" s="71">
        <v>0</v>
      </c>
      <c r="BQ298" s="71">
        <v>1</v>
      </c>
      <c r="BR298" s="71">
        <v>0</v>
      </c>
      <c r="BS298" s="71">
        <v>0</v>
      </c>
      <c r="BT298" s="71">
        <v>0</v>
      </c>
      <c r="BU298"/>
      <c r="BV298" s="70">
        <v>3.9710000000000001</v>
      </c>
      <c r="BW298" s="70">
        <v>0</v>
      </c>
      <c r="BX298" s="70">
        <v>0</v>
      </c>
      <c r="BY298" s="70">
        <v>0</v>
      </c>
      <c r="BZ298" s="70">
        <v>0</v>
      </c>
      <c r="CA298" s="70">
        <v>0</v>
      </c>
      <c r="CB298" s="70">
        <v>0</v>
      </c>
      <c r="CC298" s="70">
        <v>0</v>
      </c>
      <c r="CD298" s="70">
        <v>0</v>
      </c>
    </row>
    <row r="299" spans="1:82">
      <c r="A299" s="70" t="s">
        <v>1978</v>
      </c>
      <c r="B299" s="70">
        <v>51</v>
      </c>
      <c r="C299" s="70">
        <v>18</v>
      </c>
      <c r="D299" s="70">
        <v>3</v>
      </c>
      <c r="E299" s="70">
        <v>2021</v>
      </c>
      <c r="F299" s="70" t="s">
        <v>160</v>
      </c>
      <c r="G299" s="70" t="s">
        <v>1960</v>
      </c>
      <c r="H299" s="70" t="s">
        <v>1961</v>
      </c>
      <c r="I299" s="148"/>
      <c r="J299" s="71">
        <v>3.0508765199354015</v>
      </c>
      <c r="K299" s="71">
        <v>0.74709552592551465</v>
      </c>
      <c r="L299" s="71">
        <v>0</v>
      </c>
      <c r="M299" s="71">
        <v>22.067681903219171</v>
      </c>
      <c r="N299" s="71">
        <v>25.184710965561585</v>
      </c>
      <c r="O299" s="71">
        <v>14.099673412027098</v>
      </c>
      <c r="P299" s="71">
        <v>5.8779615255593516</v>
      </c>
      <c r="Q299" s="71">
        <v>1.41197541819219</v>
      </c>
      <c r="R299" s="71">
        <v>0</v>
      </c>
      <c r="S299" s="71">
        <v>4.788869579506434</v>
      </c>
      <c r="T299" s="72"/>
      <c r="U299" s="71">
        <v>1104468</v>
      </c>
      <c r="V299" s="71">
        <v>341</v>
      </c>
      <c r="W299" s="71">
        <v>0</v>
      </c>
      <c r="X299" s="71">
        <v>7492</v>
      </c>
      <c r="Y299" s="71">
        <v>10645</v>
      </c>
      <c r="Z299" s="71">
        <v>10374</v>
      </c>
      <c r="AA299" s="71">
        <v>1265</v>
      </c>
      <c r="AB299" s="71">
        <v>24183</v>
      </c>
      <c r="AC299" s="71">
        <v>0</v>
      </c>
      <c r="AD299" s="71">
        <v>4.788869579506434</v>
      </c>
      <c r="AE299" s="72"/>
      <c r="AF299" s="71">
        <v>6411744.4308233298</v>
      </c>
      <c r="AG299" s="71">
        <v>547021.15373775177</v>
      </c>
      <c r="AH299" s="71">
        <v>0</v>
      </c>
      <c r="AI299" s="71">
        <v>48907653.180945911</v>
      </c>
      <c r="AJ299" s="71">
        <v>51241970.716960169</v>
      </c>
      <c r="AK299" s="71">
        <v>0</v>
      </c>
      <c r="AL299" s="71">
        <v>0</v>
      </c>
      <c r="AM299" s="71">
        <v>3174354.598856098</v>
      </c>
      <c r="AN299" s="71">
        <v>0</v>
      </c>
      <c r="AO299" s="71">
        <v>0</v>
      </c>
      <c r="AP299" s="71">
        <v>110282744.08132325</v>
      </c>
      <c r="AQ299" s="72"/>
      <c r="AR299" s="71">
        <v>916</v>
      </c>
      <c r="AS299" s="71">
        <v>93</v>
      </c>
      <c r="AT299" s="71">
        <v>0</v>
      </c>
      <c r="AU299" s="71">
        <v>0</v>
      </c>
      <c r="AV299" s="71">
        <v>0</v>
      </c>
      <c r="AW299" s="71">
        <v>0</v>
      </c>
      <c r="AX299" s="71"/>
      <c r="AY299" s="72"/>
      <c r="AZ299" s="71">
        <v>3655.0999999999981</v>
      </c>
      <c r="BA299" s="71">
        <v>1950.4</v>
      </c>
      <c r="BB299" s="71">
        <v>0</v>
      </c>
      <c r="BC299" s="71">
        <v>0</v>
      </c>
      <c r="BD299" s="71">
        <v>0</v>
      </c>
      <c r="BE299" s="71">
        <v>0</v>
      </c>
      <c r="BF299" s="71"/>
      <c r="BG299" s="72"/>
      <c r="BH299" s="71">
        <v>0</v>
      </c>
      <c r="BI299" s="71">
        <v>0</v>
      </c>
      <c r="BJ299" s="71">
        <v>4.585</v>
      </c>
      <c r="BK299" s="71">
        <v>0</v>
      </c>
      <c r="BL299" s="71">
        <v>0</v>
      </c>
      <c r="BM299" s="71">
        <v>0</v>
      </c>
      <c r="BN299" s="72"/>
      <c r="BO299" s="71">
        <v>0</v>
      </c>
      <c r="BP299" s="71">
        <v>0</v>
      </c>
      <c r="BQ299" s="71">
        <v>1</v>
      </c>
      <c r="BR299" s="71">
        <v>0</v>
      </c>
      <c r="BS299" s="71">
        <v>0</v>
      </c>
      <c r="BT299" s="71">
        <v>0</v>
      </c>
      <c r="BU299"/>
      <c r="BV299" s="70">
        <v>4.585</v>
      </c>
      <c r="BW299" s="70">
        <v>0</v>
      </c>
      <c r="BX299" s="70">
        <v>0</v>
      </c>
      <c r="BY299" s="70">
        <v>0</v>
      </c>
      <c r="BZ299" s="70">
        <v>0</v>
      </c>
      <c r="CA299" s="70">
        <v>0</v>
      </c>
      <c r="CB299" s="70">
        <v>0</v>
      </c>
      <c r="CC299" s="70">
        <v>0</v>
      </c>
      <c r="CD299" s="70">
        <v>0</v>
      </c>
    </row>
    <row r="300" spans="1:82">
      <c r="A300" s="70" t="s">
        <v>1979</v>
      </c>
      <c r="B300" s="70">
        <v>51</v>
      </c>
      <c r="C300" s="70">
        <v>19</v>
      </c>
      <c r="D300" s="70">
        <v>3</v>
      </c>
      <c r="E300" s="70">
        <v>2022</v>
      </c>
      <c r="F300" s="70" t="s">
        <v>161</v>
      </c>
      <c r="G300" s="70" t="s">
        <v>1960</v>
      </c>
      <c r="H300" s="70" t="s">
        <v>1961</v>
      </c>
      <c r="I300" s="148"/>
      <c r="J300" s="71">
        <v>3.0578795973610271</v>
      </c>
      <c r="K300" s="71">
        <v>0.67243174419460772</v>
      </c>
      <c r="L300" s="71">
        <v>0</v>
      </c>
      <c r="M300" s="71">
        <v>25.331428884523699</v>
      </c>
      <c r="N300" s="71">
        <v>27.186652971568623</v>
      </c>
      <c r="O300" s="71">
        <v>14.83006301834345</v>
      </c>
      <c r="P300" s="71">
        <v>5.8537766274499239</v>
      </c>
      <c r="Q300" s="71">
        <v>1.4144068360752065</v>
      </c>
      <c r="R300" s="71">
        <v>0</v>
      </c>
      <c r="S300" s="71">
        <v>4.6375945729466874</v>
      </c>
      <c r="T300" s="72"/>
      <c r="U300" s="71">
        <v>1020789</v>
      </c>
      <c r="V300" s="71">
        <v>341</v>
      </c>
      <c r="W300" s="71">
        <v>0</v>
      </c>
      <c r="X300" s="71">
        <v>7492</v>
      </c>
      <c r="Y300" s="71">
        <v>10686</v>
      </c>
      <c r="Z300" s="71">
        <v>10367</v>
      </c>
      <c r="AA300" s="71">
        <v>1279</v>
      </c>
      <c r="AB300" s="71">
        <v>24026</v>
      </c>
      <c r="AC300" s="71">
        <v>0</v>
      </c>
      <c r="AD300" s="71">
        <v>4.6375945729466874</v>
      </c>
      <c r="AE300" s="72"/>
      <c r="AF300" s="71">
        <v>5208257.786229481</v>
      </c>
      <c r="AG300" s="71">
        <v>528010.08637381892</v>
      </c>
      <c r="AH300" s="71">
        <v>0</v>
      </c>
      <c r="AI300" s="71">
        <v>48591284.980483405</v>
      </c>
      <c r="AJ300" s="71">
        <v>52678356.893640831</v>
      </c>
      <c r="AK300" s="71">
        <v>0</v>
      </c>
      <c r="AL300" s="71">
        <v>0</v>
      </c>
      <c r="AM300" s="71">
        <v>3102412.3754253583</v>
      </c>
      <c r="AN300" s="71">
        <v>0</v>
      </c>
      <c r="AO300" s="71">
        <v>0</v>
      </c>
      <c r="AP300" s="71">
        <v>110108322.12215288</v>
      </c>
      <c r="AQ300" s="72"/>
      <c r="AR300" s="71">
        <v>957</v>
      </c>
      <c r="AS300" s="71">
        <v>93</v>
      </c>
      <c r="AT300" s="71">
        <v>0</v>
      </c>
      <c r="AU300" s="71">
        <v>0</v>
      </c>
      <c r="AV300" s="71">
        <v>0</v>
      </c>
      <c r="AW300" s="71">
        <v>0</v>
      </c>
      <c r="AX300" s="71"/>
      <c r="AY300" s="72"/>
      <c r="AZ300" s="71">
        <v>3917.4999999999973</v>
      </c>
      <c r="BA300" s="71">
        <v>1950.3999999999999</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1980</v>
      </c>
      <c r="B301" s="70">
        <v>51</v>
      </c>
      <c r="C301" s="70">
        <v>20</v>
      </c>
      <c r="D301" s="70">
        <v>3</v>
      </c>
      <c r="E301" s="70">
        <v>2023</v>
      </c>
      <c r="F301" s="70" t="s">
        <v>1539</v>
      </c>
      <c r="G301" s="70" t="s">
        <v>1960</v>
      </c>
      <c r="H301" s="70" t="s">
        <v>1961</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986</v>
      </c>
      <c r="AS301" s="71">
        <v>94</v>
      </c>
      <c r="AT301" s="71">
        <v>0</v>
      </c>
      <c r="AU301" s="71">
        <v>0</v>
      </c>
      <c r="AV301" s="71">
        <v>0</v>
      </c>
      <c r="AW301" s="71">
        <v>0</v>
      </c>
      <c r="AX301" s="71"/>
      <c r="AY301" s="72"/>
      <c r="AZ301" s="71">
        <v>4128.8999999999996</v>
      </c>
      <c r="BA301" s="71">
        <v>1963.8</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1981</v>
      </c>
      <c r="B302" s="70">
        <v>51</v>
      </c>
      <c r="C302" s="70">
        <v>21</v>
      </c>
      <c r="D302" s="70">
        <v>3</v>
      </c>
      <c r="E302" s="70">
        <v>2024</v>
      </c>
      <c r="F302" s="70" t="s">
        <v>1554</v>
      </c>
      <c r="G302" s="70" t="s">
        <v>1960</v>
      </c>
      <c r="H302" s="70" t="s">
        <v>1961</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1982</v>
      </c>
      <c r="B303" s="70">
        <v>239</v>
      </c>
      <c r="C303" s="70">
        <v>1</v>
      </c>
      <c r="D303" s="70">
        <v>15</v>
      </c>
      <c r="E303" s="70">
        <v>1990</v>
      </c>
      <c r="F303" s="70" t="s">
        <v>787</v>
      </c>
      <c r="G303" s="70" t="s">
        <v>1983</v>
      </c>
      <c r="H303" s="70" t="s">
        <v>1984</v>
      </c>
      <c r="I303" s="148"/>
      <c r="J303" s="71">
        <v>236.68112509681001</v>
      </c>
      <c r="K303" s="71">
        <v>3.5273912221050439</v>
      </c>
      <c r="L303" s="71">
        <v>15.0213592221462</v>
      </c>
      <c r="M303" s="71">
        <v>19.858127193124471</v>
      </c>
      <c r="N303" s="71">
        <v>21.480340482390329</v>
      </c>
      <c r="O303" s="71">
        <v>21.05459225147542</v>
      </c>
      <c r="P303" s="71">
        <v>26.662702716418071</v>
      </c>
      <c r="Q303" s="71">
        <v>1.91474721585513</v>
      </c>
      <c r="R303" s="71">
        <v>2.9502060619682271</v>
      </c>
      <c r="S303" s="71">
        <v>1.969646420509036</v>
      </c>
      <c r="T303" s="72"/>
      <c r="U303" s="71">
        <v>6255372</v>
      </c>
      <c r="V303" s="71">
        <v>857</v>
      </c>
      <c r="W303" s="71">
        <v>139</v>
      </c>
      <c r="X303" s="71">
        <v>7126</v>
      </c>
      <c r="Y303" s="71">
        <v>9418</v>
      </c>
      <c r="Z303" s="71">
        <v>8660</v>
      </c>
      <c r="AA303" s="71">
        <v>6474</v>
      </c>
      <c r="AB303" s="71">
        <v>31089</v>
      </c>
      <c r="AC303" s="71">
        <v>510981</v>
      </c>
      <c r="AD303" s="71">
        <v>1.969646420509036</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1985</v>
      </c>
      <c r="B304" s="70">
        <v>240</v>
      </c>
      <c r="C304" s="70">
        <v>2</v>
      </c>
      <c r="D304" s="70">
        <v>15</v>
      </c>
      <c r="E304" s="70">
        <v>2005</v>
      </c>
      <c r="F304" s="70" t="s">
        <v>789</v>
      </c>
      <c r="G304" s="70" t="s">
        <v>1983</v>
      </c>
      <c r="H304" s="70" t="s">
        <v>1984</v>
      </c>
      <c r="I304" s="148"/>
      <c r="J304" s="71">
        <v>190.5893020933087</v>
      </c>
      <c r="K304" s="71">
        <v>1.3172568111527301</v>
      </c>
      <c r="L304" s="71">
        <v>4.4433058462299977</v>
      </c>
      <c r="M304" s="71">
        <v>28.05700617599642</v>
      </c>
      <c r="N304" s="71">
        <v>31.08662968810318</v>
      </c>
      <c r="O304" s="71">
        <v>32.306925784349623</v>
      </c>
      <c r="P304" s="71">
        <v>25.932817710932479</v>
      </c>
      <c r="Q304" s="71">
        <v>1.6854207790331599</v>
      </c>
      <c r="R304" s="71">
        <v>1.535390396481469</v>
      </c>
      <c r="S304" s="71">
        <v>2.62088029369969</v>
      </c>
      <c r="T304" s="72"/>
      <c r="U304" s="71">
        <v>7351737</v>
      </c>
      <c r="V304" s="71">
        <v>634</v>
      </c>
      <c r="W304" s="71">
        <v>62</v>
      </c>
      <c r="X304" s="71">
        <v>6224</v>
      </c>
      <c r="Y304" s="71">
        <v>11302</v>
      </c>
      <c r="Z304" s="71">
        <v>15377</v>
      </c>
      <c r="AA304" s="71">
        <v>5157</v>
      </c>
      <c r="AB304" s="71">
        <v>28608</v>
      </c>
      <c r="AC304" s="71">
        <v>271502</v>
      </c>
      <c r="AD304" s="71">
        <v>2.62088029369969</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1986</v>
      </c>
      <c r="B305" s="70">
        <v>241</v>
      </c>
      <c r="C305" s="70">
        <v>3</v>
      </c>
      <c r="D305" s="70">
        <v>15</v>
      </c>
      <c r="E305" s="70">
        <v>2006</v>
      </c>
      <c r="F305" s="70" t="s">
        <v>790</v>
      </c>
      <c r="G305" s="70" t="s">
        <v>1983</v>
      </c>
      <c r="H305" s="70" t="s">
        <v>1984</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1987</v>
      </c>
      <c r="B306" s="70">
        <v>242</v>
      </c>
      <c r="C306" s="70">
        <v>4</v>
      </c>
      <c r="D306" s="70">
        <v>15</v>
      </c>
      <c r="E306" s="70">
        <v>2007</v>
      </c>
      <c r="F306" s="70" t="s">
        <v>791</v>
      </c>
      <c r="G306" s="70" t="s">
        <v>1983</v>
      </c>
      <c r="H306" s="70" t="s">
        <v>1984</v>
      </c>
      <c r="I306" s="148"/>
      <c r="J306" s="71">
        <v>205.0771370551455</v>
      </c>
      <c r="K306" s="71">
        <v>1.266931985189176</v>
      </c>
      <c r="L306" s="71">
        <v>4.9065105457062632</v>
      </c>
      <c r="M306" s="71">
        <v>27.2506212039033</v>
      </c>
      <c r="N306" s="71">
        <v>31.012967655515428</v>
      </c>
      <c r="O306" s="71">
        <v>31.777035364099941</v>
      </c>
      <c r="P306" s="71">
        <v>25.900175153486838</v>
      </c>
      <c r="Q306" s="71">
        <v>1.75439105745376</v>
      </c>
      <c r="R306" s="71">
        <v>3.5640812198844851</v>
      </c>
      <c r="S306" s="71">
        <v>2.5607119623515149</v>
      </c>
      <c r="T306" s="72"/>
      <c r="U306" s="71">
        <v>8761502</v>
      </c>
      <c r="V306" s="71">
        <v>567</v>
      </c>
      <c r="W306" s="71">
        <v>69</v>
      </c>
      <c r="X306" s="71">
        <v>7201</v>
      </c>
      <c r="Y306" s="71">
        <v>11421</v>
      </c>
      <c r="Z306" s="71">
        <v>15723</v>
      </c>
      <c r="AA306" s="71">
        <v>5072</v>
      </c>
      <c r="AB306" s="71">
        <v>28204</v>
      </c>
      <c r="AC306" s="71">
        <v>648317</v>
      </c>
      <c r="AD306" s="71">
        <v>2.5607119623515149</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1988</v>
      </c>
      <c r="B307" s="70">
        <v>243</v>
      </c>
      <c r="C307" s="70">
        <v>5</v>
      </c>
      <c r="D307" s="70">
        <v>15</v>
      </c>
      <c r="E307" s="70">
        <v>2008</v>
      </c>
      <c r="F307" s="70" t="s">
        <v>792</v>
      </c>
      <c r="G307" s="70" t="s">
        <v>1983</v>
      </c>
      <c r="H307" s="70" t="s">
        <v>1984</v>
      </c>
      <c r="I307" s="148"/>
      <c r="J307" s="71">
        <v>207.84890967553329</v>
      </c>
      <c r="K307" s="71">
        <v>0.98949897301232659</v>
      </c>
      <c r="L307" s="71">
        <v>4.2602833361020069</v>
      </c>
      <c r="M307" s="71">
        <v>28.517548399977581</v>
      </c>
      <c r="N307" s="71">
        <v>29.191593538098481</v>
      </c>
      <c r="O307" s="71">
        <v>30.82840205611085</v>
      </c>
      <c r="P307" s="71">
        <v>25.36569057231161</v>
      </c>
      <c r="Q307" s="71">
        <v>1.7137625923643001</v>
      </c>
      <c r="R307" s="71">
        <v>3.1426322903833608</v>
      </c>
      <c r="S307" s="71">
        <v>2.9769775683465052</v>
      </c>
      <c r="T307" s="72"/>
      <c r="U307" s="71">
        <v>9172437</v>
      </c>
      <c r="V307" s="71">
        <v>567</v>
      </c>
      <c r="W307" s="71">
        <v>69</v>
      </c>
      <c r="X307" s="71">
        <v>7201</v>
      </c>
      <c r="Y307" s="71">
        <v>11485</v>
      </c>
      <c r="Z307" s="71">
        <v>15789</v>
      </c>
      <c r="AA307" s="71">
        <v>4973</v>
      </c>
      <c r="AB307" s="71">
        <v>28004</v>
      </c>
      <c r="AC307" s="71">
        <v>593600</v>
      </c>
      <c r="AD307" s="71">
        <v>2.9769775683465052</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1989</v>
      </c>
      <c r="B308" s="70">
        <v>244</v>
      </c>
      <c r="C308" s="70">
        <v>6</v>
      </c>
      <c r="D308" s="70">
        <v>15</v>
      </c>
      <c r="E308" s="70">
        <v>2009</v>
      </c>
      <c r="F308" s="70" t="s">
        <v>176</v>
      </c>
      <c r="G308" s="70" t="s">
        <v>1983</v>
      </c>
      <c r="H308" s="70" t="s">
        <v>1984</v>
      </c>
      <c r="I308" s="148"/>
      <c r="J308" s="71">
        <v>185.91235448339529</v>
      </c>
      <c r="K308" s="71">
        <v>0.76445058125816734</v>
      </c>
      <c r="L308" s="71">
        <v>10.81754010589383</v>
      </c>
      <c r="M308" s="71">
        <v>29.435986589451961</v>
      </c>
      <c r="N308" s="71">
        <v>28.54592017195203</v>
      </c>
      <c r="O308" s="71">
        <v>31.387207509563371</v>
      </c>
      <c r="P308" s="71">
        <v>24.732978340570529</v>
      </c>
      <c r="Q308" s="71">
        <v>1.6199669940130399</v>
      </c>
      <c r="R308" s="71">
        <v>1.532025724288981</v>
      </c>
      <c r="S308" s="71">
        <v>2.3639817293762331</v>
      </c>
      <c r="T308" s="72"/>
      <c r="U308" s="71">
        <v>8396059</v>
      </c>
      <c r="V308" s="71">
        <v>551</v>
      </c>
      <c r="W308" s="71">
        <v>255</v>
      </c>
      <c r="X308" s="71">
        <v>7838</v>
      </c>
      <c r="Y308" s="71">
        <v>11546</v>
      </c>
      <c r="Z308" s="71">
        <v>15867</v>
      </c>
      <c r="AA308" s="71">
        <v>4978</v>
      </c>
      <c r="AB308" s="71">
        <v>27788</v>
      </c>
      <c r="AC308" s="71">
        <v>282312</v>
      </c>
      <c r="AD308" s="71">
        <v>2.3639817293762331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66.048000000000002</v>
      </c>
      <c r="BK308" s="71">
        <v>16.899999999999999</v>
      </c>
      <c r="BL308" s="71">
        <v>0</v>
      </c>
      <c r="BM308" s="71">
        <v>0</v>
      </c>
      <c r="BN308" s="72"/>
      <c r="BO308" s="71">
        <v>0</v>
      </c>
      <c r="BP308" s="71">
        <v>0</v>
      </c>
      <c r="BQ308" s="71">
        <v>5</v>
      </c>
      <c r="BR308" s="71">
        <v>1</v>
      </c>
      <c r="BS308" s="71">
        <v>0</v>
      </c>
      <c r="BT308" s="71">
        <v>0</v>
      </c>
      <c r="BU308"/>
      <c r="BV308" s="70">
        <v>82.947999999999993</v>
      </c>
      <c r="BW308" s="70">
        <v>0</v>
      </c>
      <c r="BX308" s="70">
        <v>0</v>
      </c>
      <c r="BY308" s="70">
        <v>0</v>
      </c>
      <c r="BZ308" s="70">
        <v>0</v>
      </c>
      <c r="CA308" s="70">
        <v>0</v>
      </c>
      <c r="CB308" s="70">
        <v>0</v>
      </c>
      <c r="CC308" s="70">
        <v>0</v>
      </c>
      <c r="CD308" s="70">
        <v>0</v>
      </c>
    </row>
    <row r="309" spans="1:82">
      <c r="A309" s="70" t="s">
        <v>1990</v>
      </c>
      <c r="B309" s="70">
        <v>245</v>
      </c>
      <c r="C309" s="70">
        <v>7</v>
      </c>
      <c r="D309" s="70">
        <v>15</v>
      </c>
      <c r="E309" s="70">
        <v>2010</v>
      </c>
      <c r="F309" s="70" t="s">
        <v>177</v>
      </c>
      <c r="G309" s="70" t="s">
        <v>1983</v>
      </c>
      <c r="H309" s="70" t="s">
        <v>1984</v>
      </c>
      <c r="I309" s="148"/>
      <c r="J309" s="71">
        <v>202.03410778875491</v>
      </c>
      <c r="K309" s="71">
        <v>0.8565705398727681</v>
      </c>
      <c r="L309" s="71">
        <v>10.221531017436449</v>
      </c>
      <c r="M309" s="71">
        <v>30.96167151323246</v>
      </c>
      <c r="N309" s="71">
        <v>29.090220176146548</v>
      </c>
      <c r="O309" s="71">
        <v>31.499970298728609</v>
      </c>
      <c r="P309" s="71">
        <v>25.116782685707431</v>
      </c>
      <c r="Q309" s="71">
        <v>1.6831708389179401</v>
      </c>
      <c r="R309" s="71">
        <v>2.2283238599116699</v>
      </c>
      <c r="S309" s="71">
        <v>3.4752542963140129</v>
      </c>
      <c r="T309" s="72"/>
      <c r="U309" s="71">
        <v>8422844</v>
      </c>
      <c r="V309" s="71">
        <v>551</v>
      </c>
      <c r="W309" s="71">
        <v>255</v>
      </c>
      <c r="X309" s="71">
        <v>7838</v>
      </c>
      <c r="Y309" s="71">
        <v>11605</v>
      </c>
      <c r="Z309" s="71">
        <v>15998</v>
      </c>
      <c r="AA309" s="71">
        <v>4929</v>
      </c>
      <c r="AB309" s="71">
        <v>27666</v>
      </c>
      <c r="AC309" s="71">
        <v>389129</v>
      </c>
      <c r="AD309" s="71">
        <v>3.4752542963140129</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76.569000000000003</v>
      </c>
      <c r="BK309" s="71">
        <v>38.299999999999997</v>
      </c>
      <c r="BL309" s="71">
        <v>0</v>
      </c>
      <c r="BM309" s="71">
        <v>0</v>
      </c>
      <c r="BN309" s="72"/>
      <c r="BO309" s="71">
        <v>0</v>
      </c>
      <c r="BP309" s="71">
        <v>0</v>
      </c>
      <c r="BQ309" s="71">
        <v>6</v>
      </c>
      <c r="BR309" s="71">
        <v>1</v>
      </c>
      <c r="BS309" s="71">
        <v>0</v>
      </c>
      <c r="BT309" s="71">
        <v>0</v>
      </c>
      <c r="BU309"/>
      <c r="BV309" s="70">
        <v>114.869</v>
      </c>
      <c r="BW309" s="70">
        <v>0</v>
      </c>
      <c r="BX309" s="70">
        <v>0</v>
      </c>
      <c r="BY309" s="70">
        <v>0</v>
      </c>
      <c r="BZ309" s="70">
        <v>0</v>
      </c>
      <c r="CA309" s="70">
        <v>0</v>
      </c>
      <c r="CB309" s="70">
        <v>0</v>
      </c>
      <c r="CC309" s="70">
        <v>0</v>
      </c>
      <c r="CD309" s="70">
        <v>0</v>
      </c>
    </row>
    <row r="310" spans="1:82">
      <c r="A310" s="70" t="s">
        <v>1991</v>
      </c>
      <c r="B310" s="70">
        <v>246</v>
      </c>
      <c r="C310" s="70">
        <v>8</v>
      </c>
      <c r="D310" s="70">
        <v>15</v>
      </c>
      <c r="E310" s="70">
        <v>2011</v>
      </c>
      <c r="F310" s="70" t="s">
        <v>178</v>
      </c>
      <c r="G310" s="70" t="s">
        <v>1983</v>
      </c>
      <c r="H310" s="70" t="s">
        <v>1984</v>
      </c>
      <c r="I310" s="148"/>
      <c r="J310" s="71">
        <v>227.046899228743</v>
      </c>
      <c r="K310" s="71">
        <v>1.388520317225205</v>
      </c>
      <c r="L310" s="71">
        <v>11.494753572056981</v>
      </c>
      <c r="M310" s="71">
        <v>37.467075895897587</v>
      </c>
      <c r="N310" s="71">
        <v>35.65065599966583</v>
      </c>
      <c r="O310" s="71">
        <v>31.204047306939817</v>
      </c>
      <c r="P310" s="71">
        <v>23.990123114760582</v>
      </c>
      <c r="Q310" s="71">
        <v>1.92600891230104</v>
      </c>
      <c r="R310" s="71">
        <v>2.9214622273531781</v>
      </c>
      <c r="S310" s="71">
        <v>2.9357819509191789</v>
      </c>
      <c r="T310" s="72"/>
      <c r="U310" s="71">
        <v>8938124</v>
      </c>
      <c r="V310" s="71">
        <v>551</v>
      </c>
      <c r="W310" s="71">
        <v>255</v>
      </c>
      <c r="X310" s="71">
        <v>7838</v>
      </c>
      <c r="Y310" s="71">
        <v>11656</v>
      </c>
      <c r="Z310" s="71">
        <v>16192</v>
      </c>
      <c r="AA310" s="71">
        <v>4848</v>
      </c>
      <c r="AB310" s="71">
        <v>27445</v>
      </c>
      <c r="AC310" s="71">
        <v>509327</v>
      </c>
      <c r="AD310" s="71">
        <v>2.9357819509191789</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65.527000000000001</v>
      </c>
      <c r="BK310" s="71">
        <v>80.040000000000006</v>
      </c>
      <c r="BL310" s="71">
        <v>0</v>
      </c>
      <c r="BM310" s="71">
        <v>0</v>
      </c>
      <c r="BN310" s="72"/>
      <c r="BO310" s="71">
        <v>0</v>
      </c>
      <c r="BP310" s="71">
        <v>0</v>
      </c>
      <c r="BQ310" s="71">
        <v>5</v>
      </c>
      <c r="BR310" s="71">
        <v>1</v>
      </c>
      <c r="BS310" s="71">
        <v>0</v>
      </c>
      <c r="BT310" s="71">
        <v>0</v>
      </c>
      <c r="BU310"/>
      <c r="BV310" s="70">
        <v>145.56700000000001</v>
      </c>
      <c r="BW310" s="70">
        <v>0</v>
      </c>
      <c r="BX310" s="70">
        <v>0</v>
      </c>
      <c r="BY310" s="70">
        <v>0</v>
      </c>
      <c r="BZ310" s="70">
        <v>0</v>
      </c>
      <c r="CA310" s="70">
        <v>0</v>
      </c>
      <c r="CB310" s="70">
        <v>0</v>
      </c>
      <c r="CC310" s="70">
        <v>0</v>
      </c>
      <c r="CD310" s="70">
        <v>0</v>
      </c>
    </row>
    <row r="311" spans="1:82">
      <c r="A311" s="70" t="s">
        <v>1992</v>
      </c>
      <c r="B311" s="70">
        <v>247</v>
      </c>
      <c r="C311" s="70">
        <v>9</v>
      </c>
      <c r="D311" s="70">
        <v>15</v>
      </c>
      <c r="E311" s="70">
        <v>2012</v>
      </c>
      <c r="F311" s="70" t="s">
        <v>179</v>
      </c>
      <c r="G311" s="1064" t="s">
        <v>1983</v>
      </c>
      <c r="H311" s="70" t="s">
        <v>1984</v>
      </c>
      <c r="I311" s="148"/>
      <c r="J311" s="71">
        <v>247.45286206465391</v>
      </c>
      <c r="K311" s="71">
        <v>1.2970870591898029</v>
      </c>
      <c r="L311" s="71">
        <v>11.76550319500743</v>
      </c>
      <c r="M311" s="71">
        <v>41.565609909700648</v>
      </c>
      <c r="N311" s="71">
        <v>41.779375335290801</v>
      </c>
      <c r="O311" s="71">
        <v>31.425016744668259</v>
      </c>
      <c r="P311" s="71">
        <v>24.017129559025872</v>
      </c>
      <c r="Q311" s="71">
        <v>2.0869276744587202</v>
      </c>
      <c r="R311" s="71">
        <v>3.5715814326911519</v>
      </c>
      <c r="S311" s="71">
        <v>2.7933724401412472</v>
      </c>
      <c r="T311" s="72"/>
      <c r="U311" s="71">
        <v>9371269</v>
      </c>
      <c r="V311" s="71">
        <v>551</v>
      </c>
      <c r="W311" s="71">
        <v>255</v>
      </c>
      <c r="X311" s="71">
        <v>7838</v>
      </c>
      <c r="Y311" s="71">
        <v>11818</v>
      </c>
      <c r="Z311" s="71">
        <v>16436</v>
      </c>
      <c r="AA311" s="71">
        <v>4826</v>
      </c>
      <c r="AB311" s="71">
        <v>27371</v>
      </c>
      <c r="AC311" s="71">
        <v>606541</v>
      </c>
      <c r="AD311" s="71">
        <v>2.7933724401412472</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96.4</v>
      </c>
      <c r="BK311" s="71">
        <v>131.172</v>
      </c>
      <c r="BL311" s="71">
        <v>0</v>
      </c>
      <c r="BM311" s="71">
        <v>0</v>
      </c>
      <c r="BN311" s="72"/>
      <c r="BO311" s="71">
        <v>0</v>
      </c>
      <c r="BP311" s="71">
        <v>0</v>
      </c>
      <c r="BQ311" s="71">
        <v>6</v>
      </c>
      <c r="BR311" s="71">
        <v>1</v>
      </c>
      <c r="BS311" s="71">
        <v>0</v>
      </c>
      <c r="BT311" s="71">
        <v>0</v>
      </c>
      <c r="BU311"/>
      <c r="BV311" s="70">
        <v>227.572</v>
      </c>
      <c r="BW311" s="70">
        <v>0</v>
      </c>
      <c r="BX311" s="70">
        <v>0</v>
      </c>
      <c r="BY311" s="70">
        <v>0</v>
      </c>
      <c r="BZ311" s="70">
        <v>0</v>
      </c>
      <c r="CA311" s="70">
        <v>0</v>
      </c>
      <c r="CB311" s="70">
        <v>0</v>
      </c>
      <c r="CC311" s="70">
        <v>0</v>
      </c>
      <c r="CD311" s="70">
        <v>0</v>
      </c>
    </row>
    <row r="312" spans="1:82">
      <c r="A312" s="70" t="s">
        <v>1993</v>
      </c>
      <c r="B312" s="70">
        <v>248</v>
      </c>
      <c r="C312" s="70">
        <v>10</v>
      </c>
      <c r="D312" s="70">
        <v>15</v>
      </c>
      <c r="E312" s="70">
        <v>2013</v>
      </c>
      <c r="F312" s="70" t="s">
        <v>180</v>
      </c>
      <c r="G312" s="1064" t="s">
        <v>1983</v>
      </c>
      <c r="H312" s="70" t="s">
        <v>1984</v>
      </c>
      <c r="I312" s="148"/>
      <c r="J312" s="71">
        <v>258.45752683053752</v>
      </c>
      <c r="K312" s="71">
        <v>1.0802472430395951</v>
      </c>
      <c r="L312" s="71">
        <v>11.306554305424861</v>
      </c>
      <c r="M312" s="71">
        <v>41.180979931406171</v>
      </c>
      <c r="N312" s="71">
        <v>39.820286725507017</v>
      </c>
      <c r="O312" s="71">
        <v>30.20637138788808</v>
      </c>
      <c r="P312" s="71">
        <v>23.992732907218851</v>
      </c>
      <c r="Q312" s="71">
        <v>2.1049040151374099</v>
      </c>
      <c r="R312" s="71">
        <v>3.3474991973122989</v>
      </c>
      <c r="S312" s="71">
        <v>3.4218022614914281</v>
      </c>
      <c r="T312" s="72"/>
      <c r="U312" s="71">
        <v>9831514</v>
      </c>
      <c r="V312" s="71">
        <v>551</v>
      </c>
      <c r="W312" s="71">
        <v>255</v>
      </c>
      <c r="X312" s="71">
        <v>7838</v>
      </c>
      <c r="Y312" s="71">
        <v>11820</v>
      </c>
      <c r="Z312" s="71">
        <v>16504</v>
      </c>
      <c r="AA312" s="71">
        <v>4803</v>
      </c>
      <c r="AB312" s="71">
        <v>27211</v>
      </c>
      <c r="AC312" s="71">
        <v>554921</v>
      </c>
      <c r="AD312" s="71">
        <v>3.4218022614914281</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106.889</v>
      </c>
      <c r="BK312" s="71">
        <v>116.791</v>
      </c>
      <c r="BL312" s="71">
        <v>0</v>
      </c>
      <c r="BM312" s="71">
        <v>0</v>
      </c>
      <c r="BN312" s="72"/>
      <c r="BO312" s="71">
        <v>0</v>
      </c>
      <c r="BP312" s="71">
        <v>0</v>
      </c>
      <c r="BQ312" s="71">
        <v>6</v>
      </c>
      <c r="BR312" s="71">
        <v>1</v>
      </c>
      <c r="BS312" s="71">
        <v>0</v>
      </c>
      <c r="BT312" s="71">
        <v>0</v>
      </c>
      <c r="BU312"/>
      <c r="BV312" s="70">
        <v>223.68</v>
      </c>
      <c r="BW312" s="70">
        <v>0</v>
      </c>
      <c r="BX312" s="70">
        <v>0</v>
      </c>
      <c r="BY312" s="70">
        <v>0</v>
      </c>
      <c r="BZ312" s="70">
        <v>0</v>
      </c>
      <c r="CA312" s="70">
        <v>0</v>
      </c>
      <c r="CB312" s="70">
        <v>0</v>
      </c>
      <c r="CC312" s="70">
        <v>0</v>
      </c>
      <c r="CD312" s="70">
        <v>0</v>
      </c>
    </row>
    <row r="313" spans="1:82">
      <c r="A313" s="70" t="s">
        <v>1994</v>
      </c>
      <c r="B313" s="70">
        <v>249</v>
      </c>
      <c r="C313" s="70">
        <v>11</v>
      </c>
      <c r="D313" s="70">
        <v>15</v>
      </c>
      <c r="E313" s="70">
        <v>2014</v>
      </c>
      <c r="F313" s="70" t="s">
        <v>181</v>
      </c>
      <c r="G313" s="70" t="s">
        <v>1983</v>
      </c>
      <c r="H313" s="70" t="s">
        <v>1984</v>
      </c>
      <c r="I313" s="148"/>
      <c r="J313" s="71">
        <v>261.43949978198009</v>
      </c>
      <c r="K313" s="71">
        <v>1.193816403291514</v>
      </c>
      <c r="L313" s="71">
        <v>3.181472927322254</v>
      </c>
      <c r="M313" s="71">
        <v>38.355572355354283</v>
      </c>
      <c r="N313" s="71">
        <v>34.785580456138213</v>
      </c>
      <c r="O313" s="71">
        <v>28.749461617885469</v>
      </c>
      <c r="P313" s="71">
        <v>23.760929105322223</v>
      </c>
      <c r="Q313" s="71">
        <v>1.9973390209728099</v>
      </c>
      <c r="R313" s="71">
        <v>3.7398554445532302</v>
      </c>
      <c r="S313" s="71">
        <v>3.0903894553473701</v>
      </c>
      <c r="T313" s="72"/>
      <c r="U313" s="71">
        <v>10145303</v>
      </c>
      <c r="V313" s="71">
        <v>467</v>
      </c>
      <c r="W313" s="71">
        <v>73</v>
      </c>
      <c r="X313" s="71">
        <v>7463</v>
      </c>
      <c r="Y313" s="71">
        <v>11809</v>
      </c>
      <c r="Z313" s="71">
        <v>16544</v>
      </c>
      <c r="AA313" s="71">
        <v>4732</v>
      </c>
      <c r="AB313" s="71">
        <v>26912</v>
      </c>
      <c r="AC313" s="71">
        <v>621912</v>
      </c>
      <c r="AD313" s="71">
        <v>3.0903894553473701</v>
      </c>
      <c r="AE313" s="72"/>
      <c r="AF313" s="71"/>
      <c r="AG313" s="71"/>
      <c r="AH313" s="71"/>
      <c r="AI313" s="71"/>
      <c r="AJ313" s="71"/>
      <c r="AK313" s="71"/>
      <c r="AL313" s="71"/>
      <c r="AM313" s="71"/>
      <c r="AN313" s="71"/>
      <c r="AO313" s="71"/>
      <c r="AP313" s="71"/>
      <c r="AQ313" s="72"/>
      <c r="AR313" s="71">
        <v>836</v>
      </c>
      <c r="AS313" s="71">
        <v>138</v>
      </c>
      <c r="AT313" s="71">
        <v>0</v>
      </c>
      <c r="AU313" s="71">
        <v>0</v>
      </c>
      <c r="AV313" s="71">
        <v>0</v>
      </c>
      <c r="AW313" s="71">
        <v>0</v>
      </c>
      <c r="AX313" s="71"/>
      <c r="AY313" s="72"/>
      <c r="AZ313" s="71">
        <v>3751.3409999999999</v>
      </c>
      <c r="BA313" s="71">
        <v>7011.8</v>
      </c>
      <c r="BB313" s="71">
        <v>0</v>
      </c>
      <c r="BC313" s="71">
        <v>0</v>
      </c>
      <c r="BD313" s="71">
        <v>0</v>
      </c>
      <c r="BE313" s="71">
        <v>0</v>
      </c>
      <c r="BF313" s="71"/>
      <c r="BG313" s="72"/>
      <c r="BH313" s="71">
        <v>0</v>
      </c>
      <c r="BI313" s="71">
        <v>0</v>
      </c>
      <c r="BJ313" s="71">
        <v>106.797</v>
      </c>
      <c r="BK313" s="71">
        <v>117.504</v>
      </c>
      <c r="BL313" s="71">
        <v>0</v>
      </c>
      <c r="BM313" s="71">
        <v>0</v>
      </c>
      <c r="BN313" s="72"/>
      <c r="BO313" s="71">
        <v>0</v>
      </c>
      <c r="BP313" s="71">
        <v>0</v>
      </c>
      <c r="BQ313" s="71">
        <v>6</v>
      </c>
      <c r="BR313" s="71">
        <v>1</v>
      </c>
      <c r="BS313" s="71">
        <v>0</v>
      </c>
      <c r="BT313" s="71">
        <v>0</v>
      </c>
      <c r="BU313"/>
      <c r="BV313" s="70">
        <v>224.30099999999999</v>
      </c>
      <c r="BW313" s="70">
        <v>0</v>
      </c>
      <c r="BX313" s="70">
        <v>0</v>
      </c>
      <c r="BY313" s="70">
        <v>0</v>
      </c>
      <c r="BZ313" s="70">
        <v>0</v>
      </c>
      <c r="CA313" s="70">
        <v>0</v>
      </c>
      <c r="CB313" s="70">
        <v>0</v>
      </c>
      <c r="CC313" s="70">
        <v>0</v>
      </c>
      <c r="CD313" s="70">
        <v>0</v>
      </c>
    </row>
    <row r="314" spans="1:82">
      <c r="A314" s="70" t="s">
        <v>1995</v>
      </c>
      <c r="B314" s="70">
        <v>250</v>
      </c>
      <c r="C314" s="70">
        <v>12</v>
      </c>
      <c r="D314" s="70">
        <v>15</v>
      </c>
      <c r="E314" s="70">
        <v>2015</v>
      </c>
      <c r="F314" s="70" t="s">
        <v>182</v>
      </c>
      <c r="G314" s="70" t="s">
        <v>1983</v>
      </c>
      <c r="H314" s="70" t="s">
        <v>1984</v>
      </c>
      <c r="I314" s="148"/>
      <c r="J314" s="71">
        <v>243.85855677550339</v>
      </c>
      <c r="K314" s="71">
        <v>1.071907751668385</v>
      </c>
      <c r="L314" s="71">
        <v>3.182197133862624</v>
      </c>
      <c r="M314" s="71">
        <v>36.706915298167473</v>
      </c>
      <c r="N314" s="71">
        <v>30.866911622526391</v>
      </c>
      <c r="O314" s="71">
        <v>28.191419746770631</v>
      </c>
      <c r="P314" s="71">
        <v>23.317374377230319</v>
      </c>
      <c r="Q314" s="71">
        <v>1.93194422077487</v>
      </c>
      <c r="R314" s="71">
        <v>3.7950331851688568</v>
      </c>
      <c r="S314" s="71">
        <v>2.512992757418544</v>
      </c>
      <c r="T314" s="72"/>
      <c r="U314" s="71">
        <v>10802161</v>
      </c>
      <c r="V314" s="71">
        <v>467</v>
      </c>
      <c r="W314" s="71">
        <v>73</v>
      </c>
      <c r="X314" s="71">
        <v>7463</v>
      </c>
      <c r="Y314" s="71">
        <v>11822</v>
      </c>
      <c r="Z314" s="71">
        <v>16379</v>
      </c>
      <c r="AA314" s="71">
        <v>4640</v>
      </c>
      <c r="AB314" s="71">
        <v>26591</v>
      </c>
      <c r="AC314" s="71">
        <v>648699</v>
      </c>
      <c r="AD314" s="71">
        <v>2.512992757418544</v>
      </c>
      <c r="AE314" s="72"/>
      <c r="AF314" s="71">
        <v>123947281.0435348</v>
      </c>
      <c r="AG314" s="71">
        <v>859660.19961290364</v>
      </c>
      <c r="AH314" s="71">
        <v>597699.65245255607</v>
      </c>
      <c r="AI314" s="71">
        <v>46132662.821070433</v>
      </c>
      <c r="AJ314" s="71">
        <v>49272391.468256898</v>
      </c>
      <c r="AK314" s="71">
        <v>0</v>
      </c>
      <c r="AL314" s="71">
        <v>0</v>
      </c>
      <c r="AM314" s="71">
        <v>3644185.0049502901</v>
      </c>
      <c r="AN314" s="71">
        <v>0</v>
      </c>
      <c r="AO314" s="71">
        <v>0</v>
      </c>
      <c r="AP314" s="71">
        <v>224453880.18987787</v>
      </c>
      <c r="AQ314" s="72"/>
      <c r="AR314" s="71">
        <v>888</v>
      </c>
      <c r="AS314" s="71">
        <v>174</v>
      </c>
      <c r="AT314" s="71">
        <v>0</v>
      </c>
      <c r="AU314" s="71">
        <v>0</v>
      </c>
      <c r="AV314" s="71">
        <v>0</v>
      </c>
      <c r="AW314" s="71">
        <v>0</v>
      </c>
      <c r="AX314" s="71"/>
      <c r="AY314" s="72"/>
      <c r="AZ314" s="71">
        <v>4025.2109999999998</v>
      </c>
      <c r="BA314" s="71">
        <v>9983.6</v>
      </c>
      <c r="BB314" s="71">
        <v>0</v>
      </c>
      <c r="BC314" s="71">
        <v>0</v>
      </c>
      <c r="BD314" s="71">
        <v>0</v>
      </c>
      <c r="BE314" s="71">
        <v>0</v>
      </c>
      <c r="BF314" s="71"/>
      <c r="BG314" s="72"/>
      <c r="BH314" s="71">
        <v>0</v>
      </c>
      <c r="BI314" s="71">
        <v>0</v>
      </c>
      <c r="BJ314" s="71">
        <v>103.489</v>
      </c>
      <c r="BK314" s="71">
        <v>85.146000000000001</v>
      </c>
      <c r="BL314" s="71">
        <v>0</v>
      </c>
      <c r="BM314" s="71">
        <v>0</v>
      </c>
      <c r="BN314" s="72"/>
      <c r="BO314" s="71">
        <v>0</v>
      </c>
      <c r="BP314" s="71">
        <v>0</v>
      </c>
      <c r="BQ314" s="71">
        <v>6</v>
      </c>
      <c r="BR314" s="71">
        <v>1</v>
      </c>
      <c r="BS314" s="71">
        <v>0</v>
      </c>
      <c r="BT314" s="71">
        <v>0</v>
      </c>
      <c r="BU314"/>
      <c r="BV314" s="70">
        <v>188.63499999999999</v>
      </c>
      <c r="BW314" s="70">
        <v>0</v>
      </c>
      <c r="BX314" s="70">
        <v>0</v>
      </c>
      <c r="BY314" s="70">
        <v>0</v>
      </c>
      <c r="BZ314" s="70">
        <v>0</v>
      </c>
      <c r="CA314" s="70">
        <v>0</v>
      </c>
      <c r="CB314" s="70">
        <v>0</v>
      </c>
      <c r="CC314" s="70">
        <v>0</v>
      </c>
      <c r="CD314" s="70">
        <v>0</v>
      </c>
    </row>
    <row r="315" spans="1:82">
      <c r="A315" s="70" t="s">
        <v>1996</v>
      </c>
      <c r="B315" s="70">
        <v>251</v>
      </c>
      <c r="C315" s="70">
        <v>13</v>
      </c>
      <c r="D315" s="70">
        <v>15</v>
      </c>
      <c r="E315" s="70">
        <v>2016</v>
      </c>
      <c r="F315" s="70" t="s">
        <v>155</v>
      </c>
      <c r="G315" s="70" t="s">
        <v>1983</v>
      </c>
      <c r="H315" s="70" t="s">
        <v>1984</v>
      </c>
      <c r="I315" s="148"/>
      <c r="J315" s="71">
        <v>236.53982081963292</v>
      </c>
      <c r="K315" s="71">
        <v>1.0426645813294388</v>
      </c>
      <c r="L315" s="71">
        <v>3.0041365576092134</v>
      </c>
      <c r="M315" s="71">
        <v>29.850996341308498</v>
      </c>
      <c r="N315" s="71">
        <v>30.817886849143864</v>
      </c>
      <c r="O315" s="71">
        <v>27.96979848339253</v>
      </c>
      <c r="P315" s="71">
        <v>22.18006562898718</v>
      </c>
      <c r="Q315" s="71">
        <v>1.8629197345781978</v>
      </c>
      <c r="R315" s="71">
        <v>2.5674613923977176</v>
      </c>
      <c r="S315" s="71">
        <v>3.0489366259589978</v>
      </c>
      <c r="T315" s="72"/>
      <c r="U315" s="71">
        <v>11082717</v>
      </c>
      <c r="V315" s="71">
        <v>467</v>
      </c>
      <c r="W315" s="71">
        <v>73</v>
      </c>
      <c r="X315" s="71">
        <v>7463</v>
      </c>
      <c r="Y315" s="71">
        <v>11870</v>
      </c>
      <c r="Z315" s="71">
        <v>16450</v>
      </c>
      <c r="AA315" s="71">
        <v>4565</v>
      </c>
      <c r="AB315" s="71">
        <v>26375</v>
      </c>
      <c r="AC315" s="71">
        <v>438497.13306654157</v>
      </c>
      <c r="AD315" s="71">
        <v>3.0489366259589978</v>
      </c>
      <c r="AE315" s="72"/>
      <c r="AF315" s="71">
        <v>123894114.35766681</v>
      </c>
      <c r="AG315" s="71">
        <v>866231.63995067484</v>
      </c>
      <c r="AH315" s="71">
        <v>443305.6542155018</v>
      </c>
      <c r="AI315" s="71">
        <v>47965645.387068152</v>
      </c>
      <c r="AJ315" s="71">
        <v>51573249.811999492</v>
      </c>
      <c r="AK315" s="71">
        <v>0</v>
      </c>
      <c r="AL315" s="71">
        <v>0</v>
      </c>
      <c r="AM315" s="71">
        <v>3617391.2874537711</v>
      </c>
      <c r="AN315" s="71">
        <v>0</v>
      </c>
      <c r="AO315" s="71">
        <v>0</v>
      </c>
      <c r="AP315" s="71">
        <v>228359938.13835442</v>
      </c>
      <c r="AQ315" s="72"/>
      <c r="AR315" s="71">
        <v>934</v>
      </c>
      <c r="AS315" s="71">
        <v>192</v>
      </c>
      <c r="AT315" s="71">
        <v>0</v>
      </c>
      <c r="AU315" s="71">
        <v>0</v>
      </c>
      <c r="AV315" s="71">
        <v>0</v>
      </c>
      <c r="AW315" s="71">
        <v>0</v>
      </c>
      <c r="AX315" s="71"/>
      <c r="AY315" s="72"/>
      <c r="AZ315" s="71">
        <v>4267.0209999999997</v>
      </c>
      <c r="BA315" s="71">
        <v>11754.5</v>
      </c>
      <c r="BB315" s="71">
        <v>0</v>
      </c>
      <c r="BC315" s="71">
        <v>0</v>
      </c>
      <c r="BD315" s="71">
        <v>0</v>
      </c>
      <c r="BE315" s="71">
        <v>0</v>
      </c>
      <c r="BF315" s="71"/>
      <c r="BG315" s="72"/>
      <c r="BH315" s="71">
        <v>0</v>
      </c>
      <c r="BI315" s="71">
        <v>0</v>
      </c>
      <c r="BJ315" s="71">
        <v>95.174999999999997</v>
      </c>
      <c r="BK315" s="71">
        <v>40.698</v>
      </c>
      <c r="BL315" s="71">
        <v>0</v>
      </c>
      <c r="BM315" s="71">
        <v>0</v>
      </c>
      <c r="BN315" s="72"/>
      <c r="BO315" s="71">
        <v>0</v>
      </c>
      <c r="BP315" s="71">
        <v>0</v>
      </c>
      <c r="BQ315" s="71">
        <v>6</v>
      </c>
      <c r="BR315" s="71">
        <v>1</v>
      </c>
      <c r="BS315" s="71">
        <v>0</v>
      </c>
      <c r="BT315" s="71">
        <v>0</v>
      </c>
      <c r="BU315"/>
      <c r="BV315" s="70">
        <v>135.87299999999999</v>
      </c>
      <c r="BW315" s="70">
        <v>0</v>
      </c>
      <c r="BX315" s="70">
        <v>0</v>
      </c>
      <c r="BY315" s="70">
        <v>0</v>
      </c>
      <c r="BZ315" s="70">
        <v>0</v>
      </c>
      <c r="CA315" s="70">
        <v>0</v>
      </c>
      <c r="CB315" s="70">
        <v>0</v>
      </c>
      <c r="CC315" s="70">
        <v>0</v>
      </c>
      <c r="CD315" s="70">
        <v>0</v>
      </c>
    </row>
    <row r="316" spans="1:82">
      <c r="A316" s="70" t="s">
        <v>1997</v>
      </c>
      <c r="B316" s="70">
        <v>252</v>
      </c>
      <c r="C316" s="70">
        <v>14</v>
      </c>
      <c r="D316" s="70">
        <v>15</v>
      </c>
      <c r="E316" s="70">
        <v>2017</v>
      </c>
      <c r="F316" s="70" t="s">
        <v>156</v>
      </c>
      <c r="G316" s="70" t="s">
        <v>1983</v>
      </c>
      <c r="H316" s="70" t="s">
        <v>1984</v>
      </c>
      <c r="I316" s="148"/>
      <c r="J316" s="71">
        <v>238.58881821686262</v>
      </c>
      <c r="K316" s="71">
        <v>1.0712590408996425</v>
      </c>
      <c r="L316" s="71">
        <v>2.9798761793619359</v>
      </c>
      <c r="M316" s="71">
        <v>27.793214931265776</v>
      </c>
      <c r="N316" s="71">
        <v>28.520649729348978</v>
      </c>
      <c r="O316" s="71">
        <v>27.498345094080886</v>
      </c>
      <c r="P316" s="71">
        <v>21.740230326175844</v>
      </c>
      <c r="Q316" s="71">
        <v>1.7786034311110199</v>
      </c>
      <c r="R316" s="71">
        <v>2.2810615829839835</v>
      </c>
      <c r="S316" s="71">
        <v>3.7072105249786049</v>
      </c>
      <c r="T316" s="72"/>
      <c r="U316" s="71">
        <v>12022802</v>
      </c>
      <c r="V316" s="71">
        <v>467</v>
      </c>
      <c r="W316" s="71">
        <v>73</v>
      </c>
      <c r="X316" s="71">
        <v>7463</v>
      </c>
      <c r="Y316" s="71">
        <v>11869</v>
      </c>
      <c r="Z316" s="71">
        <v>16441</v>
      </c>
      <c r="AA316" s="71">
        <v>4503</v>
      </c>
      <c r="AB316" s="71">
        <v>26040</v>
      </c>
      <c r="AC316" s="71">
        <v>397312.99999999988</v>
      </c>
      <c r="AD316" s="71">
        <v>3.7072105249786049</v>
      </c>
      <c r="AE316" s="72"/>
      <c r="AF316" s="71">
        <v>127994447.3069869</v>
      </c>
      <c r="AG316" s="71">
        <v>876923.10620867717</v>
      </c>
      <c r="AH316" s="71">
        <v>594877.23480846675</v>
      </c>
      <c r="AI316" s="71">
        <v>45574351.262540482</v>
      </c>
      <c r="AJ316" s="71">
        <v>52590081.637902401</v>
      </c>
      <c r="AK316" s="71">
        <v>0</v>
      </c>
      <c r="AL316" s="71">
        <v>0</v>
      </c>
      <c r="AM316" s="71">
        <v>3577033.6118481741</v>
      </c>
      <c r="AN316" s="71">
        <v>0</v>
      </c>
      <c r="AO316" s="71">
        <v>0</v>
      </c>
      <c r="AP316" s="71">
        <v>231207714.1602951</v>
      </c>
      <c r="AQ316" s="72"/>
      <c r="AR316" s="71">
        <v>973</v>
      </c>
      <c r="AS316" s="71">
        <v>206</v>
      </c>
      <c r="AT316" s="71">
        <v>0</v>
      </c>
      <c r="AU316" s="71">
        <v>0</v>
      </c>
      <c r="AV316" s="71">
        <v>0</v>
      </c>
      <c r="AW316" s="71">
        <v>0</v>
      </c>
      <c r="AX316" s="71"/>
      <c r="AY316" s="72"/>
      <c r="AZ316" s="71">
        <v>4478.491</v>
      </c>
      <c r="BA316" s="71">
        <v>14399.3</v>
      </c>
      <c r="BB316" s="71">
        <v>0</v>
      </c>
      <c r="BC316" s="71">
        <v>0</v>
      </c>
      <c r="BD316" s="71">
        <v>0</v>
      </c>
      <c r="BE316" s="71">
        <v>0</v>
      </c>
      <c r="BF316" s="71"/>
      <c r="BG316" s="72"/>
      <c r="BH316" s="71">
        <v>0</v>
      </c>
      <c r="BI316" s="71">
        <v>0</v>
      </c>
      <c r="BJ316" s="71">
        <v>88.305999999999997</v>
      </c>
      <c r="BK316" s="71">
        <v>44.267000000000003</v>
      </c>
      <c r="BL316" s="71">
        <v>0</v>
      </c>
      <c r="BM316" s="71">
        <v>0</v>
      </c>
      <c r="BN316" s="72"/>
      <c r="BO316" s="71">
        <v>0</v>
      </c>
      <c r="BP316" s="71">
        <v>0</v>
      </c>
      <c r="BQ316" s="71">
        <v>6</v>
      </c>
      <c r="BR316" s="71">
        <v>1</v>
      </c>
      <c r="BS316" s="71">
        <v>0</v>
      </c>
      <c r="BT316" s="71">
        <v>0</v>
      </c>
      <c r="BU316"/>
      <c r="BV316" s="70">
        <v>132.57300000000001</v>
      </c>
      <c r="BW316" s="70">
        <v>0</v>
      </c>
      <c r="BX316" s="70">
        <v>0</v>
      </c>
      <c r="BY316" s="70">
        <v>0</v>
      </c>
      <c r="BZ316" s="70">
        <v>0</v>
      </c>
      <c r="CA316" s="70">
        <v>0</v>
      </c>
      <c r="CB316" s="70">
        <v>0</v>
      </c>
      <c r="CC316" s="70">
        <v>0</v>
      </c>
      <c r="CD316" s="70">
        <v>0</v>
      </c>
    </row>
    <row r="317" spans="1:82">
      <c r="A317" s="70" t="s">
        <v>1998</v>
      </c>
      <c r="B317" s="70">
        <v>253</v>
      </c>
      <c r="C317" s="70">
        <v>15</v>
      </c>
      <c r="D317" s="70">
        <v>15</v>
      </c>
      <c r="E317" s="70">
        <v>2018</v>
      </c>
      <c r="F317" s="70" t="s">
        <v>183</v>
      </c>
      <c r="G317" s="70" t="s">
        <v>1983</v>
      </c>
      <c r="H317" s="70" t="s">
        <v>1984</v>
      </c>
      <c r="I317" s="148"/>
      <c r="J317" s="71">
        <v>204.26881506784898</v>
      </c>
      <c r="K317" s="71">
        <v>0.90403493239717325</v>
      </c>
      <c r="L317" s="71">
        <v>2.691164014615179</v>
      </c>
      <c r="M317" s="71">
        <v>25.358238112727257</v>
      </c>
      <c r="N317" s="71">
        <v>19.57079466862459</v>
      </c>
      <c r="O317" s="71">
        <v>26.858626942033421</v>
      </c>
      <c r="P317" s="71">
        <v>21.643320042525531</v>
      </c>
      <c r="Q317" s="71">
        <v>1.62514794870168</v>
      </c>
      <c r="R317" s="71">
        <v>2.1102229803268044</v>
      </c>
      <c r="S317" s="71">
        <v>2.1815117581956405</v>
      </c>
      <c r="T317" s="72"/>
      <c r="U317" s="71">
        <v>11359325</v>
      </c>
      <c r="V317" s="71">
        <v>467</v>
      </c>
      <c r="W317" s="71">
        <v>73</v>
      </c>
      <c r="X317" s="71">
        <v>7463</v>
      </c>
      <c r="Y317" s="71">
        <v>11782</v>
      </c>
      <c r="Z317" s="71">
        <v>16366</v>
      </c>
      <c r="AA317" s="71">
        <v>4528</v>
      </c>
      <c r="AB317" s="71">
        <v>25641</v>
      </c>
      <c r="AC317" s="71">
        <v>366116</v>
      </c>
      <c r="AD317" s="71">
        <v>2.18151175819564</v>
      </c>
      <c r="AE317" s="72"/>
      <c r="AF317" s="71">
        <v>110973073.3135266</v>
      </c>
      <c r="AG317" s="71">
        <v>793282.37045919918</v>
      </c>
      <c r="AH317" s="71">
        <v>564978.95301592431</v>
      </c>
      <c r="AI317" s="71">
        <v>43772806.418481417</v>
      </c>
      <c r="AJ317" s="71">
        <v>43860772.634926692</v>
      </c>
      <c r="AK317" s="71">
        <v>0</v>
      </c>
      <c r="AL317" s="71">
        <v>0</v>
      </c>
      <c r="AM317" s="71">
        <v>3529512.129757388</v>
      </c>
      <c r="AN317" s="71">
        <v>0</v>
      </c>
      <c r="AO317" s="71">
        <v>0</v>
      </c>
      <c r="AP317" s="71">
        <v>203494425.82016721</v>
      </c>
      <c r="AQ317" s="72"/>
      <c r="AR317" s="71">
        <v>1010</v>
      </c>
      <c r="AS317" s="71">
        <v>219</v>
      </c>
      <c r="AT317" s="71">
        <v>0</v>
      </c>
      <c r="AU317" s="71">
        <v>0</v>
      </c>
      <c r="AV317" s="71">
        <v>0</v>
      </c>
      <c r="AW317" s="71">
        <v>0</v>
      </c>
      <c r="AX317" s="71"/>
      <c r="AY317" s="72"/>
      <c r="AZ317" s="71">
        <v>4692.1910000000007</v>
      </c>
      <c r="BA317" s="71">
        <v>14863</v>
      </c>
      <c r="BB317" s="71">
        <v>0</v>
      </c>
      <c r="BC317" s="71">
        <v>0</v>
      </c>
      <c r="BD317" s="71">
        <v>0</v>
      </c>
      <c r="BE317" s="71">
        <v>0</v>
      </c>
      <c r="BF317" s="71"/>
      <c r="BG317" s="72"/>
      <c r="BH317" s="71">
        <v>0</v>
      </c>
      <c r="BI317" s="71">
        <v>0</v>
      </c>
      <c r="BJ317" s="71">
        <v>83.655000000000001</v>
      </c>
      <c r="BK317" s="71">
        <v>1.2130000000000001</v>
      </c>
      <c r="BL317" s="71">
        <v>0</v>
      </c>
      <c r="BM317" s="71">
        <v>0</v>
      </c>
      <c r="BN317" s="72"/>
      <c r="BO317" s="71">
        <v>0</v>
      </c>
      <c r="BP317" s="71">
        <v>0</v>
      </c>
      <c r="BQ317" s="71">
        <v>6</v>
      </c>
      <c r="BR317" s="71">
        <v>1</v>
      </c>
      <c r="BS317" s="71">
        <v>0</v>
      </c>
      <c r="BT317" s="71">
        <v>0</v>
      </c>
      <c r="BU317"/>
      <c r="BV317" s="70">
        <v>84.867999999999995</v>
      </c>
      <c r="BW317" s="70">
        <v>0</v>
      </c>
      <c r="BX317" s="70">
        <v>0</v>
      </c>
      <c r="BY317" s="70">
        <v>0</v>
      </c>
      <c r="BZ317" s="70">
        <v>0</v>
      </c>
      <c r="CA317" s="70">
        <v>0</v>
      </c>
      <c r="CB317" s="70">
        <v>0</v>
      </c>
      <c r="CC317" s="70">
        <v>0</v>
      </c>
      <c r="CD317" s="70">
        <v>0</v>
      </c>
    </row>
    <row r="318" spans="1:82">
      <c r="A318" s="70" t="s">
        <v>1999</v>
      </c>
      <c r="B318" s="70">
        <v>254</v>
      </c>
      <c r="C318" s="70">
        <v>16</v>
      </c>
      <c r="D318" s="70">
        <v>15</v>
      </c>
      <c r="E318" s="70">
        <v>2019</v>
      </c>
      <c r="F318" s="70" t="s">
        <v>158</v>
      </c>
      <c r="G318" s="70" t="s">
        <v>1983</v>
      </c>
      <c r="H318" s="70" t="s">
        <v>1984</v>
      </c>
      <c r="I318" s="148"/>
      <c r="J318" s="71">
        <v>213.88904740846084</v>
      </c>
      <c r="K318" s="71">
        <v>0.85899633503189643</v>
      </c>
      <c r="L318" s="71">
        <v>2.7367053402316444</v>
      </c>
      <c r="M318" s="71">
        <v>26.630055991343966</v>
      </c>
      <c r="N318" s="71">
        <v>19.165581063667425</v>
      </c>
      <c r="O318" s="71">
        <v>26.027565140164306</v>
      </c>
      <c r="P318" s="71">
        <v>21.628354037051391</v>
      </c>
      <c r="Q318" s="71">
        <v>1.56379867346385</v>
      </c>
      <c r="R318" s="71">
        <v>2.1629992152801076</v>
      </c>
      <c r="S318" s="71">
        <v>1.7444565246677086</v>
      </c>
      <c r="T318" s="72"/>
      <c r="U318" s="71">
        <v>11869399</v>
      </c>
      <c r="V318" s="71">
        <v>467</v>
      </c>
      <c r="W318" s="71">
        <v>73</v>
      </c>
      <c r="X318" s="71">
        <v>7463</v>
      </c>
      <c r="Y318" s="71">
        <v>11756</v>
      </c>
      <c r="Z318" s="71">
        <v>16295</v>
      </c>
      <c r="AA318" s="71">
        <v>4491</v>
      </c>
      <c r="AB318" s="71">
        <v>25341</v>
      </c>
      <c r="AC318" s="71">
        <v>381419</v>
      </c>
      <c r="AD318" s="71">
        <v>1.7444565246677091</v>
      </c>
      <c r="AE318" s="72"/>
      <c r="AF318" s="71">
        <v>118688894.31599431</v>
      </c>
      <c r="AG318" s="71">
        <v>768785.97164609947</v>
      </c>
      <c r="AH318" s="71">
        <v>600398.85138367093</v>
      </c>
      <c r="AI318" s="71">
        <v>44754112.189537749</v>
      </c>
      <c r="AJ318" s="71">
        <v>39480448.049213499</v>
      </c>
      <c r="AK318" s="71">
        <v>0</v>
      </c>
      <c r="AL318" s="71">
        <v>0</v>
      </c>
      <c r="AM318" s="71">
        <v>3451253.4330541361</v>
      </c>
      <c r="AN318" s="71">
        <v>0</v>
      </c>
      <c r="AO318" s="71">
        <v>0</v>
      </c>
      <c r="AP318" s="71">
        <v>207743892.81082949</v>
      </c>
      <c r="AQ318" s="72"/>
      <c r="AR318" s="71">
        <v>1045</v>
      </c>
      <c r="AS318" s="71">
        <v>228</v>
      </c>
      <c r="AT318" s="71">
        <v>0</v>
      </c>
      <c r="AU318" s="71">
        <v>0</v>
      </c>
      <c r="AV318" s="71">
        <v>0</v>
      </c>
      <c r="AW318" s="71">
        <v>1</v>
      </c>
      <c r="AX318" s="71"/>
      <c r="AY318" s="72"/>
      <c r="AZ318" s="71">
        <v>4884.9110000000028</v>
      </c>
      <c r="BA318" s="71">
        <v>15242.9</v>
      </c>
      <c r="BB318" s="71">
        <v>0</v>
      </c>
      <c r="BC318" s="71">
        <v>0</v>
      </c>
      <c r="BD318" s="71">
        <v>0</v>
      </c>
      <c r="BE318" s="71">
        <v>74950</v>
      </c>
      <c r="BF318" s="71"/>
      <c r="BG318" s="72"/>
      <c r="BH318" s="71">
        <v>0</v>
      </c>
      <c r="BI318" s="71">
        <v>0</v>
      </c>
      <c r="BJ318" s="71">
        <v>72.402000000000001</v>
      </c>
      <c r="BK318" s="71">
        <v>5.7949999999999999</v>
      </c>
      <c r="BL318" s="71">
        <v>0</v>
      </c>
      <c r="BM318" s="71">
        <v>0</v>
      </c>
      <c r="BN318" s="72"/>
      <c r="BO318" s="71">
        <v>0</v>
      </c>
      <c r="BP318" s="71">
        <v>0</v>
      </c>
      <c r="BQ318" s="71">
        <v>6</v>
      </c>
      <c r="BR318" s="71">
        <v>1</v>
      </c>
      <c r="BS318" s="71">
        <v>0</v>
      </c>
      <c r="BT318" s="71">
        <v>0</v>
      </c>
      <c r="BU318"/>
      <c r="BV318" s="70">
        <v>78.197000000000003</v>
      </c>
      <c r="BW318" s="70">
        <v>0</v>
      </c>
      <c r="BX318" s="70">
        <v>0</v>
      </c>
      <c r="BY318" s="70">
        <v>0</v>
      </c>
      <c r="BZ318" s="70">
        <v>0</v>
      </c>
      <c r="CA318" s="70">
        <v>0</v>
      </c>
      <c r="CB318" s="70">
        <v>0</v>
      </c>
      <c r="CC318" s="70">
        <v>0</v>
      </c>
      <c r="CD318" s="70">
        <v>0</v>
      </c>
    </row>
    <row r="319" spans="1:82">
      <c r="A319" s="70" t="s">
        <v>2000</v>
      </c>
      <c r="B319" s="70">
        <v>255</v>
      </c>
      <c r="C319" s="70">
        <v>17</v>
      </c>
      <c r="D319" s="70">
        <v>15</v>
      </c>
      <c r="E319" s="70">
        <v>2020</v>
      </c>
      <c r="F319" s="70" t="s">
        <v>159</v>
      </c>
      <c r="G319" s="70" t="s">
        <v>1983</v>
      </c>
      <c r="H319" s="70" t="s">
        <v>1984</v>
      </c>
      <c r="I319" s="148"/>
      <c r="J319" s="71">
        <v>209.9146108143072</v>
      </c>
      <c r="K319" s="71">
        <v>0.80772637658496083</v>
      </c>
      <c r="L319" s="71">
        <v>3.5154864985227561</v>
      </c>
      <c r="M319" s="71">
        <v>23.381437833304481</v>
      </c>
      <c r="N319" s="71">
        <v>22.130914522570798</v>
      </c>
      <c r="O319" s="71">
        <v>22.88219539311406</v>
      </c>
      <c r="P319" s="71">
        <v>20.362132264586041</v>
      </c>
      <c r="Q319" s="71">
        <v>1.47048044156906</v>
      </c>
      <c r="R319" s="71">
        <v>1.4836370861925541</v>
      </c>
      <c r="S319" s="71">
        <v>2.059900103876203</v>
      </c>
      <c r="T319" s="72"/>
      <c r="U319" s="71">
        <v>11850003</v>
      </c>
      <c r="V319" s="71">
        <v>434</v>
      </c>
      <c r="W319" s="71">
        <v>124</v>
      </c>
      <c r="X319" s="71">
        <v>6900</v>
      </c>
      <c r="Y319" s="71">
        <v>11703</v>
      </c>
      <c r="Z319" s="71">
        <v>16351</v>
      </c>
      <c r="AA319" s="71">
        <v>4494</v>
      </c>
      <c r="AB319" s="71">
        <v>24940</v>
      </c>
      <c r="AC319" s="71">
        <v>263003.99999999994</v>
      </c>
      <c r="AD319" s="71">
        <v>2.059900103876203</v>
      </c>
      <c r="AE319" s="72"/>
      <c r="AF319" s="71">
        <v>120492469.4153278</v>
      </c>
      <c r="AG319" s="71">
        <v>652237.18834336428</v>
      </c>
      <c r="AH319" s="71">
        <v>799957.59595537174</v>
      </c>
      <c r="AI319" s="71">
        <v>38937737.039039008</v>
      </c>
      <c r="AJ319" s="71">
        <v>46191823.47776185</v>
      </c>
      <c r="AK319" s="71"/>
      <c r="AL319" s="71"/>
      <c r="AM319" s="71">
        <v>3254947.0891792616</v>
      </c>
      <c r="AN319" s="71"/>
      <c r="AO319" s="71"/>
      <c r="AP319" s="71">
        <v>210329171.80560663</v>
      </c>
      <c r="AQ319" s="72"/>
      <c r="AR319" s="71">
        <v>1080</v>
      </c>
      <c r="AS319" s="71">
        <v>297</v>
      </c>
      <c r="AT319" s="71">
        <v>0</v>
      </c>
      <c r="AU319" s="71">
        <v>0</v>
      </c>
      <c r="AV319" s="71">
        <v>0</v>
      </c>
      <c r="AW319" s="71">
        <v>1</v>
      </c>
      <c r="AX319" s="71"/>
      <c r="AY319" s="72"/>
      <c r="AZ319" s="71">
        <v>5082.7010000000028</v>
      </c>
      <c r="BA319" s="71">
        <v>18610</v>
      </c>
      <c r="BB319" s="71">
        <v>0</v>
      </c>
      <c r="BC319" s="71">
        <v>0</v>
      </c>
      <c r="BD319" s="71">
        <v>0</v>
      </c>
      <c r="BE319" s="71">
        <v>74950</v>
      </c>
      <c r="BF319" s="71"/>
      <c r="BG319" s="72"/>
      <c r="BH319" s="71">
        <v>0</v>
      </c>
      <c r="BI319" s="71">
        <v>0</v>
      </c>
      <c r="BJ319" s="71">
        <v>69.253</v>
      </c>
      <c r="BK319" s="71">
        <v>5.766</v>
      </c>
      <c r="BL319" s="71">
        <v>0</v>
      </c>
      <c r="BM319" s="71">
        <v>0</v>
      </c>
      <c r="BN319" s="72"/>
      <c r="BO319" s="71">
        <v>0</v>
      </c>
      <c r="BP319" s="71">
        <v>0</v>
      </c>
      <c r="BQ319" s="71">
        <v>6</v>
      </c>
      <c r="BR319" s="71">
        <v>1</v>
      </c>
      <c r="BS319" s="71">
        <v>0</v>
      </c>
      <c r="BT319" s="71">
        <v>0</v>
      </c>
      <c r="BU319"/>
      <c r="BV319" s="70">
        <v>75.019000000000005</v>
      </c>
      <c r="BW319" s="70">
        <v>0</v>
      </c>
      <c r="BX319" s="70">
        <v>0</v>
      </c>
      <c r="BY319" s="70">
        <v>0</v>
      </c>
      <c r="BZ319" s="70">
        <v>0</v>
      </c>
      <c r="CA319" s="70">
        <v>0</v>
      </c>
      <c r="CB319" s="70">
        <v>0</v>
      </c>
      <c r="CC319" s="70">
        <v>0</v>
      </c>
      <c r="CD319" s="70">
        <v>0</v>
      </c>
    </row>
    <row r="320" spans="1:82">
      <c r="A320" s="70" t="s">
        <v>2001</v>
      </c>
      <c r="B320" s="70">
        <v>255</v>
      </c>
      <c r="C320" s="70">
        <v>18</v>
      </c>
      <c r="D320" s="70">
        <v>15</v>
      </c>
      <c r="E320" s="70">
        <v>2021</v>
      </c>
      <c r="F320" s="70" t="s">
        <v>160</v>
      </c>
      <c r="G320" s="70" t="s">
        <v>1983</v>
      </c>
      <c r="H320" s="70" t="s">
        <v>1984</v>
      </c>
      <c r="I320" s="148"/>
      <c r="J320" s="71">
        <v>200.97852854646391</v>
      </c>
      <c r="K320" s="71">
        <v>0.87302972413957614</v>
      </c>
      <c r="L320" s="71">
        <v>3.1943855113272543</v>
      </c>
      <c r="M320" s="71">
        <v>21.515254355724654</v>
      </c>
      <c r="N320" s="71">
        <v>21.119172445015039</v>
      </c>
      <c r="O320" s="71">
        <v>21.905189549030343</v>
      </c>
      <c r="P320" s="71">
        <v>21.035203024669713</v>
      </c>
      <c r="Q320" s="71">
        <v>1.4300754214853999</v>
      </c>
      <c r="R320" s="71">
        <v>1.0198725716548442</v>
      </c>
      <c r="S320" s="71">
        <v>3.0084673696959112</v>
      </c>
      <c r="T320" s="72"/>
      <c r="U320" s="71">
        <v>12369115</v>
      </c>
      <c r="V320" s="71">
        <v>434</v>
      </c>
      <c r="W320" s="71">
        <v>124</v>
      </c>
      <c r="X320" s="71">
        <v>6900</v>
      </c>
      <c r="Y320" s="71">
        <v>11663</v>
      </c>
      <c r="Z320" s="71">
        <v>16117</v>
      </c>
      <c r="AA320" s="71">
        <v>4527</v>
      </c>
      <c r="AB320" s="71">
        <v>24493</v>
      </c>
      <c r="AC320" s="71">
        <v>175390</v>
      </c>
      <c r="AD320" s="71">
        <v>3.0084673696959112</v>
      </c>
      <c r="AE320" s="72"/>
      <c r="AF320" s="71">
        <v>119962106.86290984</v>
      </c>
      <c r="AG320" s="71">
        <v>727266.11754931405</v>
      </c>
      <c r="AH320" s="71">
        <v>715965.56536232319</v>
      </c>
      <c r="AI320" s="71">
        <v>41414055.328174807</v>
      </c>
      <c r="AJ320" s="71">
        <v>48490903.854306541</v>
      </c>
      <c r="AK320" s="71">
        <v>0</v>
      </c>
      <c r="AL320" s="71">
        <v>0</v>
      </c>
      <c r="AM320" s="71">
        <v>3215046.4040765166</v>
      </c>
      <c r="AN320" s="71">
        <v>0</v>
      </c>
      <c r="AO320" s="71">
        <v>0</v>
      </c>
      <c r="AP320" s="71">
        <v>214525344.13237935</v>
      </c>
      <c r="AQ320" s="72"/>
      <c r="AR320" s="71">
        <v>1115</v>
      </c>
      <c r="AS320" s="71">
        <v>302</v>
      </c>
      <c r="AT320" s="71">
        <v>0</v>
      </c>
      <c r="AU320" s="71">
        <v>0</v>
      </c>
      <c r="AV320" s="71">
        <v>0</v>
      </c>
      <c r="AW320" s="71">
        <v>1</v>
      </c>
      <c r="AX320" s="71"/>
      <c r="AY320" s="72"/>
      <c r="AZ320" s="71">
        <v>5290.9510000000046</v>
      </c>
      <c r="BA320" s="71">
        <v>18807.8</v>
      </c>
      <c r="BB320" s="71">
        <v>0</v>
      </c>
      <c r="BC320" s="71">
        <v>0</v>
      </c>
      <c r="BD320" s="71">
        <v>0</v>
      </c>
      <c r="BE320" s="71">
        <v>74950</v>
      </c>
      <c r="BF320" s="71"/>
      <c r="BG320" s="72"/>
      <c r="BH320" s="71">
        <v>0</v>
      </c>
      <c r="BI320" s="71">
        <v>0</v>
      </c>
      <c r="BJ320" s="71">
        <v>68.472999999999999</v>
      </c>
      <c r="BK320" s="71">
        <v>5.68</v>
      </c>
      <c r="BL320" s="71">
        <v>0</v>
      </c>
      <c r="BM320" s="71">
        <v>0</v>
      </c>
      <c r="BN320" s="72"/>
      <c r="BO320" s="71">
        <v>0</v>
      </c>
      <c r="BP320" s="71">
        <v>0</v>
      </c>
      <c r="BQ320" s="71">
        <v>6</v>
      </c>
      <c r="BR320" s="71">
        <v>1</v>
      </c>
      <c r="BS320" s="71">
        <v>0</v>
      </c>
      <c r="BT320" s="71">
        <v>0</v>
      </c>
      <c r="BU320"/>
      <c r="BV320" s="70">
        <v>74.153000000000006</v>
      </c>
      <c r="BW320" s="70">
        <v>0</v>
      </c>
      <c r="BX320" s="70">
        <v>0</v>
      </c>
      <c r="BY320" s="70">
        <v>0</v>
      </c>
      <c r="BZ320" s="70">
        <v>0</v>
      </c>
      <c r="CA320" s="70">
        <v>0</v>
      </c>
      <c r="CB320" s="70">
        <v>0</v>
      </c>
      <c r="CC320" s="70">
        <v>0</v>
      </c>
      <c r="CD320" s="70">
        <v>0</v>
      </c>
    </row>
    <row r="321" spans="1:82">
      <c r="A321" s="70" t="s">
        <v>2002</v>
      </c>
      <c r="B321" s="70">
        <v>255</v>
      </c>
      <c r="C321" s="70">
        <v>19</v>
      </c>
      <c r="D321" s="70">
        <v>15</v>
      </c>
      <c r="E321" s="70">
        <v>2022</v>
      </c>
      <c r="F321" s="70" t="s">
        <v>161</v>
      </c>
      <c r="G321" s="70" t="s">
        <v>1983</v>
      </c>
      <c r="H321" s="70" t="s">
        <v>1984</v>
      </c>
      <c r="I321" s="148"/>
      <c r="J321" s="71">
        <v>202.56015479888279</v>
      </c>
      <c r="K321" s="71">
        <v>0.86860736173015352</v>
      </c>
      <c r="L321" s="71">
        <v>2.7110723568783373</v>
      </c>
      <c r="M321" s="71">
        <v>24.350631078221308</v>
      </c>
      <c r="N321" s="71">
        <v>26.976928271887779</v>
      </c>
      <c r="O321" s="71">
        <v>23.096961270779719</v>
      </c>
      <c r="P321" s="71">
        <v>20.929883125354575</v>
      </c>
      <c r="Q321" s="71">
        <v>1.4243558394589038</v>
      </c>
      <c r="R321" s="71">
        <v>0.9863819466774949</v>
      </c>
      <c r="S321" s="71">
        <v>2.903163524875616</v>
      </c>
      <c r="T321" s="72"/>
      <c r="U321" s="71">
        <v>13395416</v>
      </c>
      <c r="V321" s="71">
        <v>434</v>
      </c>
      <c r="W321" s="71">
        <v>124</v>
      </c>
      <c r="X321" s="71">
        <v>6900</v>
      </c>
      <c r="Y321" s="71">
        <v>11765</v>
      </c>
      <c r="Z321" s="71">
        <v>16146</v>
      </c>
      <c r="AA321" s="71">
        <v>4573</v>
      </c>
      <c r="AB321" s="71">
        <v>24195</v>
      </c>
      <c r="AC321" s="71">
        <v>171760.99999999997</v>
      </c>
      <c r="AD321" s="71">
        <v>2.903163524875616</v>
      </c>
      <c r="AE321" s="72"/>
      <c r="AF321" s="71">
        <v>120706098.88435255</v>
      </c>
      <c r="AG321" s="71">
        <v>726613.81804175535</v>
      </c>
      <c r="AH321" s="71">
        <v>708594.65786540217</v>
      </c>
      <c r="AI321" s="71">
        <v>41475022.952209227</v>
      </c>
      <c r="AJ321" s="71">
        <v>51618538.978914432</v>
      </c>
      <c r="AK321" s="71">
        <v>0</v>
      </c>
      <c r="AL321" s="71">
        <v>0</v>
      </c>
      <c r="AM321" s="71">
        <v>3124234.8881801609</v>
      </c>
      <c r="AN321" s="71">
        <v>0</v>
      </c>
      <c r="AO321" s="71">
        <v>0</v>
      </c>
      <c r="AP321" s="71">
        <v>218359104.17956355</v>
      </c>
      <c r="AQ321" s="72"/>
      <c r="AR321" s="71">
        <v>1153</v>
      </c>
      <c r="AS321" s="71">
        <v>302</v>
      </c>
      <c r="AT321" s="71">
        <v>0</v>
      </c>
      <c r="AU321" s="71">
        <v>0</v>
      </c>
      <c r="AV321" s="71">
        <v>0</v>
      </c>
      <c r="AW321" s="71">
        <v>1</v>
      </c>
      <c r="AX321" s="71"/>
      <c r="AY321" s="72"/>
      <c r="AZ321" s="71">
        <v>5521.9010000000035</v>
      </c>
      <c r="BA321" s="71">
        <v>18807.8</v>
      </c>
      <c r="BB321" s="71">
        <v>0</v>
      </c>
      <c r="BC321" s="71">
        <v>0</v>
      </c>
      <c r="BD321" s="71">
        <v>0</v>
      </c>
      <c r="BE321" s="71">
        <v>74950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2003</v>
      </c>
      <c r="B322" s="70">
        <v>255</v>
      </c>
      <c r="C322" s="70">
        <v>20</v>
      </c>
      <c r="D322" s="70">
        <v>15</v>
      </c>
      <c r="E322" s="70">
        <v>2023</v>
      </c>
      <c r="F322" s="70" t="s">
        <v>1539</v>
      </c>
      <c r="G322" s="70" t="s">
        <v>1983</v>
      </c>
      <c r="H322" s="70" t="s">
        <v>1984</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1186</v>
      </c>
      <c r="AS322" s="71">
        <v>302</v>
      </c>
      <c r="AT322" s="71">
        <v>0</v>
      </c>
      <c r="AU322" s="71">
        <v>0</v>
      </c>
      <c r="AV322" s="71">
        <v>0</v>
      </c>
      <c r="AW322" s="71">
        <v>1</v>
      </c>
      <c r="AX322" s="71"/>
      <c r="AY322" s="72"/>
      <c r="AZ322" s="71">
        <v>5696.7210000000041</v>
      </c>
      <c r="BA322" s="71">
        <v>18807.8</v>
      </c>
      <c r="BB322" s="71">
        <v>0</v>
      </c>
      <c r="BC322" s="71">
        <v>0</v>
      </c>
      <c r="BD322" s="71">
        <v>0</v>
      </c>
      <c r="BE322" s="71">
        <v>74950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2004</v>
      </c>
      <c r="B323" s="70">
        <v>255</v>
      </c>
      <c r="C323" s="70">
        <v>21</v>
      </c>
      <c r="D323" s="70">
        <v>15</v>
      </c>
      <c r="E323" s="70">
        <v>2024</v>
      </c>
      <c r="F323" s="70" t="s">
        <v>1554</v>
      </c>
      <c r="G323" s="70" t="s">
        <v>1983</v>
      </c>
      <c r="H323" s="70" t="s">
        <v>1984</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2005</v>
      </c>
      <c r="B324" s="70">
        <v>307</v>
      </c>
      <c r="C324" s="70">
        <v>1</v>
      </c>
      <c r="D324" s="70">
        <v>19</v>
      </c>
      <c r="E324" s="70">
        <v>1990</v>
      </c>
      <c r="F324" s="70" t="s">
        <v>787</v>
      </c>
      <c r="G324" s="70" t="s">
        <v>2006</v>
      </c>
      <c r="H324" s="70" t="s">
        <v>2007</v>
      </c>
      <c r="I324" s="148"/>
      <c r="J324" s="71">
        <v>123.0428225968022</v>
      </c>
      <c r="K324" s="71">
        <v>2.396787171961976</v>
      </c>
      <c r="L324" s="71">
        <v>1.815284630705597</v>
      </c>
      <c r="M324" s="71">
        <v>10.034039888382701</v>
      </c>
      <c r="N324" s="71">
        <v>15.751844264516469</v>
      </c>
      <c r="O324" s="71">
        <v>14.944870504598081</v>
      </c>
      <c r="P324" s="71">
        <v>17.93987226331744</v>
      </c>
      <c r="Q324" s="71">
        <v>1.16933290360659</v>
      </c>
      <c r="R324" s="71">
        <v>0</v>
      </c>
      <c r="S324" s="71">
        <v>0.93851863835651361</v>
      </c>
      <c r="T324" s="72"/>
      <c r="U324" s="71">
        <v>5673178</v>
      </c>
      <c r="V324" s="71">
        <v>823</v>
      </c>
      <c r="W324" s="71">
        <v>19</v>
      </c>
      <c r="X324" s="71">
        <v>4267</v>
      </c>
      <c r="Y324" s="71">
        <v>5974</v>
      </c>
      <c r="Z324" s="71">
        <v>6147</v>
      </c>
      <c r="AA324" s="71">
        <v>4356</v>
      </c>
      <c r="AB324" s="71">
        <v>18986</v>
      </c>
      <c r="AC324" s="71">
        <v>0</v>
      </c>
      <c r="AD324" s="71">
        <v>0.93851863835651361</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2008</v>
      </c>
      <c r="B325" s="70">
        <v>308</v>
      </c>
      <c r="C325" s="70">
        <v>2</v>
      </c>
      <c r="D325" s="70">
        <v>19</v>
      </c>
      <c r="E325" s="70">
        <v>2005</v>
      </c>
      <c r="F325" s="70" t="s">
        <v>789</v>
      </c>
      <c r="G325" s="70" t="s">
        <v>2006</v>
      </c>
      <c r="H325" s="70" t="s">
        <v>2007</v>
      </c>
      <c r="I325" s="148"/>
      <c r="J325" s="71">
        <v>44.293025904838593</v>
      </c>
      <c r="K325" s="71">
        <v>1.5021726753498481</v>
      </c>
      <c r="L325" s="71">
        <v>1.5090645737963659</v>
      </c>
      <c r="M325" s="71">
        <v>26.7509476301496</v>
      </c>
      <c r="N325" s="71">
        <v>28.77110865031494</v>
      </c>
      <c r="O325" s="71">
        <v>25.35685031484136</v>
      </c>
      <c r="P325" s="71">
        <v>17.293573804129689</v>
      </c>
      <c r="Q325" s="71">
        <v>1.2363758553128401</v>
      </c>
      <c r="R325" s="71">
        <v>0</v>
      </c>
      <c r="S325" s="71">
        <v>1.5009023399999999</v>
      </c>
      <c r="T325" s="72"/>
      <c r="U325" s="71">
        <v>2935382</v>
      </c>
      <c r="V325" s="71">
        <v>651</v>
      </c>
      <c r="W325" s="71">
        <v>18</v>
      </c>
      <c r="X325" s="71">
        <v>5691</v>
      </c>
      <c r="Y325" s="71">
        <v>7820</v>
      </c>
      <c r="Z325" s="71">
        <v>12069</v>
      </c>
      <c r="AA325" s="71">
        <v>3439</v>
      </c>
      <c r="AB325" s="71">
        <v>20986</v>
      </c>
      <c r="AC325" s="71">
        <v>0</v>
      </c>
      <c r="AD325" s="71">
        <v>1.5009023399999999</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2009</v>
      </c>
      <c r="B326" s="70">
        <v>309</v>
      </c>
      <c r="C326" s="70">
        <v>3</v>
      </c>
      <c r="D326" s="70">
        <v>19</v>
      </c>
      <c r="E326" s="70">
        <v>2006</v>
      </c>
      <c r="F326" s="70" t="s">
        <v>790</v>
      </c>
      <c r="G326" s="70" t="s">
        <v>2006</v>
      </c>
      <c r="H326" s="70" t="s">
        <v>2007</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2010</v>
      </c>
      <c r="B327" s="70">
        <v>310</v>
      </c>
      <c r="C327" s="70">
        <v>4</v>
      </c>
      <c r="D327" s="70">
        <v>19</v>
      </c>
      <c r="E327" s="70">
        <v>2007</v>
      </c>
      <c r="F327" s="70" t="s">
        <v>791</v>
      </c>
      <c r="G327" s="70" t="s">
        <v>2006</v>
      </c>
      <c r="H327" s="70" t="s">
        <v>2007</v>
      </c>
      <c r="I327" s="148"/>
      <c r="J327" s="71">
        <v>51.864057353657891</v>
      </c>
      <c r="K327" s="71">
        <v>1.348325287862004</v>
      </c>
      <c r="L327" s="71">
        <v>1.541346388210358</v>
      </c>
      <c r="M327" s="71">
        <v>26.14003433402025</v>
      </c>
      <c r="N327" s="71">
        <v>28.386335269302091</v>
      </c>
      <c r="O327" s="71">
        <v>24.996398485224709</v>
      </c>
      <c r="P327" s="71">
        <v>16.99954319518093</v>
      </c>
      <c r="Q327" s="71">
        <v>1.33644489680166</v>
      </c>
      <c r="R327" s="71">
        <v>0</v>
      </c>
      <c r="S327" s="71">
        <v>1.4616327024</v>
      </c>
      <c r="T327" s="72"/>
      <c r="U327" s="71">
        <v>3720777</v>
      </c>
      <c r="V327" s="71">
        <v>592</v>
      </c>
      <c r="W327" s="71">
        <v>20</v>
      </c>
      <c r="X327" s="71">
        <v>6690</v>
      </c>
      <c r="Y327" s="71">
        <v>8195</v>
      </c>
      <c r="Z327" s="71">
        <v>12368</v>
      </c>
      <c r="AA327" s="71">
        <v>3329</v>
      </c>
      <c r="AB327" s="71">
        <v>21485</v>
      </c>
      <c r="AC327" s="71">
        <v>0</v>
      </c>
      <c r="AD327" s="71">
        <v>1.4616327024</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2011</v>
      </c>
      <c r="B328" s="70">
        <v>311</v>
      </c>
      <c r="C328" s="70">
        <v>5</v>
      </c>
      <c r="D328" s="70">
        <v>19</v>
      </c>
      <c r="E328" s="70">
        <v>2008</v>
      </c>
      <c r="F328" s="70" t="s">
        <v>792</v>
      </c>
      <c r="G328" s="70" t="s">
        <v>2006</v>
      </c>
      <c r="H328" s="70" t="s">
        <v>2007</v>
      </c>
      <c r="I328" s="148"/>
      <c r="J328" s="71">
        <v>47.072461011583883</v>
      </c>
      <c r="K328" s="71">
        <v>0.99807420065938834</v>
      </c>
      <c r="L328" s="71">
        <v>1.322055418820943</v>
      </c>
      <c r="M328" s="71">
        <v>28.55563325839735</v>
      </c>
      <c r="N328" s="71">
        <v>28.87083039225686</v>
      </c>
      <c r="O328" s="71">
        <v>24.424123207289291</v>
      </c>
      <c r="P328" s="71">
        <v>16.541511064952051</v>
      </c>
      <c r="Q328" s="71">
        <v>1.3301181954377299</v>
      </c>
      <c r="R328" s="71">
        <v>0</v>
      </c>
      <c r="S328" s="71">
        <v>0.98674406479999999</v>
      </c>
      <c r="T328" s="72"/>
      <c r="U328" s="71">
        <v>3829200</v>
      </c>
      <c r="V328" s="71">
        <v>592</v>
      </c>
      <c r="W328" s="71">
        <v>20</v>
      </c>
      <c r="X328" s="71">
        <v>6690</v>
      </c>
      <c r="Y328" s="71">
        <v>8373</v>
      </c>
      <c r="Z328" s="71">
        <v>12509</v>
      </c>
      <c r="AA328" s="71">
        <v>3243</v>
      </c>
      <c r="AB328" s="71">
        <v>21735</v>
      </c>
      <c r="AC328" s="71">
        <v>0</v>
      </c>
      <c r="AD328" s="71">
        <v>0.98674406479999999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2012</v>
      </c>
      <c r="B329" s="70">
        <v>312</v>
      </c>
      <c r="C329" s="70">
        <v>6</v>
      </c>
      <c r="D329" s="70">
        <v>19</v>
      </c>
      <c r="E329" s="70">
        <v>2009</v>
      </c>
      <c r="F329" s="70" t="s">
        <v>176</v>
      </c>
      <c r="G329" s="1064" t="s">
        <v>2006</v>
      </c>
      <c r="H329" s="70" t="s">
        <v>2007</v>
      </c>
      <c r="I329" s="148"/>
      <c r="J329" s="71">
        <v>38.516494191323687</v>
      </c>
      <c r="K329" s="71">
        <v>1.3166607665242589</v>
      </c>
      <c r="L329" s="71">
        <v>1.548245548225254</v>
      </c>
      <c r="M329" s="71">
        <v>30.633424234857401</v>
      </c>
      <c r="N329" s="71">
        <v>29.09580813190713</v>
      </c>
      <c r="O329" s="71">
        <v>25.252983618017641</v>
      </c>
      <c r="P329" s="71">
        <v>15.635733796258631</v>
      </c>
      <c r="Q329" s="71">
        <v>1.2739721721666499</v>
      </c>
      <c r="R329" s="71">
        <v>0</v>
      </c>
      <c r="S329" s="71">
        <v>1.2076379819</v>
      </c>
      <c r="T329" s="72"/>
      <c r="U329" s="71">
        <v>3285495</v>
      </c>
      <c r="V329" s="71">
        <v>665</v>
      </c>
      <c r="W329" s="71">
        <v>41</v>
      </c>
      <c r="X329" s="71">
        <v>7312</v>
      </c>
      <c r="Y329" s="71">
        <v>8476</v>
      </c>
      <c r="Z329" s="71">
        <v>12766</v>
      </c>
      <c r="AA329" s="71">
        <v>3147</v>
      </c>
      <c r="AB329" s="71">
        <v>21853</v>
      </c>
      <c r="AC329" s="71">
        <v>0</v>
      </c>
      <c r="AD329" s="71">
        <v>1.2076379819</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14.3</v>
      </c>
      <c r="BK329" s="71">
        <v>0</v>
      </c>
      <c r="BL329" s="71">
        <v>3.5</v>
      </c>
      <c r="BM329" s="71">
        <v>0</v>
      </c>
      <c r="BN329" s="72"/>
      <c r="BO329" s="71">
        <v>0</v>
      </c>
      <c r="BP329" s="71">
        <v>0</v>
      </c>
      <c r="BQ329" s="71">
        <v>1</v>
      </c>
      <c r="BR329" s="71">
        <v>0</v>
      </c>
      <c r="BS329" s="71">
        <v>1</v>
      </c>
      <c r="BT329" s="71">
        <v>0</v>
      </c>
      <c r="BU329"/>
      <c r="BV329" s="70">
        <v>17.8</v>
      </c>
      <c r="BW329" s="70">
        <v>0</v>
      </c>
      <c r="BX329" s="70">
        <v>0</v>
      </c>
      <c r="BY329" s="70">
        <v>0</v>
      </c>
      <c r="BZ329" s="70">
        <v>0</v>
      </c>
      <c r="CA329" s="70">
        <v>0</v>
      </c>
      <c r="CB329" s="70">
        <v>0</v>
      </c>
      <c r="CC329" s="70">
        <v>0</v>
      </c>
      <c r="CD329" s="70">
        <v>0</v>
      </c>
    </row>
    <row r="330" spans="1:82">
      <c r="A330" s="70" t="s">
        <v>2013</v>
      </c>
      <c r="B330" s="70">
        <v>313</v>
      </c>
      <c r="C330" s="70">
        <v>7</v>
      </c>
      <c r="D330" s="70">
        <v>19</v>
      </c>
      <c r="E330" s="70">
        <v>2010</v>
      </c>
      <c r="F330" s="70" t="s">
        <v>177</v>
      </c>
      <c r="G330" s="1064" t="s">
        <v>2006</v>
      </c>
      <c r="H330" s="70" t="s">
        <v>2007</v>
      </c>
      <c r="I330" s="148"/>
      <c r="J330" s="71">
        <v>32.535807564701223</v>
      </c>
      <c r="K330" s="71">
        <v>1.2878394335792811</v>
      </c>
      <c r="L330" s="71">
        <v>1.3246360974214031</v>
      </c>
      <c r="M330" s="71">
        <v>28.618369780488869</v>
      </c>
      <c r="N330" s="71">
        <v>24.663719250260169</v>
      </c>
      <c r="O330" s="71">
        <v>25.594956489134471</v>
      </c>
      <c r="P330" s="71">
        <v>16.010738729659721</v>
      </c>
      <c r="Q330" s="71">
        <v>1.34064745920609</v>
      </c>
      <c r="R330" s="71">
        <v>0</v>
      </c>
      <c r="S330" s="71">
        <v>1.21255776832</v>
      </c>
      <c r="T330" s="72"/>
      <c r="U330" s="71">
        <v>3232944</v>
      </c>
      <c r="V330" s="71">
        <v>665</v>
      </c>
      <c r="W330" s="71">
        <v>41</v>
      </c>
      <c r="X330" s="71">
        <v>7312</v>
      </c>
      <c r="Y330" s="71">
        <v>8638</v>
      </c>
      <c r="Z330" s="71">
        <v>12999</v>
      </c>
      <c r="AA330" s="71">
        <v>3142</v>
      </c>
      <c r="AB330" s="71">
        <v>22036</v>
      </c>
      <c r="AC330" s="71">
        <v>0</v>
      </c>
      <c r="AD330" s="71">
        <v>1.21255776832</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15.813000000000001</v>
      </c>
      <c r="BK330" s="71">
        <v>0</v>
      </c>
      <c r="BL330" s="71">
        <v>4.1870000000000003</v>
      </c>
      <c r="BM330" s="71">
        <v>0</v>
      </c>
      <c r="BN330" s="72"/>
      <c r="BO330" s="71">
        <v>0</v>
      </c>
      <c r="BP330" s="71">
        <v>0</v>
      </c>
      <c r="BQ330" s="71">
        <v>1</v>
      </c>
      <c r="BR330" s="71">
        <v>0</v>
      </c>
      <c r="BS330" s="71">
        <v>1</v>
      </c>
      <c r="BT330" s="71">
        <v>0</v>
      </c>
      <c r="BU330"/>
      <c r="BV330" s="70">
        <v>20</v>
      </c>
      <c r="BW330" s="70">
        <v>0</v>
      </c>
      <c r="BX330" s="70">
        <v>0</v>
      </c>
      <c r="BY330" s="70">
        <v>0</v>
      </c>
      <c r="BZ330" s="70">
        <v>0</v>
      </c>
      <c r="CA330" s="70">
        <v>0</v>
      </c>
      <c r="CB330" s="70">
        <v>0</v>
      </c>
      <c r="CC330" s="70">
        <v>0</v>
      </c>
      <c r="CD330" s="70">
        <v>0</v>
      </c>
    </row>
    <row r="331" spans="1:82">
      <c r="A331" s="70" t="s">
        <v>2014</v>
      </c>
      <c r="B331" s="70">
        <v>314</v>
      </c>
      <c r="C331" s="70">
        <v>8</v>
      </c>
      <c r="D331" s="70">
        <v>19</v>
      </c>
      <c r="E331" s="70">
        <v>2011</v>
      </c>
      <c r="F331" s="70" t="s">
        <v>178</v>
      </c>
      <c r="G331" s="70" t="s">
        <v>2006</v>
      </c>
      <c r="H331" s="70" t="s">
        <v>2007</v>
      </c>
      <c r="I331" s="148"/>
      <c r="J331" s="71">
        <v>40.088258660081337</v>
      </c>
      <c r="K331" s="71">
        <v>1.8345757808036309</v>
      </c>
      <c r="L331" s="71">
        <v>1.836793222208041</v>
      </c>
      <c r="M331" s="71">
        <v>39.121420883495936</v>
      </c>
      <c r="N331" s="71">
        <v>37.736460748885968</v>
      </c>
      <c r="O331" s="71">
        <v>25.470843209969342</v>
      </c>
      <c r="P331" s="71">
        <v>15.68661103007241</v>
      </c>
      <c r="Q331" s="71">
        <v>1.5554039545359899</v>
      </c>
      <c r="R331" s="71">
        <v>0</v>
      </c>
      <c r="S331" s="71">
        <v>1.1872344161999999</v>
      </c>
      <c r="T331" s="72"/>
      <c r="U331" s="71">
        <v>3143762</v>
      </c>
      <c r="V331" s="71">
        <v>665</v>
      </c>
      <c r="W331" s="71">
        <v>41</v>
      </c>
      <c r="X331" s="71">
        <v>7312</v>
      </c>
      <c r="Y331" s="71">
        <v>8763</v>
      </c>
      <c r="Z331" s="71">
        <v>13217</v>
      </c>
      <c r="AA331" s="71">
        <v>3170</v>
      </c>
      <c r="AB331" s="71">
        <v>22164</v>
      </c>
      <c r="AC331" s="71">
        <v>0</v>
      </c>
      <c r="AD331" s="71">
        <v>1.1872344161999999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13.532999999999999</v>
      </c>
      <c r="BK331" s="71">
        <v>0</v>
      </c>
      <c r="BL331" s="71">
        <v>3.19</v>
      </c>
      <c r="BM331" s="71">
        <v>0</v>
      </c>
      <c r="BN331" s="72"/>
      <c r="BO331" s="71">
        <v>0</v>
      </c>
      <c r="BP331" s="71">
        <v>0</v>
      </c>
      <c r="BQ331" s="71">
        <v>1</v>
      </c>
      <c r="BR331" s="71">
        <v>0</v>
      </c>
      <c r="BS331" s="71">
        <v>1</v>
      </c>
      <c r="BT331" s="71">
        <v>0</v>
      </c>
      <c r="BU331"/>
      <c r="BV331" s="70">
        <v>16.722999999999999</v>
      </c>
      <c r="BW331" s="70">
        <v>0</v>
      </c>
      <c r="BX331" s="70">
        <v>0</v>
      </c>
      <c r="BY331" s="70">
        <v>0</v>
      </c>
      <c r="BZ331" s="70">
        <v>0</v>
      </c>
      <c r="CA331" s="70">
        <v>0</v>
      </c>
      <c r="CB331" s="70">
        <v>0</v>
      </c>
      <c r="CC331" s="70">
        <v>0</v>
      </c>
      <c r="CD331" s="70">
        <v>0</v>
      </c>
    </row>
    <row r="332" spans="1:82">
      <c r="A332" s="70" t="s">
        <v>2015</v>
      </c>
      <c r="B332" s="70">
        <v>315</v>
      </c>
      <c r="C332" s="70">
        <v>9</v>
      </c>
      <c r="D332" s="70">
        <v>19</v>
      </c>
      <c r="E332" s="70">
        <v>2012</v>
      </c>
      <c r="F332" s="70" t="s">
        <v>179</v>
      </c>
      <c r="G332" s="70" t="s">
        <v>2006</v>
      </c>
      <c r="H332" s="70" t="s">
        <v>2007</v>
      </c>
      <c r="I332" s="148"/>
      <c r="J332" s="71">
        <v>40.844276398003089</v>
      </c>
      <c r="K332" s="71">
        <v>1.879401855321571</v>
      </c>
      <c r="L332" s="71">
        <v>1.835802177788274</v>
      </c>
      <c r="M332" s="71">
        <v>45.489685071351182</v>
      </c>
      <c r="N332" s="71">
        <v>46.145443138379044</v>
      </c>
      <c r="O332" s="71">
        <v>25.84973390045722</v>
      </c>
      <c r="P332" s="71">
        <v>15.591725426528814</v>
      </c>
      <c r="Q332" s="71">
        <v>1.7098914919955901</v>
      </c>
      <c r="R332" s="71">
        <v>0</v>
      </c>
      <c r="S332" s="71">
        <v>0.98940236920000002</v>
      </c>
      <c r="T332" s="72"/>
      <c r="U332" s="71">
        <v>2927382</v>
      </c>
      <c r="V332" s="71">
        <v>665</v>
      </c>
      <c r="W332" s="71">
        <v>41</v>
      </c>
      <c r="X332" s="71">
        <v>7312</v>
      </c>
      <c r="Y332" s="71">
        <v>8950</v>
      </c>
      <c r="Z332" s="71">
        <v>13520</v>
      </c>
      <c r="AA332" s="71">
        <v>3133</v>
      </c>
      <c r="AB332" s="71">
        <v>22426</v>
      </c>
      <c r="AC332" s="71">
        <v>0</v>
      </c>
      <c r="AD332" s="71">
        <v>0.98940236920000002</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18.135999999999999</v>
      </c>
      <c r="BK332" s="71">
        <v>0</v>
      </c>
      <c r="BL332" s="71">
        <v>4.4260000000000002</v>
      </c>
      <c r="BM332" s="71">
        <v>0</v>
      </c>
      <c r="BN332" s="72"/>
      <c r="BO332" s="71">
        <v>0</v>
      </c>
      <c r="BP332" s="71">
        <v>0</v>
      </c>
      <c r="BQ332" s="71">
        <v>1</v>
      </c>
      <c r="BR332" s="71">
        <v>0</v>
      </c>
      <c r="BS332" s="71">
        <v>1</v>
      </c>
      <c r="BT332" s="71">
        <v>0</v>
      </c>
      <c r="BU332"/>
      <c r="BV332" s="70">
        <v>22.562000000000001</v>
      </c>
      <c r="BW332" s="70">
        <v>0</v>
      </c>
      <c r="BX332" s="70">
        <v>0</v>
      </c>
      <c r="BY332" s="70">
        <v>0</v>
      </c>
      <c r="BZ332" s="70">
        <v>0</v>
      </c>
      <c r="CA332" s="70">
        <v>0</v>
      </c>
      <c r="CB332" s="70">
        <v>0</v>
      </c>
      <c r="CC332" s="70">
        <v>0</v>
      </c>
      <c r="CD332" s="70">
        <v>0</v>
      </c>
    </row>
    <row r="333" spans="1:82">
      <c r="A333" s="70" t="s">
        <v>2016</v>
      </c>
      <c r="B333" s="70">
        <v>316</v>
      </c>
      <c r="C333" s="70">
        <v>10</v>
      </c>
      <c r="D333" s="70">
        <v>19</v>
      </c>
      <c r="E333" s="70">
        <v>2013</v>
      </c>
      <c r="F333" s="70" t="s">
        <v>180</v>
      </c>
      <c r="G333" s="70" t="s">
        <v>2006</v>
      </c>
      <c r="H333" s="70" t="s">
        <v>2007</v>
      </c>
      <c r="I333" s="148"/>
      <c r="J333" s="71">
        <v>45.581590522145319</v>
      </c>
      <c r="K333" s="71">
        <v>1.593217055406523</v>
      </c>
      <c r="L333" s="71">
        <v>1.647600546233726</v>
      </c>
      <c r="M333" s="71">
        <v>42.594514688279681</v>
      </c>
      <c r="N333" s="71">
        <v>47.071363318308443</v>
      </c>
      <c r="O333" s="71">
        <v>25.389165286765842</v>
      </c>
      <c r="P333" s="71">
        <v>14.95112421222278</v>
      </c>
      <c r="Q333" s="71">
        <v>1.7499997623921799</v>
      </c>
      <c r="R333" s="71">
        <v>0</v>
      </c>
      <c r="S333" s="71">
        <v>1.29399674152</v>
      </c>
      <c r="T333" s="72"/>
      <c r="U333" s="71">
        <v>3255248</v>
      </c>
      <c r="V333" s="71">
        <v>665</v>
      </c>
      <c r="W333" s="71">
        <v>41</v>
      </c>
      <c r="X333" s="71">
        <v>7312</v>
      </c>
      <c r="Y333" s="71">
        <v>9069</v>
      </c>
      <c r="Z333" s="71">
        <v>13872</v>
      </c>
      <c r="AA333" s="71">
        <v>2993</v>
      </c>
      <c r="AB333" s="71">
        <v>22623</v>
      </c>
      <c r="AC333" s="71">
        <v>0</v>
      </c>
      <c r="AD333" s="71">
        <v>1.29399674152</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20.263999999999999</v>
      </c>
      <c r="BK333" s="71">
        <v>0</v>
      </c>
      <c r="BL333" s="71">
        <v>5.0529999999999999</v>
      </c>
      <c r="BM333" s="71">
        <v>0</v>
      </c>
      <c r="BN333" s="72"/>
      <c r="BO333" s="71">
        <v>0</v>
      </c>
      <c r="BP333" s="71">
        <v>0</v>
      </c>
      <c r="BQ333" s="71">
        <v>1</v>
      </c>
      <c r="BR333" s="71">
        <v>0</v>
      </c>
      <c r="BS333" s="71">
        <v>1</v>
      </c>
      <c r="BT333" s="71">
        <v>0</v>
      </c>
      <c r="BU333"/>
      <c r="BV333" s="70">
        <v>25.317</v>
      </c>
      <c r="BW333" s="70">
        <v>0</v>
      </c>
      <c r="BX333" s="70">
        <v>0</v>
      </c>
      <c r="BY333" s="70">
        <v>0</v>
      </c>
      <c r="BZ333" s="70">
        <v>0</v>
      </c>
      <c r="CA333" s="70">
        <v>0</v>
      </c>
      <c r="CB333" s="70">
        <v>0</v>
      </c>
      <c r="CC333" s="70">
        <v>0</v>
      </c>
      <c r="CD333" s="70">
        <v>0</v>
      </c>
    </row>
    <row r="334" spans="1:82">
      <c r="A334" s="70" t="s">
        <v>2017</v>
      </c>
      <c r="B334" s="70">
        <v>317</v>
      </c>
      <c r="C334" s="70">
        <v>11</v>
      </c>
      <c r="D334" s="70">
        <v>19</v>
      </c>
      <c r="E334" s="70">
        <v>2014</v>
      </c>
      <c r="F334" s="70" t="s">
        <v>181</v>
      </c>
      <c r="G334" s="70" t="s">
        <v>2006</v>
      </c>
      <c r="H334" s="70" t="s">
        <v>2007</v>
      </c>
      <c r="I334" s="148"/>
      <c r="J334" s="71">
        <v>51.572022798133403</v>
      </c>
      <c r="K334" s="71">
        <v>1.3773162255558029</v>
      </c>
      <c r="L334" s="71">
        <v>1.596061865220302</v>
      </c>
      <c r="M334" s="71">
        <v>44.58717988517018</v>
      </c>
      <c r="N334" s="71">
        <v>42.679076516809857</v>
      </c>
      <c r="O334" s="71">
        <v>24.512808606255586</v>
      </c>
      <c r="P334" s="71">
        <v>14.91836863311757</v>
      </c>
      <c r="Q334" s="71">
        <v>1.69423510592922</v>
      </c>
      <c r="R334" s="71">
        <v>0</v>
      </c>
      <c r="S334" s="71">
        <v>1.3539553276559999</v>
      </c>
      <c r="T334" s="72"/>
      <c r="U334" s="71">
        <v>3816182</v>
      </c>
      <c r="V334" s="71">
        <v>485</v>
      </c>
      <c r="W334" s="71">
        <v>36</v>
      </c>
      <c r="X334" s="71">
        <v>7139</v>
      </c>
      <c r="Y334" s="71">
        <v>9225</v>
      </c>
      <c r="Z334" s="71">
        <v>14106</v>
      </c>
      <c r="AA334" s="71">
        <v>2971</v>
      </c>
      <c r="AB334" s="71">
        <v>22828</v>
      </c>
      <c r="AC334" s="71">
        <v>0</v>
      </c>
      <c r="AD334" s="71">
        <v>1.3539553276559999</v>
      </c>
      <c r="AE334" s="72"/>
      <c r="AF334" s="71"/>
      <c r="AG334" s="71"/>
      <c r="AH334" s="71"/>
      <c r="AI334" s="71"/>
      <c r="AJ334" s="71"/>
      <c r="AK334" s="71"/>
      <c r="AL334" s="71"/>
      <c r="AM334" s="71"/>
      <c r="AN334" s="71"/>
      <c r="AO334" s="71"/>
      <c r="AP334" s="71"/>
      <c r="AQ334" s="72"/>
      <c r="AR334" s="71">
        <v>507</v>
      </c>
      <c r="AS334" s="71">
        <v>94</v>
      </c>
      <c r="AT334" s="71">
        <v>0</v>
      </c>
      <c r="AU334" s="71">
        <v>0</v>
      </c>
      <c r="AV334" s="71">
        <v>0</v>
      </c>
      <c r="AW334" s="71">
        <v>0</v>
      </c>
      <c r="AX334" s="71"/>
      <c r="AY334" s="72"/>
      <c r="AZ334" s="71">
        <v>2227.4720000000002</v>
      </c>
      <c r="BA334" s="71">
        <v>2176.2020000000002</v>
      </c>
      <c r="BB334" s="71">
        <v>0</v>
      </c>
      <c r="BC334" s="71">
        <v>0</v>
      </c>
      <c r="BD334" s="71">
        <v>0</v>
      </c>
      <c r="BE334" s="71">
        <v>0</v>
      </c>
      <c r="BF334" s="71"/>
      <c r="BG334" s="72"/>
      <c r="BH334" s="71">
        <v>0</v>
      </c>
      <c r="BI334" s="71">
        <v>0</v>
      </c>
      <c r="BJ334" s="71">
        <v>21.311</v>
      </c>
      <c r="BK334" s="71">
        <v>0</v>
      </c>
      <c r="BL334" s="71">
        <v>4.6689999999999996</v>
      </c>
      <c r="BM334" s="71">
        <v>0</v>
      </c>
      <c r="BN334" s="72"/>
      <c r="BO334" s="71">
        <v>0</v>
      </c>
      <c r="BP334" s="71">
        <v>0</v>
      </c>
      <c r="BQ334" s="71">
        <v>2</v>
      </c>
      <c r="BR334" s="71">
        <v>0</v>
      </c>
      <c r="BS334" s="71">
        <v>1</v>
      </c>
      <c r="BT334" s="71">
        <v>0</v>
      </c>
      <c r="BU334"/>
      <c r="BV334" s="70">
        <v>25.98</v>
      </c>
      <c r="BW334" s="70">
        <v>0</v>
      </c>
      <c r="BX334" s="70">
        <v>0</v>
      </c>
      <c r="BY334" s="70">
        <v>0</v>
      </c>
      <c r="BZ334" s="70">
        <v>0</v>
      </c>
      <c r="CA334" s="70">
        <v>0</v>
      </c>
      <c r="CB334" s="70">
        <v>0</v>
      </c>
      <c r="CC334" s="70">
        <v>0</v>
      </c>
      <c r="CD334" s="70">
        <v>0</v>
      </c>
    </row>
    <row r="335" spans="1:82">
      <c r="A335" s="70" t="s">
        <v>2018</v>
      </c>
      <c r="B335" s="70">
        <v>318</v>
      </c>
      <c r="C335" s="70">
        <v>12</v>
      </c>
      <c r="D335" s="70">
        <v>19</v>
      </c>
      <c r="E335" s="70">
        <v>2015</v>
      </c>
      <c r="F335" s="70" t="s">
        <v>182</v>
      </c>
      <c r="G335" s="70" t="s">
        <v>2006</v>
      </c>
      <c r="H335" s="70" t="s">
        <v>2007</v>
      </c>
      <c r="I335" s="148"/>
      <c r="J335" s="71">
        <v>55.40369113836104</v>
      </c>
      <c r="K335" s="71">
        <v>1.22936246985566</v>
      </c>
      <c r="L335" s="71">
        <v>1.5413681848462</v>
      </c>
      <c r="M335" s="71">
        <v>40.595988557838567</v>
      </c>
      <c r="N335" s="71">
        <v>38.609451682981977</v>
      </c>
      <c r="O335" s="71">
        <v>24.709446357203685</v>
      </c>
      <c r="P335" s="71">
        <v>15.151268048997718</v>
      </c>
      <c r="Q335" s="71">
        <v>1.6713340925390201</v>
      </c>
      <c r="R335" s="71">
        <v>0</v>
      </c>
      <c r="S335" s="71">
        <v>1.36824223172</v>
      </c>
      <c r="T335" s="72"/>
      <c r="U335" s="71">
        <v>4212018</v>
      </c>
      <c r="V335" s="71">
        <v>485</v>
      </c>
      <c r="W335" s="71">
        <v>36</v>
      </c>
      <c r="X335" s="71">
        <v>7139</v>
      </c>
      <c r="Y335" s="71">
        <v>9395</v>
      </c>
      <c r="Z335" s="71">
        <v>14356</v>
      </c>
      <c r="AA335" s="71">
        <v>3015</v>
      </c>
      <c r="AB335" s="71">
        <v>23004</v>
      </c>
      <c r="AC335" s="71">
        <v>0</v>
      </c>
      <c r="AD335" s="71">
        <v>1.36824223172</v>
      </c>
      <c r="AE335" s="72"/>
      <c r="AF335" s="71">
        <v>49403200.80537805</v>
      </c>
      <c r="AG335" s="71">
        <v>832099.32351743302</v>
      </c>
      <c r="AH335" s="71">
        <v>282208.07302311552</v>
      </c>
      <c r="AI335" s="71">
        <v>43636249.341473937</v>
      </c>
      <c r="AJ335" s="71">
        <v>51940153.629752927</v>
      </c>
      <c r="AK335" s="71">
        <v>0</v>
      </c>
      <c r="AL335" s="71">
        <v>0</v>
      </c>
      <c r="AM335" s="71">
        <v>3152601.7018493651</v>
      </c>
      <c r="AN335" s="71">
        <v>0</v>
      </c>
      <c r="AO335" s="71">
        <v>0</v>
      </c>
      <c r="AP335" s="71">
        <v>149246512.87499484</v>
      </c>
      <c r="AQ335" s="72"/>
      <c r="AR335" s="71">
        <v>554</v>
      </c>
      <c r="AS335" s="71">
        <v>123</v>
      </c>
      <c r="AT335" s="71">
        <v>0</v>
      </c>
      <c r="AU335" s="71">
        <v>0</v>
      </c>
      <c r="AV335" s="71">
        <v>0</v>
      </c>
      <c r="AW335" s="71">
        <v>0</v>
      </c>
      <c r="AX335" s="71"/>
      <c r="AY335" s="72"/>
      <c r="AZ335" s="71">
        <v>2486.8719999999998</v>
      </c>
      <c r="BA335" s="71">
        <v>3190.002</v>
      </c>
      <c r="BB335" s="71">
        <v>0</v>
      </c>
      <c r="BC335" s="71">
        <v>0</v>
      </c>
      <c r="BD335" s="71">
        <v>0</v>
      </c>
      <c r="BE335" s="71">
        <v>0</v>
      </c>
      <c r="BF335" s="71"/>
      <c r="BG335" s="72"/>
      <c r="BH335" s="71">
        <v>0</v>
      </c>
      <c r="BI335" s="71">
        <v>0</v>
      </c>
      <c r="BJ335" s="71">
        <v>23.303000000000001</v>
      </c>
      <c r="BK335" s="71">
        <v>0</v>
      </c>
      <c r="BL335" s="71">
        <v>4.5010000000000003</v>
      </c>
      <c r="BM335" s="71">
        <v>0</v>
      </c>
      <c r="BN335" s="72"/>
      <c r="BO335" s="71">
        <v>0</v>
      </c>
      <c r="BP335" s="71">
        <v>0</v>
      </c>
      <c r="BQ335" s="71">
        <v>2</v>
      </c>
      <c r="BR335" s="71">
        <v>0</v>
      </c>
      <c r="BS335" s="71">
        <v>1</v>
      </c>
      <c r="BT335" s="71">
        <v>0</v>
      </c>
      <c r="BU335"/>
      <c r="BV335" s="70">
        <v>27.803999999999998</v>
      </c>
      <c r="BW335" s="70">
        <v>0</v>
      </c>
      <c r="BX335" s="70">
        <v>0</v>
      </c>
      <c r="BY335" s="70">
        <v>0</v>
      </c>
      <c r="BZ335" s="70">
        <v>0</v>
      </c>
      <c r="CA335" s="70">
        <v>0</v>
      </c>
      <c r="CB335" s="70">
        <v>0</v>
      </c>
      <c r="CC335" s="70">
        <v>0</v>
      </c>
      <c r="CD335" s="70">
        <v>0</v>
      </c>
    </row>
    <row r="336" spans="1:82">
      <c r="A336" s="70" t="s">
        <v>2019</v>
      </c>
      <c r="B336" s="70">
        <v>319</v>
      </c>
      <c r="C336" s="70">
        <v>13</v>
      </c>
      <c r="D336" s="70">
        <v>19</v>
      </c>
      <c r="E336" s="70">
        <v>2016</v>
      </c>
      <c r="F336" s="70" t="s">
        <v>155</v>
      </c>
      <c r="G336" s="70" t="s">
        <v>2006</v>
      </c>
      <c r="H336" s="70" t="s">
        <v>2007</v>
      </c>
      <c r="I336" s="148"/>
      <c r="J336" s="71">
        <v>50.085869198126893</v>
      </c>
      <c r="K336" s="71">
        <v>1.1661908226699922</v>
      </c>
      <c r="L336" s="71">
        <v>1.6629534770664682</v>
      </c>
      <c r="M336" s="71">
        <v>28.901292195904666</v>
      </c>
      <c r="N336" s="71">
        <v>32.492479506197043</v>
      </c>
      <c r="O336" s="71">
        <v>24.729042501061457</v>
      </c>
      <c r="P336" s="71">
        <v>15.023168220115741</v>
      </c>
      <c r="Q336" s="71">
        <v>1.6318117394487244</v>
      </c>
      <c r="R336" s="71">
        <v>0</v>
      </c>
      <c r="S336" s="71">
        <v>1.2153358553800004</v>
      </c>
      <c r="T336" s="72"/>
      <c r="U336" s="71">
        <v>4493788</v>
      </c>
      <c r="V336" s="71">
        <v>485</v>
      </c>
      <c r="W336" s="71">
        <v>36</v>
      </c>
      <c r="X336" s="71">
        <v>7139</v>
      </c>
      <c r="Y336" s="71">
        <v>9464</v>
      </c>
      <c r="Z336" s="71">
        <v>14544</v>
      </c>
      <c r="AA336" s="71">
        <v>3092</v>
      </c>
      <c r="AB336" s="71">
        <v>23103</v>
      </c>
      <c r="AC336" s="71">
        <v>0</v>
      </c>
      <c r="AD336" s="71">
        <v>1.21533585538</v>
      </c>
      <c r="AE336" s="72"/>
      <c r="AF336" s="71">
        <v>49655277.122755259</v>
      </c>
      <c r="AG336" s="71">
        <v>829510.36703461385</v>
      </c>
      <c r="AH336" s="71">
        <v>262560.96586191357</v>
      </c>
      <c r="AI336" s="71">
        <v>42039487.435006753</v>
      </c>
      <c r="AJ336" s="71">
        <v>55839200.093713909</v>
      </c>
      <c r="AK336" s="71">
        <v>0</v>
      </c>
      <c r="AL336" s="71">
        <v>0</v>
      </c>
      <c r="AM336" s="71">
        <v>3168629.0393950511</v>
      </c>
      <c r="AN336" s="71">
        <v>0</v>
      </c>
      <c r="AO336" s="71">
        <v>0</v>
      </c>
      <c r="AP336" s="71">
        <v>151794665.0237675</v>
      </c>
      <c r="AQ336" s="72"/>
      <c r="AR336" s="71">
        <v>597</v>
      </c>
      <c r="AS336" s="71">
        <v>138</v>
      </c>
      <c r="AT336" s="71">
        <v>0</v>
      </c>
      <c r="AU336" s="71">
        <v>0</v>
      </c>
      <c r="AV336" s="71">
        <v>0</v>
      </c>
      <c r="AW336" s="71">
        <v>0</v>
      </c>
      <c r="AX336" s="71"/>
      <c r="AY336" s="72"/>
      <c r="AZ336" s="71">
        <v>2696.3719999999998</v>
      </c>
      <c r="BA336" s="71">
        <v>3515.902</v>
      </c>
      <c r="BB336" s="71">
        <v>0</v>
      </c>
      <c r="BC336" s="71">
        <v>0</v>
      </c>
      <c r="BD336" s="71">
        <v>0</v>
      </c>
      <c r="BE336" s="71">
        <v>0</v>
      </c>
      <c r="BF336" s="71"/>
      <c r="BG336" s="72"/>
      <c r="BH336" s="71">
        <v>0</v>
      </c>
      <c r="BI336" s="71">
        <v>0</v>
      </c>
      <c r="BJ336" s="71">
        <v>27.073</v>
      </c>
      <c r="BK336" s="71">
        <v>0</v>
      </c>
      <c r="BL336" s="71">
        <v>4.3600000000000003</v>
      </c>
      <c r="BM336" s="71">
        <v>0</v>
      </c>
      <c r="BN336" s="72"/>
      <c r="BO336" s="71">
        <v>0</v>
      </c>
      <c r="BP336" s="71">
        <v>0</v>
      </c>
      <c r="BQ336" s="71">
        <v>2</v>
      </c>
      <c r="BR336" s="71">
        <v>0</v>
      </c>
      <c r="BS336" s="71">
        <v>1</v>
      </c>
      <c r="BT336" s="71">
        <v>0</v>
      </c>
      <c r="BU336"/>
      <c r="BV336" s="70">
        <v>31.433</v>
      </c>
      <c r="BW336" s="70">
        <v>0</v>
      </c>
      <c r="BX336" s="70">
        <v>0</v>
      </c>
      <c r="BY336" s="70">
        <v>0</v>
      </c>
      <c r="BZ336" s="70">
        <v>0</v>
      </c>
      <c r="CA336" s="70">
        <v>0</v>
      </c>
      <c r="CB336" s="70">
        <v>0</v>
      </c>
      <c r="CC336" s="70">
        <v>0</v>
      </c>
      <c r="CD336" s="70">
        <v>0</v>
      </c>
    </row>
    <row r="337" spans="1:82">
      <c r="A337" s="70" t="s">
        <v>2020</v>
      </c>
      <c r="B337" s="70">
        <v>320</v>
      </c>
      <c r="C337" s="70">
        <v>14</v>
      </c>
      <c r="D337" s="70">
        <v>19</v>
      </c>
      <c r="E337" s="70">
        <v>2017</v>
      </c>
      <c r="F337" s="70" t="s">
        <v>156</v>
      </c>
      <c r="G337" s="70" t="s">
        <v>2006</v>
      </c>
      <c r="H337" s="70" t="s">
        <v>2007</v>
      </c>
      <c r="I337" s="148"/>
      <c r="J337" s="71">
        <v>53.92865920428757</v>
      </c>
      <c r="K337" s="71">
        <v>1.1817938122468334</v>
      </c>
      <c r="L337" s="71">
        <v>1.5719914570723732</v>
      </c>
      <c r="M337" s="71">
        <v>29.236112892422138</v>
      </c>
      <c r="N337" s="71">
        <v>32.74243489585578</v>
      </c>
      <c r="O337" s="71">
        <v>24.663377942784301</v>
      </c>
      <c r="P337" s="71">
        <v>15.082496011319861</v>
      </c>
      <c r="Q337" s="71">
        <v>1.58134510895094</v>
      </c>
      <c r="R337" s="71">
        <v>0</v>
      </c>
      <c r="S337" s="71">
        <v>1.90797700746</v>
      </c>
      <c r="T337" s="72"/>
      <c r="U337" s="71">
        <v>4855591</v>
      </c>
      <c r="V337" s="71">
        <v>485</v>
      </c>
      <c r="W337" s="71">
        <v>36</v>
      </c>
      <c r="X337" s="71">
        <v>7139</v>
      </c>
      <c r="Y337" s="71">
        <v>9567</v>
      </c>
      <c r="Z337" s="71">
        <v>14746</v>
      </c>
      <c r="AA337" s="71">
        <v>3124</v>
      </c>
      <c r="AB337" s="71">
        <v>23152</v>
      </c>
      <c r="AC337" s="71">
        <v>0</v>
      </c>
      <c r="AD337" s="71">
        <v>1.90797700746</v>
      </c>
      <c r="AE337" s="72"/>
      <c r="AF337" s="71">
        <v>55256341.277767301</v>
      </c>
      <c r="AG337" s="71">
        <v>845249.92908565863</v>
      </c>
      <c r="AH337" s="71">
        <v>328064.37556802807</v>
      </c>
      <c r="AI337" s="71">
        <v>43695373.482202217</v>
      </c>
      <c r="AJ337" s="71">
        <v>53271591.762922853</v>
      </c>
      <c r="AK337" s="71">
        <v>0</v>
      </c>
      <c r="AL337" s="71">
        <v>0</v>
      </c>
      <c r="AM337" s="71">
        <v>3180318.0561255342</v>
      </c>
      <c r="AN337" s="71">
        <v>0</v>
      </c>
      <c r="AO337" s="71">
        <v>0</v>
      </c>
      <c r="AP337" s="71">
        <v>156576938.88367158</v>
      </c>
      <c r="AQ337" s="72"/>
      <c r="AR337" s="71">
        <v>640</v>
      </c>
      <c r="AS337" s="71">
        <v>156</v>
      </c>
      <c r="AT337" s="71">
        <v>0</v>
      </c>
      <c r="AU337" s="71">
        <v>0</v>
      </c>
      <c r="AV337" s="71">
        <v>0</v>
      </c>
      <c r="AW337" s="71">
        <v>0</v>
      </c>
      <c r="AX337" s="71"/>
      <c r="AY337" s="72"/>
      <c r="AZ337" s="71">
        <v>2916.9720000000002</v>
      </c>
      <c r="BA337" s="71">
        <v>4673.0020000000004</v>
      </c>
      <c r="BB337" s="71">
        <v>0</v>
      </c>
      <c r="BC337" s="71">
        <v>0</v>
      </c>
      <c r="BD337" s="71">
        <v>0</v>
      </c>
      <c r="BE337" s="71">
        <v>0</v>
      </c>
      <c r="BF337" s="71"/>
      <c r="BG337" s="72"/>
      <c r="BH337" s="71">
        <v>0</v>
      </c>
      <c r="BI337" s="71">
        <v>0</v>
      </c>
      <c r="BJ337" s="71">
        <v>24.454000000000001</v>
      </c>
      <c r="BK337" s="71">
        <v>0</v>
      </c>
      <c r="BL337" s="71">
        <v>3.629</v>
      </c>
      <c r="BM337" s="71">
        <v>0</v>
      </c>
      <c r="BN337" s="72"/>
      <c r="BO337" s="71">
        <v>0</v>
      </c>
      <c r="BP337" s="71">
        <v>0</v>
      </c>
      <c r="BQ337" s="71">
        <v>2</v>
      </c>
      <c r="BR337" s="71">
        <v>0</v>
      </c>
      <c r="BS337" s="71">
        <v>1</v>
      </c>
      <c r="BT337" s="71">
        <v>0</v>
      </c>
      <c r="BU337"/>
      <c r="BV337" s="70">
        <v>28.082999999999998</v>
      </c>
      <c r="BW337" s="70">
        <v>0</v>
      </c>
      <c r="BX337" s="70">
        <v>0</v>
      </c>
      <c r="BY337" s="70">
        <v>0</v>
      </c>
      <c r="BZ337" s="70">
        <v>0</v>
      </c>
      <c r="CA337" s="70">
        <v>0</v>
      </c>
      <c r="CB337" s="70">
        <v>0</v>
      </c>
      <c r="CC337" s="70">
        <v>0</v>
      </c>
      <c r="CD337" s="70">
        <v>0</v>
      </c>
    </row>
    <row r="338" spans="1:82">
      <c r="A338" s="70" t="s">
        <v>2021</v>
      </c>
      <c r="B338" s="70">
        <v>321</v>
      </c>
      <c r="C338" s="70">
        <v>15</v>
      </c>
      <c r="D338" s="70">
        <v>19</v>
      </c>
      <c r="E338" s="70">
        <v>2018</v>
      </c>
      <c r="F338" s="70" t="s">
        <v>183</v>
      </c>
      <c r="G338" s="70" t="s">
        <v>2006</v>
      </c>
      <c r="H338" s="70" t="s">
        <v>2007</v>
      </c>
      <c r="I338" s="148"/>
      <c r="J338" s="71">
        <v>60.925564305655314</v>
      </c>
      <c r="K338" s="71">
        <v>1.1196065263243917</v>
      </c>
      <c r="L338" s="71">
        <v>1.435997335329289</v>
      </c>
      <c r="M338" s="71">
        <v>28.921898323720963</v>
      </c>
      <c r="N338" s="71">
        <v>31.795893193205686</v>
      </c>
      <c r="O338" s="71">
        <v>24.638186867942547</v>
      </c>
      <c r="P338" s="71">
        <v>15.027958969456771</v>
      </c>
      <c r="Q338" s="71">
        <v>1.47423818442343</v>
      </c>
      <c r="R338" s="71">
        <v>0</v>
      </c>
      <c r="S338" s="71">
        <v>1.2100600798000001</v>
      </c>
      <c r="T338" s="72"/>
      <c r="U338" s="71">
        <v>5896306</v>
      </c>
      <c r="V338" s="71">
        <v>485</v>
      </c>
      <c r="W338" s="71">
        <v>36</v>
      </c>
      <c r="X338" s="71">
        <v>7139</v>
      </c>
      <c r="Y338" s="71">
        <v>9671</v>
      </c>
      <c r="Z338" s="71">
        <v>15013</v>
      </c>
      <c r="AA338" s="71">
        <v>3144</v>
      </c>
      <c r="AB338" s="71">
        <v>23260</v>
      </c>
      <c r="AC338" s="71">
        <v>0</v>
      </c>
      <c r="AD338" s="71">
        <v>1.2100600798000001</v>
      </c>
      <c r="AE338" s="72"/>
      <c r="AF338" s="71">
        <v>65723166.8334966</v>
      </c>
      <c r="AG338" s="71">
        <v>753660.88262686029</v>
      </c>
      <c r="AH338" s="71">
        <v>302233.6026052353</v>
      </c>
      <c r="AI338" s="71">
        <v>41500066.6297976</v>
      </c>
      <c r="AJ338" s="71">
        <v>51729047.820153616</v>
      </c>
      <c r="AK338" s="71">
        <v>0</v>
      </c>
      <c r="AL338" s="71">
        <v>0</v>
      </c>
      <c r="AM338" s="71">
        <v>3201764.835152952</v>
      </c>
      <c r="AN338" s="71">
        <v>0</v>
      </c>
      <c r="AO338" s="71">
        <v>0</v>
      </c>
      <c r="AP338" s="71">
        <v>163209940.60383287</v>
      </c>
      <c r="AQ338" s="72"/>
      <c r="AR338" s="71">
        <v>715</v>
      </c>
      <c r="AS338" s="71">
        <v>171</v>
      </c>
      <c r="AT338" s="71">
        <v>0</v>
      </c>
      <c r="AU338" s="71">
        <v>0</v>
      </c>
      <c r="AV338" s="71">
        <v>0</v>
      </c>
      <c r="AW338" s="71">
        <v>0</v>
      </c>
      <c r="AX338" s="71"/>
      <c r="AY338" s="72"/>
      <c r="AZ338" s="71">
        <v>3335.5619999999999</v>
      </c>
      <c r="BA338" s="71">
        <v>5378.0020000000004</v>
      </c>
      <c r="BB338" s="71">
        <v>0</v>
      </c>
      <c r="BC338" s="71">
        <v>0</v>
      </c>
      <c r="BD338" s="71">
        <v>0</v>
      </c>
      <c r="BE338" s="71">
        <v>0</v>
      </c>
      <c r="BF338" s="71"/>
      <c r="BG338" s="72"/>
      <c r="BH338" s="71">
        <v>0</v>
      </c>
      <c r="BI338" s="71">
        <v>0</v>
      </c>
      <c r="BJ338" s="71">
        <v>25.202000000000002</v>
      </c>
      <c r="BK338" s="71">
        <v>0</v>
      </c>
      <c r="BL338" s="71">
        <v>3.4039999999999999</v>
      </c>
      <c r="BM338" s="71">
        <v>0</v>
      </c>
      <c r="BN338" s="72"/>
      <c r="BO338" s="71">
        <v>0</v>
      </c>
      <c r="BP338" s="71">
        <v>0</v>
      </c>
      <c r="BQ338" s="71">
        <v>2</v>
      </c>
      <c r="BR338" s="71">
        <v>0</v>
      </c>
      <c r="BS338" s="71">
        <v>1</v>
      </c>
      <c r="BT338" s="71">
        <v>0</v>
      </c>
      <c r="BU338"/>
      <c r="BV338" s="70">
        <v>28.606000000000002</v>
      </c>
      <c r="BW338" s="70">
        <v>0</v>
      </c>
      <c r="BX338" s="70">
        <v>0</v>
      </c>
      <c r="BY338" s="70">
        <v>0</v>
      </c>
      <c r="BZ338" s="70">
        <v>0</v>
      </c>
      <c r="CA338" s="70">
        <v>0</v>
      </c>
      <c r="CB338" s="70">
        <v>0</v>
      </c>
      <c r="CC338" s="70">
        <v>0</v>
      </c>
      <c r="CD338" s="70">
        <v>0</v>
      </c>
    </row>
    <row r="339" spans="1:82">
      <c r="A339" s="70" t="s">
        <v>2022</v>
      </c>
      <c r="B339" s="70">
        <v>322</v>
      </c>
      <c r="C339" s="70">
        <v>16</v>
      </c>
      <c r="D339" s="70">
        <v>19</v>
      </c>
      <c r="E339" s="70">
        <v>2019</v>
      </c>
      <c r="F339" s="70" t="s">
        <v>158</v>
      </c>
      <c r="G339" s="70" t="s">
        <v>2006</v>
      </c>
      <c r="H339" s="70" t="s">
        <v>2007</v>
      </c>
      <c r="I339" s="148"/>
      <c r="J339" s="71">
        <v>56.748581836413329</v>
      </c>
      <c r="K339" s="71">
        <v>0.95713117068613152</v>
      </c>
      <c r="L339" s="71">
        <v>1.413668659233335</v>
      </c>
      <c r="M339" s="71">
        <v>24.424852355087804</v>
      </c>
      <c r="N339" s="71">
        <v>25.264131404675471</v>
      </c>
      <c r="O339" s="71">
        <v>24.214660173359366</v>
      </c>
      <c r="P339" s="71">
        <v>15.179820067865951</v>
      </c>
      <c r="Q339" s="71">
        <v>1.43334326934789</v>
      </c>
      <c r="R339" s="71">
        <v>0</v>
      </c>
      <c r="S339" s="71">
        <v>1.5339296400000002</v>
      </c>
      <c r="T339" s="72"/>
      <c r="U339" s="71">
        <v>6704951</v>
      </c>
      <c r="V339" s="71">
        <v>485</v>
      </c>
      <c r="W339" s="71">
        <v>36</v>
      </c>
      <c r="X339" s="71">
        <v>7139</v>
      </c>
      <c r="Y339" s="71">
        <v>9771</v>
      </c>
      <c r="Z339" s="71">
        <v>15160</v>
      </c>
      <c r="AA339" s="71">
        <v>3152</v>
      </c>
      <c r="AB339" s="71">
        <v>23227</v>
      </c>
      <c r="AC339" s="71">
        <v>0</v>
      </c>
      <c r="AD339" s="71">
        <v>1.53392964</v>
      </c>
      <c r="AE339" s="72"/>
      <c r="AF339" s="71">
        <v>73427905.330456108</v>
      </c>
      <c r="AG339" s="71">
        <v>732367.68630934786</v>
      </c>
      <c r="AH339" s="71">
        <v>332251.73141011299</v>
      </c>
      <c r="AI339" s="71">
        <v>43812355.729800791</v>
      </c>
      <c r="AJ339" s="71">
        <v>48425399.478948817</v>
      </c>
      <c r="AK339" s="71">
        <v>0</v>
      </c>
      <c r="AL339" s="71">
        <v>0</v>
      </c>
      <c r="AM339" s="71">
        <v>3163342.5472376156</v>
      </c>
      <c r="AN339" s="71">
        <v>0</v>
      </c>
      <c r="AO339" s="71">
        <v>0</v>
      </c>
      <c r="AP339" s="71">
        <v>169893622.50416276</v>
      </c>
      <c r="AQ339" s="72"/>
      <c r="AR339" s="71">
        <v>762</v>
      </c>
      <c r="AS339" s="71">
        <v>185</v>
      </c>
      <c r="AT339" s="71">
        <v>0</v>
      </c>
      <c r="AU339" s="71">
        <v>0</v>
      </c>
      <c r="AV339" s="71">
        <v>0</v>
      </c>
      <c r="AW339" s="71">
        <v>0</v>
      </c>
      <c r="AX339" s="71"/>
      <c r="AY339" s="72"/>
      <c r="AZ339" s="71">
        <v>3601.1140000000019</v>
      </c>
      <c r="BA339" s="71">
        <v>6380.6020000000008</v>
      </c>
      <c r="BB339" s="71">
        <v>0</v>
      </c>
      <c r="BC339" s="71">
        <v>0</v>
      </c>
      <c r="BD339" s="71">
        <v>0</v>
      </c>
      <c r="BE339" s="71">
        <v>0</v>
      </c>
      <c r="BF339" s="71"/>
      <c r="BG339" s="72"/>
      <c r="BH339" s="71">
        <v>0</v>
      </c>
      <c r="BI339" s="71">
        <v>0</v>
      </c>
      <c r="BJ339" s="71">
        <v>24.564</v>
      </c>
      <c r="BK339" s="71">
        <v>0</v>
      </c>
      <c r="BL339" s="71">
        <v>3.3809999999999998</v>
      </c>
      <c r="BM339" s="71">
        <v>0</v>
      </c>
      <c r="BN339" s="72"/>
      <c r="BO339" s="71">
        <v>0</v>
      </c>
      <c r="BP339" s="71">
        <v>0</v>
      </c>
      <c r="BQ339" s="71">
        <v>2</v>
      </c>
      <c r="BR339" s="71">
        <v>0</v>
      </c>
      <c r="BS339" s="71">
        <v>1</v>
      </c>
      <c r="BT339" s="71">
        <v>0</v>
      </c>
      <c r="BU339"/>
      <c r="BV339" s="70">
        <v>27.945</v>
      </c>
      <c r="BW339" s="70">
        <v>0</v>
      </c>
      <c r="BX339" s="70">
        <v>0</v>
      </c>
      <c r="BY339" s="70">
        <v>0</v>
      </c>
      <c r="BZ339" s="70">
        <v>0</v>
      </c>
      <c r="CA339" s="70">
        <v>0</v>
      </c>
      <c r="CB339" s="70">
        <v>0</v>
      </c>
      <c r="CC339" s="70">
        <v>0</v>
      </c>
      <c r="CD339" s="70">
        <v>0</v>
      </c>
    </row>
    <row r="340" spans="1:82">
      <c r="A340" s="70" t="s">
        <v>2023</v>
      </c>
      <c r="B340" s="70">
        <v>323</v>
      </c>
      <c r="C340" s="70">
        <v>17</v>
      </c>
      <c r="D340" s="70">
        <v>19</v>
      </c>
      <c r="E340" s="70">
        <v>2020</v>
      </c>
      <c r="F340" s="70" t="s">
        <v>159</v>
      </c>
      <c r="G340" s="70" t="s">
        <v>2006</v>
      </c>
      <c r="H340" s="70" t="s">
        <v>2007</v>
      </c>
      <c r="I340" s="148"/>
      <c r="J340" s="71">
        <v>66.325443154542896</v>
      </c>
      <c r="K340" s="71">
        <v>1.4847658242248603</v>
      </c>
      <c r="L340" s="71">
        <v>1.7885484010849237</v>
      </c>
      <c r="M340" s="71">
        <v>31.074451751377222</v>
      </c>
      <c r="N340" s="71">
        <v>37.484194172003725</v>
      </c>
      <c r="O340" s="71">
        <v>21.533138065796958</v>
      </c>
      <c r="P340" s="71">
        <v>14.974821347231167</v>
      </c>
      <c r="Q340" s="71">
        <v>1.3726646014502499</v>
      </c>
      <c r="R340" s="71">
        <v>0</v>
      </c>
      <c r="S340" s="71">
        <v>1.426179304228</v>
      </c>
      <c r="T340" s="72"/>
      <c r="U340" s="71">
        <v>6262599</v>
      </c>
      <c r="V340" s="71">
        <v>596</v>
      </c>
      <c r="W340" s="71">
        <v>44</v>
      </c>
      <c r="X340" s="71">
        <v>7818</v>
      </c>
      <c r="Y340" s="71">
        <v>9915</v>
      </c>
      <c r="Z340" s="71">
        <v>15387</v>
      </c>
      <c r="AA340" s="71">
        <v>3305</v>
      </c>
      <c r="AB340" s="71">
        <v>23281</v>
      </c>
      <c r="AC340" s="71">
        <v>0</v>
      </c>
      <c r="AD340" s="71">
        <v>1.426179304228</v>
      </c>
      <c r="AE340" s="72"/>
      <c r="AF340" s="71">
        <v>66124875.649546497</v>
      </c>
      <c r="AG340" s="71">
        <v>955210.83535782248</v>
      </c>
      <c r="AH340" s="71">
        <v>447620.03230577556</v>
      </c>
      <c r="AI340" s="71">
        <v>42867049.366942033</v>
      </c>
      <c r="AJ340" s="71">
        <v>62074352.258614279</v>
      </c>
      <c r="AK340" s="71"/>
      <c r="AL340" s="71"/>
      <c r="AM340" s="71">
        <v>3038429.1573048271</v>
      </c>
      <c r="AN340" s="71"/>
      <c r="AO340" s="71"/>
      <c r="AP340" s="71">
        <v>175507537.30007124</v>
      </c>
      <c r="AQ340" s="72"/>
      <c r="AR340" s="71">
        <v>836</v>
      </c>
      <c r="AS340" s="71">
        <v>191</v>
      </c>
      <c r="AT340" s="71">
        <v>0</v>
      </c>
      <c r="AU340" s="71">
        <v>0</v>
      </c>
      <c r="AV340" s="71">
        <v>0</v>
      </c>
      <c r="AW340" s="71">
        <v>0</v>
      </c>
      <c r="AX340" s="71"/>
      <c r="AY340" s="72"/>
      <c r="AZ340" s="71">
        <v>4007.1339999999982</v>
      </c>
      <c r="BA340" s="71">
        <v>6835.0019999999986</v>
      </c>
      <c r="BB340" s="71">
        <v>0</v>
      </c>
      <c r="BC340" s="71">
        <v>0</v>
      </c>
      <c r="BD340" s="71">
        <v>0</v>
      </c>
      <c r="BE340" s="71">
        <v>0</v>
      </c>
      <c r="BF340" s="71"/>
      <c r="BG340" s="72"/>
      <c r="BH340" s="71">
        <v>0</v>
      </c>
      <c r="BI340" s="71">
        <v>0</v>
      </c>
      <c r="BJ340" s="71">
        <v>21.518999999999998</v>
      </c>
      <c r="BK340" s="71">
        <v>0</v>
      </c>
      <c r="BL340" s="71">
        <v>2.923</v>
      </c>
      <c r="BM340" s="71">
        <v>0</v>
      </c>
      <c r="BN340" s="72"/>
      <c r="BO340" s="71">
        <v>0</v>
      </c>
      <c r="BP340" s="71">
        <v>0</v>
      </c>
      <c r="BQ340" s="71">
        <v>2</v>
      </c>
      <c r="BR340" s="71">
        <v>0</v>
      </c>
      <c r="BS340" s="71">
        <v>1</v>
      </c>
      <c r="BT340" s="71">
        <v>0</v>
      </c>
      <c r="BU340"/>
      <c r="BV340" s="70">
        <v>24.442</v>
      </c>
      <c r="BW340" s="70">
        <v>0</v>
      </c>
      <c r="BX340" s="70">
        <v>0</v>
      </c>
      <c r="BY340" s="70">
        <v>0</v>
      </c>
      <c r="BZ340" s="70">
        <v>0</v>
      </c>
      <c r="CA340" s="70">
        <v>0</v>
      </c>
      <c r="CB340" s="70">
        <v>0</v>
      </c>
      <c r="CC340" s="70">
        <v>0</v>
      </c>
      <c r="CD340" s="70">
        <v>0</v>
      </c>
    </row>
    <row r="341" spans="1:82">
      <c r="A341" s="70" t="s">
        <v>2024</v>
      </c>
      <c r="B341" s="70">
        <v>323</v>
      </c>
      <c r="C341" s="70">
        <v>18</v>
      </c>
      <c r="D341" s="70">
        <v>19</v>
      </c>
      <c r="E341" s="70">
        <v>2021</v>
      </c>
      <c r="F341" s="70" t="s">
        <v>160</v>
      </c>
      <c r="G341" s="70" t="s">
        <v>2006</v>
      </c>
      <c r="H341" s="70" t="s">
        <v>2007</v>
      </c>
      <c r="I341" s="148"/>
      <c r="J341" s="71">
        <v>47.823352381020285</v>
      </c>
      <c r="K341" s="71">
        <v>1.4714422007480195</v>
      </c>
      <c r="L341" s="71">
        <v>1.8401136981095498</v>
      </c>
      <c r="M341" s="71">
        <v>33.159565770647738</v>
      </c>
      <c r="N341" s="71">
        <v>34.167543437030709</v>
      </c>
      <c r="O341" s="71">
        <v>21.108736048023221</v>
      </c>
      <c r="P341" s="71">
        <v>15.67766180809269</v>
      </c>
      <c r="Q341" s="71">
        <v>1.3690025071476799</v>
      </c>
      <c r="R341" s="71">
        <v>0</v>
      </c>
      <c r="S341" s="71">
        <v>1.3974699008</v>
      </c>
      <c r="T341" s="72"/>
      <c r="U341" s="71">
        <v>5304912</v>
      </c>
      <c r="V341" s="71">
        <v>596</v>
      </c>
      <c r="W341" s="71">
        <v>44</v>
      </c>
      <c r="X341" s="71">
        <v>7818</v>
      </c>
      <c r="Y341" s="71">
        <v>10070</v>
      </c>
      <c r="Z341" s="71">
        <v>15531</v>
      </c>
      <c r="AA341" s="71">
        <v>3374</v>
      </c>
      <c r="AB341" s="71">
        <v>23447</v>
      </c>
      <c r="AC341" s="71">
        <v>0</v>
      </c>
      <c r="AD341" s="71">
        <v>1.3974699008</v>
      </c>
      <c r="AE341" s="72"/>
      <c r="AF341" s="71">
        <v>51176092.825547382</v>
      </c>
      <c r="AG341" s="71">
        <v>974684.40992314962</v>
      </c>
      <c r="AH341" s="71">
        <v>475020.91305309307</v>
      </c>
      <c r="AI341" s="71">
        <v>50359059.649730459</v>
      </c>
      <c r="AJ341" s="71">
        <v>58628023.461257048</v>
      </c>
      <c r="AK341" s="71">
        <v>0</v>
      </c>
      <c r="AL341" s="71">
        <v>0</v>
      </c>
      <c r="AM341" s="71">
        <v>3077744.3774295552</v>
      </c>
      <c r="AN341" s="71">
        <v>0</v>
      </c>
      <c r="AO341" s="71">
        <v>0</v>
      </c>
      <c r="AP341" s="71">
        <v>164690625.63694069</v>
      </c>
      <c r="AQ341" s="72"/>
      <c r="AR341" s="71">
        <v>889</v>
      </c>
      <c r="AS341" s="71">
        <v>196</v>
      </c>
      <c r="AT341" s="71">
        <v>0</v>
      </c>
      <c r="AU341" s="71">
        <v>0</v>
      </c>
      <c r="AV341" s="71">
        <v>0</v>
      </c>
      <c r="AW341" s="71">
        <v>0</v>
      </c>
      <c r="AX341" s="71"/>
      <c r="AY341" s="72"/>
      <c r="AZ341" s="71">
        <v>4369.5219999999999</v>
      </c>
      <c r="BA341" s="71">
        <v>7049.7019999999993</v>
      </c>
      <c r="BB341" s="71">
        <v>0</v>
      </c>
      <c r="BC341" s="71">
        <v>0</v>
      </c>
      <c r="BD341" s="71">
        <v>0</v>
      </c>
      <c r="BE341" s="71">
        <v>0</v>
      </c>
      <c r="BF341" s="71"/>
      <c r="BG341" s="72"/>
      <c r="BH341" s="71">
        <v>0</v>
      </c>
      <c r="BI341" s="71">
        <v>0</v>
      </c>
      <c r="BJ341" s="71">
        <v>8.8480000000000008</v>
      </c>
      <c r="BK341" s="71">
        <v>0</v>
      </c>
      <c r="BL341" s="71">
        <v>3.4820000000000002</v>
      </c>
      <c r="BM341" s="71">
        <v>0</v>
      </c>
      <c r="BN341" s="72"/>
      <c r="BO341" s="71">
        <v>0</v>
      </c>
      <c r="BP341" s="71">
        <v>0</v>
      </c>
      <c r="BQ341" s="71">
        <v>1</v>
      </c>
      <c r="BR341" s="71">
        <v>0</v>
      </c>
      <c r="BS341" s="71">
        <v>1</v>
      </c>
      <c r="BT341" s="71">
        <v>0</v>
      </c>
      <c r="BU341"/>
      <c r="BV341" s="70">
        <v>12.33</v>
      </c>
      <c r="BW341" s="70">
        <v>0</v>
      </c>
      <c r="BX341" s="70">
        <v>0</v>
      </c>
      <c r="BY341" s="70">
        <v>0</v>
      </c>
      <c r="BZ341" s="70">
        <v>0</v>
      </c>
      <c r="CA341" s="70">
        <v>0</v>
      </c>
      <c r="CB341" s="70">
        <v>0</v>
      </c>
      <c r="CC341" s="70">
        <v>0</v>
      </c>
      <c r="CD341" s="70">
        <v>0</v>
      </c>
    </row>
    <row r="342" spans="1:82">
      <c r="A342" s="70" t="s">
        <v>2025</v>
      </c>
      <c r="B342" s="70">
        <v>323</v>
      </c>
      <c r="C342" s="70">
        <v>19</v>
      </c>
      <c r="D342" s="70">
        <v>19</v>
      </c>
      <c r="E342" s="70">
        <v>2022</v>
      </c>
      <c r="F342" s="70" t="s">
        <v>161</v>
      </c>
      <c r="G342" s="70" t="s">
        <v>2006</v>
      </c>
      <c r="H342" s="70" t="s">
        <v>2007</v>
      </c>
      <c r="I342" s="148"/>
      <c r="J342" s="71">
        <v>37.531168266862423</v>
      </c>
      <c r="K342" s="71">
        <v>1.2331180583356987</v>
      </c>
      <c r="L342" s="71">
        <v>1.3914927353608524</v>
      </c>
      <c r="M342" s="71">
        <v>27.852096824844345</v>
      </c>
      <c r="N342" s="71">
        <v>28.686574706454735</v>
      </c>
      <c r="O342" s="71">
        <v>22.43177565261345</v>
      </c>
      <c r="P342" s="71">
        <v>15.771785972003469</v>
      </c>
      <c r="Q342" s="71">
        <v>1.3877976672620045</v>
      </c>
      <c r="R342" s="71">
        <v>0</v>
      </c>
      <c r="S342" s="71">
        <v>1.7495563897499999</v>
      </c>
      <c r="T342" s="72"/>
      <c r="U342" s="71">
        <v>5262746</v>
      </c>
      <c r="V342" s="71">
        <v>596</v>
      </c>
      <c r="W342" s="71">
        <v>44</v>
      </c>
      <c r="X342" s="71">
        <v>7818</v>
      </c>
      <c r="Y342" s="71">
        <v>10217</v>
      </c>
      <c r="Z342" s="71">
        <v>15681</v>
      </c>
      <c r="AA342" s="71">
        <v>3446</v>
      </c>
      <c r="AB342" s="71">
        <v>23574</v>
      </c>
      <c r="AC342" s="71">
        <v>0</v>
      </c>
      <c r="AD342" s="71">
        <v>1.7495563897499999</v>
      </c>
      <c r="AE342" s="72"/>
      <c r="AF342" s="71">
        <v>45902939.708601765</v>
      </c>
      <c r="AG342" s="71">
        <v>960679.93213883694</v>
      </c>
      <c r="AH342" s="71">
        <v>437521.28385185328</v>
      </c>
      <c r="AI342" s="71">
        <v>48952499.725811303</v>
      </c>
      <c r="AJ342" s="71">
        <v>61272366.260946259</v>
      </c>
      <c r="AK342" s="71">
        <v>0</v>
      </c>
      <c r="AL342" s="71">
        <v>0</v>
      </c>
      <c r="AM342" s="71">
        <v>3044046.8383533419</v>
      </c>
      <c r="AN342" s="71">
        <v>0</v>
      </c>
      <c r="AO342" s="71">
        <v>0</v>
      </c>
      <c r="AP342" s="71">
        <v>160570053.74970335</v>
      </c>
      <c r="AQ342" s="72"/>
      <c r="AR342" s="71">
        <v>1012</v>
      </c>
      <c r="AS342" s="71">
        <v>198</v>
      </c>
      <c r="AT342" s="71">
        <v>0</v>
      </c>
      <c r="AU342" s="71">
        <v>0</v>
      </c>
      <c r="AV342" s="71">
        <v>0</v>
      </c>
      <c r="AW342" s="71">
        <v>0</v>
      </c>
      <c r="AX342" s="71"/>
      <c r="AY342" s="72"/>
      <c r="AZ342" s="71">
        <v>5253.2620000000043</v>
      </c>
      <c r="BA342" s="71">
        <v>7097.4019999999991</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2026</v>
      </c>
      <c r="B343" s="70">
        <v>323</v>
      </c>
      <c r="C343" s="70">
        <v>20</v>
      </c>
      <c r="D343" s="70">
        <v>19</v>
      </c>
      <c r="E343" s="70">
        <v>2023</v>
      </c>
      <c r="F343" s="70" t="s">
        <v>1539</v>
      </c>
      <c r="G343" s="70" t="s">
        <v>2006</v>
      </c>
      <c r="H343" s="70" t="s">
        <v>2007</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1097</v>
      </c>
      <c r="AS343" s="71">
        <v>198</v>
      </c>
      <c r="AT343" s="71">
        <v>0</v>
      </c>
      <c r="AU343" s="71">
        <v>0</v>
      </c>
      <c r="AV343" s="71">
        <v>0</v>
      </c>
      <c r="AW343" s="71">
        <v>0</v>
      </c>
      <c r="AX343" s="71"/>
      <c r="AY343" s="72"/>
      <c r="AZ343" s="71">
        <v>5781.8860000000077</v>
      </c>
      <c r="BA343" s="71">
        <v>7097.4019999999991</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2027</v>
      </c>
      <c r="B344" s="70">
        <v>323</v>
      </c>
      <c r="C344" s="70">
        <v>21</v>
      </c>
      <c r="D344" s="70">
        <v>19</v>
      </c>
      <c r="E344" s="70">
        <v>2024</v>
      </c>
      <c r="F344" s="70" t="s">
        <v>1554</v>
      </c>
      <c r="G344" s="70" t="s">
        <v>2006</v>
      </c>
      <c r="H344" s="70" t="s">
        <v>2007</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2028</v>
      </c>
      <c r="B345" s="70">
        <v>120</v>
      </c>
      <c r="C345" s="70">
        <v>1</v>
      </c>
      <c r="D345" s="70">
        <v>8</v>
      </c>
      <c r="E345" s="70">
        <v>1990</v>
      </c>
      <c r="F345" s="70" t="s">
        <v>787</v>
      </c>
      <c r="G345" s="70" t="s">
        <v>2029</v>
      </c>
      <c r="H345" s="70" t="s">
        <v>2030</v>
      </c>
      <c r="I345" s="148"/>
      <c r="J345" s="71">
        <v>20.133590395835611</v>
      </c>
      <c r="K345" s="71">
        <v>2.18143446117374</v>
      </c>
      <c r="L345" s="71">
        <v>8.6570363376823112E-2</v>
      </c>
      <c r="M345" s="71">
        <v>15.93857879641175</v>
      </c>
      <c r="N345" s="71">
        <v>28.76626887615009</v>
      </c>
      <c r="O345" s="71">
        <v>25.202298300091709</v>
      </c>
      <c r="P345" s="71">
        <v>33.87818853031434</v>
      </c>
      <c r="Q345" s="71">
        <v>2.2568753249636599</v>
      </c>
      <c r="R345" s="71">
        <v>0</v>
      </c>
      <c r="S345" s="71">
        <v>2.8296184350638072</v>
      </c>
      <c r="T345" s="72"/>
      <c r="U345" s="71">
        <v>5654617</v>
      </c>
      <c r="V345" s="71">
        <v>921</v>
      </c>
      <c r="W345" s="71">
        <v>1</v>
      </c>
      <c r="X345" s="71">
        <v>6088</v>
      </c>
      <c r="Y345" s="71">
        <v>10510</v>
      </c>
      <c r="Z345" s="71">
        <v>10366</v>
      </c>
      <c r="AA345" s="71">
        <v>8226</v>
      </c>
      <c r="AB345" s="71">
        <v>36644</v>
      </c>
      <c r="AC345" s="71">
        <v>0</v>
      </c>
      <c r="AD345" s="71">
        <v>2.8296184350638072</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2031</v>
      </c>
      <c r="B346" s="70">
        <v>121</v>
      </c>
      <c r="C346" s="70">
        <v>2</v>
      </c>
      <c r="D346" s="70">
        <v>8</v>
      </c>
      <c r="E346" s="70">
        <v>2005</v>
      </c>
      <c r="F346" s="70" t="s">
        <v>789</v>
      </c>
      <c r="G346" s="70" t="s">
        <v>2029</v>
      </c>
      <c r="H346" s="70" t="s">
        <v>2030</v>
      </c>
      <c r="I346" s="148"/>
      <c r="J346" s="71">
        <v>28.305629072893201</v>
      </c>
      <c r="K346" s="71">
        <v>1.8078760162712759</v>
      </c>
      <c r="L346" s="71">
        <v>1.7835882618338681</v>
      </c>
      <c r="M346" s="71">
        <v>24.740365345412119</v>
      </c>
      <c r="N346" s="71">
        <v>36.501478137128011</v>
      </c>
      <c r="O346" s="71">
        <v>35.132757557774227</v>
      </c>
      <c r="P346" s="71">
        <v>35.04475598749049</v>
      </c>
      <c r="Q346" s="71">
        <v>1.9106502126966001</v>
      </c>
      <c r="R346" s="71">
        <v>0</v>
      </c>
      <c r="S346" s="71">
        <v>3.7220559</v>
      </c>
      <c r="T346" s="72"/>
      <c r="U346" s="71">
        <v>5114541</v>
      </c>
      <c r="V346" s="71">
        <v>898</v>
      </c>
      <c r="W346" s="71">
        <v>23</v>
      </c>
      <c r="X346" s="71">
        <v>5134</v>
      </c>
      <c r="Y346" s="71">
        <v>12255</v>
      </c>
      <c r="Z346" s="71">
        <v>16722</v>
      </c>
      <c r="AA346" s="71">
        <v>6969</v>
      </c>
      <c r="AB346" s="71">
        <v>32431</v>
      </c>
      <c r="AC346" s="71">
        <v>0</v>
      </c>
      <c r="AD346" s="71">
        <v>3.7220559</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2032</v>
      </c>
      <c r="B347" s="70">
        <v>122</v>
      </c>
      <c r="C347" s="70">
        <v>3</v>
      </c>
      <c r="D347" s="70">
        <v>8</v>
      </c>
      <c r="E347" s="70">
        <v>2006</v>
      </c>
      <c r="F347" s="70" t="s">
        <v>790</v>
      </c>
      <c r="G347" s="70" t="s">
        <v>2029</v>
      </c>
      <c r="H347" s="70" t="s">
        <v>2030</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2033</v>
      </c>
      <c r="B348" s="70">
        <v>123</v>
      </c>
      <c r="C348" s="70">
        <v>4</v>
      </c>
      <c r="D348" s="70">
        <v>8</v>
      </c>
      <c r="E348" s="70">
        <v>2007</v>
      </c>
      <c r="F348" s="70" t="s">
        <v>791</v>
      </c>
      <c r="G348" s="70" t="s">
        <v>2029</v>
      </c>
      <c r="H348" s="70" t="s">
        <v>2030</v>
      </c>
      <c r="I348" s="148"/>
      <c r="J348" s="71">
        <v>20.70455289289751</v>
      </c>
      <c r="K348" s="71">
        <v>1.7451499488660629</v>
      </c>
      <c r="L348" s="71">
        <v>1.5783359826759691</v>
      </c>
      <c r="M348" s="71">
        <v>26.88059521290511</v>
      </c>
      <c r="N348" s="71">
        <v>35.34323167877514</v>
      </c>
      <c r="O348" s="71">
        <v>33.379731353652282</v>
      </c>
      <c r="P348" s="71">
        <v>34.050151404465737</v>
      </c>
      <c r="Q348" s="71">
        <v>1.9556819900136899</v>
      </c>
      <c r="R348" s="71">
        <v>0</v>
      </c>
      <c r="S348" s="71">
        <v>4.0567593119999996</v>
      </c>
      <c r="T348" s="72"/>
      <c r="U348" s="71">
        <v>5377763</v>
      </c>
      <c r="V348" s="71">
        <v>884</v>
      </c>
      <c r="W348" s="71">
        <v>20</v>
      </c>
      <c r="X348" s="71">
        <v>6681</v>
      </c>
      <c r="Y348" s="71">
        <v>12314</v>
      </c>
      <c r="Z348" s="71">
        <v>16516</v>
      </c>
      <c r="AA348" s="71">
        <v>6668</v>
      </c>
      <c r="AB348" s="71">
        <v>31440</v>
      </c>
      <c r="AC348" s="71">
        <v>0</v>
      </c>
      <c r="AD348" s="71">
        <v>4.0567593119999996</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2034</v>
      </c>
      <c r="B349" s="70">
        <v>124</v>
      </c>
      <c r="C349" s="70">
        <v>5</v>
      </c>
      <c r="D349" s="70">
        <v>8</v>
      </c>
      <c r="E349" s="70">
        <v>2008</v>
      </c>
      <c r="F349" s="70" t="s">
        <v>792</v>
      </c>
      <c r="G349" s="1064" t="s">
        <v>2029</v>
      </c>
      <c r="H349" s="70" t="s">
        <v>2030</v>
      </c>
      <c r="I349" s="148"/>
      <c r="J349" s="71">
        <v>18.64030582142037</v>
      </c>
      <c r="K349" s="71">
        <v>1.288257585227282</v>
      </c>
      <c r="L349" s="71">
        <v>1.3971601910004541</v>
      </c>
      <c r="M349" s="71">
        <v>29.41239499722985</v>
      </c>
      <c r="N349" s="71">
        <v>37.068966852835452</v>
      </c>
      <c r="O349" s="71">
        <v>32.144403258582109</v>
      </c>
      <c r="P349" s="71">
        <v>31.79765031727138</v>
      </c>
      <c r="Q349" s="71">
        <v>1.89772096804803</v>
      </c>
      <c r="R349" s="71">
        <v>0</v>
      </c>
      <c r="S349" s="71">
        <v>4.897201399640001</v>
      </c>
      <c r="T349" s="72"/>
      <c r="U349" s="71">
        <v>5212638</v>
      </c>
      <c r="V349" s="71">
        <v>884</v>
      </c>
      <c r="W349" s="71">
        <v>20</v>
      </c>
      <c r="X349" s="71">
        <v>6681</v>
      </c>
      <c r="Y349" s="71">
        <v>12374</v>
      </c>
      <c r="Z349" s="71">
        <v>16463</v>
      </c>
      <c r="AA349" s="71">
        <v>6234</v>
      </c>
      <c r="AB349" s="71">
        <v>31010</v>
      </c>
      <c r="AC349" s="71">
        <v>0</v>
      </c>
      <c r="AD349" s="71">
        <v>4.897201399640001</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2035</v>
      </c>
      <c r="B350" s="70">
        <v>125</v>
      </c>
      <c r="C350" s="70">
        <v>6</v>
      </c>
      <c r="D350" s="70">
        <v>8</v>
      </c>
      <c r="E350" s="70">
        <v>2009</v>
      </c>
      <c r="F350" s="70" t="s">
        <v>176</v>
      </c>
      <c r="G350" s="1064" t="s">
        <v>2029</v>
      </c>
      <c r="H350" s="70" t="s">
        <v>2030</v>
      </c>
      <c r="I350" s="148"/>
      <c r="J350" s="71">
        <v>16.876052810700578</v>
      </c>
      <c r="K350" s="71">
        <v>1.1806722492729229</v>
      </c>
      <c r="L350" s="71">
        <v>2.0410625280506411</v>
      </c>
      <c r="M350" s="71">
        <v>26.580916365670731</v>
      </c>
      <c r="N350" s="71">
        <v>33.74286157860341</v>
      </c>
      <c r="O350" s="71">
        <v>32.524640188582651</v>
      </c>
      <c r="P350" s="71">
        <v>29.626908365773819</v>
      </c>
      <c r="Q350" s="71">
        <v>1.7795851611933999</v>
      </c>
      <c r="R350" s="71">
        <v>0</v>
      </c>
      <c r="S350" s="71">
        <v>3.3482662731000001</v>
      </c>
      <c r="T350" s="72"/>
      <c r="U350" s="71">
        <v>4640038</v>
      </c>
      <c r="V350" s="71">
        <v>845</v>
      </c>
      <c r="W350" s="71">
        <v>47</v>
      </c>
      <c r="X350" s="71">
        <v>7280</v>
      </c>
      <c r="Y350" s="71">
        <v>12369</v>
      </c>
      <c r="Z350" s="71">
        <v>16442</v>
      </c>
      <c r="AA350" s="71">
        <v>5963</v>
      </c>
      <c r="AB350" s="71">
        <v>30526</v>
      </c>
      <c r="AC350" s="71">
        <v>0</v>
      </c>
      <c r="AD350" s="71">
        <v>3.3482662731000001</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3.59355</v>
      </c>
      <c r="BK350" s="71">
        <v>0</v>
      </c>
      <c r="BL350" s="71">
        <v>7.21</v>
      </c>
      <c r="BM350" s="71">
        <v>0</v>
      </c>
      <c r="BN350" s="72"/>
      <c r="BO350" s="71">
        <v>0</v>
      </c>
      <c r="BP350" s="71">
        <v>0</v>
      </c>
      <c r="BQ350" s="71">
        <v>1</v>
      </c>
      <c r="BR350" s="71">
        <v>0</v>
      </c>
      <c r="BS350" s="71">
        <v>2</v>
      </c>
      <c r="BT350" s="71">
        <v>0</v>
      </c>
      <c r="BU350"/>
      <c r="BV350" s="70">
        <v>10.80355</v>
      </c>
      <c r="BW350" s="70">
        <v>0</v>
      </c>
      <c r="BX350" s="70">
        <v>0</v>
      </c>
      <c r="BY350" s="70">
        <v>0</v>
      </c>
      <c r="BZ350" s="70">
        <v>0</v>
      </c>
      <c r="CA350" s="70">
        <v>0</v>
      </c>
      <c r="CB350" s="70">
        <v>0</v>
      </c>
      <c r="CC350" s="70">
        <v>0</v>
      </c>
      <c r="CD350" s="70">
        <v>0</v>
      </c>
    </row>
    <row r="351" spans="1:82">
      <c r="A351" s="70" t="s">
        <v>2036</v>
      </c>
      <c r="B351" s="70">
        <v>126</v>
      </c>
      <c r="C351" s="70">
        <v>7</v>
      </c>
      <c r="D351" s="70">
        <v>8</v>
      </c>
      <c r="E351" s="70">
        <v>2010</v>
      </c>
      <c r="F351" s="70" t="s">
        <v>177</v>
      </c>
      <c r="G351" s="70" t="s">
        <v>2029</v>
      </c>
      <c r="H351" s="70" t="s">
        <v>2030</v>
      </c>
      <c r="I351" s="148"/>
      <c r="J351" s="71">
        <v>18.452618035905349</v>
      </c>
      <c r="K351" s="71">
        <v>1.318169745179782</v>
      </c>
      <c r="L351" s="71">
        <v>1.970908676822074</v>
      </c>
      <c r="M351" s="71">
        <v>28.816185746651669</v>
      </c>
      <c r="N351" s="71">
        <v>33.112830679500199</v>
      </c>
      <c r="O351" s="71">
        <v>32.330885879805223</v>
      </c>
      <c r="P351" s="71">
        <v>29.36660957957638</v>
      </c>
      <c r="Q351" s="71">
        <v>1.82638576535518</v>
      </c>
      <c r="R351" s="71">
        <v>0</v>
      </c>
      <c r="S351" s="71">
        <v>4.0270474199999997</v>
      </c>
      <c r="T351" s="72"/>
      <c r="U351" s="71">
        <v>4765886</v>
      </c>
      <c r="V351" s="71">
        <v>845</v>
      </c>
      <c r="W351" s="71">
        <v>47</v>
      </c>
      <c r="X351" s="71">
        <v>7280</v>
      </c>
      <c r="Y351" s="71">
        <v>12341</v>
      </c>
      <c r="Z351" s="71">
        <v>16420</v>
      </c>
      <c r="AA351" s="71">
        <v>5763</v>
      </c>
      <c r="AB351" s="71">
        <v>30020</v>
      </c>
      <c r="AC351" s="71">
        <v>0</v>
      </c>
      <c r="AD351" s="71">
        <v>4.0270474199999997</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3.544</v>
      </c>
      <c r="BK351" s="71">
        <v>0</v>
      </c>
      <c r="BL351" s="71">
        <v>6.585</v>
      </c>
      <c r="BM351" s="71">
        <v>0</v>
      </c>
      <c r="BN351" s="72"/>
      <c r="BO351" s="71">
        <v>0</v>
      </c>
      <c r="BP351" s="71">
        <v>0</v>
      </c>
      <c r="BQ351" s="71">
        <v>1</v>
      </c>
      <c r="BR351" s="71">
        <v>0</v>
      </c>
      <c r="BS351" s="71">
        <v>2</v>
      </c>
      <c r="BT351" s="71">
        <v>0</v>
      </c>
      <c r="BU351"/>
      <c r="BV351" s="70">
        <v>10.129</v>
      </c>
      <c r="BW351" s="70">
        <v>0</v>
      </c>
      <c r="BX351" s="70">
        <v>0</v>
      </c>
      <c r="BY351" s="70">
        <v>0</v>
      </c>
      <c r="BZ351" s="70">
        <v>0</v>
      </c>
      <c r="CA351" s="70">
        <v>0</v>
      </c>
      <c r="CB351" s="70">
        <v>0</v>
      </c>
      <c r="CC351" s="70">
        <v>0</v>
      </c>
      <c r="CD351" s="70">
        <v>0</v>
      </c>
    </row>
    <row r="352" spans="1:82">
      <c r="A352" s="70" t="s">
        <v>2037</v>
      </c>
      <c r="B352" s="70">
        <v>127</v>
      </c>
      <c r="C352" s="70">
        <v>8</v>
      </c>
      <c r="D352" s="70">
        <v>8</v>
      </c>
      <c r="E352" s="70">
        <v>2011</v>
      </c>
      <c r="F352" s="70" t="s">
        <v>178</v>
      </c>
      <c r="G352" s="70" t="s">
        <v>2029</v>
      </c>
      <c r="H352" s="70" t="s">
        <v>2030</v>
      </c>
      <c r="I352" s="148"/>
      <c r="J352" s="71">
        <v>26.86491149240916</v>
      </c>
      <c r="K352" s="71">
        <v>1.8840586870386311</v>
      </c>
      <c r="L352" s="71">
        <v>1.585493618063248</v>
      </c>
      <c r="M352" s="71">
        <v>35.261968341470258</v>
      </c>
      <c r="N352" s="71">
        <v>41.736998223763649</v>
      </c>
      <c r="O352" s="71">
        <v>31.629942468429057</v>
      </c>
      <c r="P352" s="71">
        <v>28.102291495199118</v>
      </c>
      <c r="Q352" s="71">
        <v>2.0640471535288101</v>
      </c>
      <c r="R352" s="71">
        <v>0</v>
      </c>
      <c r="S352" s="71">
        <v>4.0969129199999994</v>
      </c>
      <c r="T352" s="72"/>
      <c r="U352" s="71">
        <v>5603921</v>
      </c>
      <c r="V352" s="71">
        <v>845</v>
      </c>
      <c r="W352" s="71">
        <v>47</v>
      </c>
      <c r="X352" s="71">
        <v>7280</v>
      </c>
      <c r="Y352" s="71">
        <v>12292</v>
      </c>
      <c r="Z352" s="71">
        <v>16413</v>
      </c>
      <c r="AA352" s="71">
        <v>5679</v>
      </c>
      <c r="AB352" s="71">
        <v>29412</v>
      </c>
      <c r="AC352" s="71">
        <v>0</v>
      </c>
      <c r="AD352" s="71">
        <v>4.0969129199999994</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3.3969999999999998</v>
      </c>
      <c r="BK352" s="71">
        <v>0</v>
      </c>
      <c r="BL352" s="71">
        <v>6.6079999999999997</v>
      </c>
      <c r="BM352" s="71">
        <v>0</v>
      </c>
      <c r="BN352" s="72"/>
      <c r="BO352" s="71">
        <v>0</v>
      </c>
      <c r="BP352" s="71">
        <v>0</v>
      </c>
      <c r="BQ352" s="71">
        <v>1</v>
      </c>
      <c r="BR352" s="71">
        <v>0</v>
      </c>
      <c r="BS352" s="71">
        <v>2</v>
      </c>
      <c r="BT352" s="71">
        <v>0</v>
      </c>
      <c r="BU352"/>
      <c r="BV352" s="70">
        <v>10.005000000000001</v>
      </c>
      <c r="BW352" s="70">
        <v>0</v>
      </c>
      <c r="BX352" s="70">
        <v>0</v>
      </c>
      <c r="BY352" s="70">
        <v>0</v>
      </c>
      <c r="BZ352" s="70">
        <v>0</v>
      </c>
      <c r="CA352" s="70">
        <v>0</v>
      </c>
      <c r="CB352" s="70">
        <v>0</v>
      </c>
      <c r="CC352" s="70">
        <v>0</v>
      </c>
      <c r="CD352" s="70">
        <v>0</v>
      </c>
    </row>
    <row r="353" spans="1:82">
      <c r="A353" s="70" t="s">
        <v>2038</v>
      </c>
      <c r="B353" s="70">
        <v>128</v>
      </c>
      <c r="C353" s="70">
        <v>9</v>
      </c>
      <c r="D353" s="70">
        <v>8</v>
      </c>
      <c r="E353" s="70">
        <v>2012</v>
      </c>
      <c r="F353" s="70" t="s">
        <v>179</v>
      </c>
      <c r="G353" s="70" t="s">
        <v>2029</v>
      </c>
      <c r="H353" s="70" t="s">
        <v>2030</v>
      </c>
      <c r="I353" s="148"/>
      <c r="J353" s="71">
        <v>23.861883828789889</v>
      </c>
      <c r="K353" s="71">
        <v>1.83290176760381</v>
      </c>
      <c r="L353" s="71">
        <v>1.564489938519942</v>
      </c>
      <c r="M353" s="71">
        <v>36.1710429639528</v>
      </c>
      <c r="N353" s="71">
        <v>47.612544324462043</v>
      </c>
      <c r="O353" s="71">
        <v>31.272059739340111</v>
      </c>
      <c r="P353" s="71">
        <v>27.620196654080729</v>
      </c>
      <c r="Q353" s="71">
        <v>2.2171557431436599</v>
      </c>
      <c r="R353" s="71">
        <v>0</v>
      </c>
      <c r="S353" s="71">
        <v>3.7913678000000002</v>
      </c>
      <c r="T353" s="72"/>
      <c r="U353" s="71">
        <v>4984971</v>
      </c>
      <c r="V353" s="71">
        <v>845</v>
      </c>
      <c r="W353" s="71">
        <v>47</v>
      </c>
      <c r="X353" s="71">
        <v>7280</v>
      </c>
      <c r="Y353" s="71">
        <v>12368</v>
      </c>
      <c r="Z353" s="71">
        <v>16356</v>
      </c>
      <c r="AA353" s="71">
        <v>5550</v>
      </c>
      <c r="AB353" s="71">
        <v>29079</v>
      </c>
      <c r="AC353" s="71">
        <v>0</v>
      </c>
      <c r="AD353" s="71">
        <v>3.7913678000000002</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4.3620000000000001</v>
      </c>
      <c r="BK353" s="71">
        <v>0</v>
      </c>
      <c r="BL353" s="71">
        <v>7.2059999999999995</v>
      </c>
      <c r="BM353" s="71">
        <v>0</v>
      </c>
      <c r="BN353" s="72"/>
      <c r="BO353" s="71">
        <v>0</v>
      </c>
      <c r="BP353" s="71">
        <v>0</v>
      </c>
      <c r="BQ353" s="71">
        <v>1</v>
      </c>
      <c r="BR353" s="71">
        <v>0</v>
      </c>
      <c r="BS353" s="71">
        <v>2</v>
      </c>
      <c r="BT353" s="71">
        <v>0</v>
      </c>
      <c r="BU353"/>
      <c r="BV353" s="70">
        <v>11.568</v>
      </c>
      <c r="BW353" s="70">
        <v>0</v>
      </c>
      <c r="BX353" s="70">
        <v>0</v>
      </c>
      <c r="BY353" s="70">
        <v>0</v>
      </c>
      <c r="BZ353" s="70">
        <v>0</v>
      </c>
      <c r="CA353" s="70">
        <v>0</v>
      </c>
      <c r="CB353" s="70">
        <v>0</v>
      </c>
      <c r="CC353" s="70">
        <v>0</v>
      </c>
      <c r="CD353" s="70">
        <v>0</v>
      </c>
    </row>
    <row r="354" spans="1:82">
      <c r="A354" s="70" t="s">
        <v>2039</v>
      </c>
      <c r="B354" s="70">
        <v>129</v>
      </c>
      <c r="C354" s="70">
        <v>10</v>
      </c>
      <c r="D354" s="70">
        <v>8</v>
      </c>
      <c r="E354" s="70">
        <v>2013</v>
      </c>
      <c r="F354" s="70" t="s">
        <v>180</v>
      </c>
      <c r="G354" s="70" t="s">
        <v>2029</v>
      </c>
      <c r="H354" s="70" t="s">
        <v>2030</v>
      </c>
      <c r="I354" s="148"/>
      <c r="J354" s="71">
        <v>24.57871761329212</v>
      </c>
      <c r="K354" s="71">
        <v>1.512279725125917</v>
      </c>
      <c r="L354" s="71">
        <v>1.440412199551347</v>
      </c>
      <c r="M354" s="71">
        <v>37.074879707274619</v>
      </c>
      <c r="N354" s="71">
        <v>48.480272402548707</v>
      </c>
      <c r="O354" s="71">
        <v>29.829340819183223</v>
      </c>
      <c r="P354" s="71">
        <v>27.264696274745049</v>
      </c>
      <c r="Q354" s="71">
        <v>2.2041503438802499</v>
      </c>
      <c r="R354" s="71">
        <v>0</v>
      </c>
      <c r="S354" s="71">
        <v>0.44015264999999998</v>
      </c>
      <c r="T354" s="72"/>
      <c r="U354" s="71">
        <v>5108818</v>
      </c>
      <c r="V354" s="71">
        <v>845</v>
      </c>
      <c r="W354" s="71">
        <v>47</v>
      </c>
      <c r="X354" s="71">
        <v>7280</v>
      </c>
      <c r="Y354" s="71">
        <v>12238</v>
      </c>
      <c r="Z354" s="71">
        <v>16298</v>
      </c>
      <c r="AA354" s="71">
        <v>5458</v>
      </c>
      <c r="AB354" s="71">
        <v>28494</v>
      </c>
      <c r="AC354" s="71">
        <v>0</v>
      </c>
      <c r="AD354" s="71">
        <v>0.44015264999999998</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5.8879999999999999</v>
      </c>
      <c r="BK354" s="71">
        <v>0</v>
      </c>
      <c r="BL354" s="71">
        <v>8.9920000000000009</v>
      </c>
      <c r="BM354" s="71">
        <v>0</v>
      </c>
      <c r="BN354" s="72"/>
      <c r="BO354" s="71">
        <v>0</v>
      </c>
      <c r="BP354" s="71">
        <v>0</v>
      </c>
      <c r="BQ354" s="71">
        <v>1</v>
      </c>
      <c r="BR354" s="71">
        <v>0</v>
      </c>
      <c r="BS354" s="71">
        <v>2</v>
      </c>
      <c r="BT354" s="71">
        <v>0</v>
      </c>
      <c r="BU354"/>
      <c r="BV354" s="70">
        <v>14.88</v>
      </c>
      <c r="BW354" s="70">
        <v>0</v>
      </c>
      <c r="BX354" s="70">
        <v>0</v>
      </c>
      <c r="BY354" s="70">
        <v>0</v>
      </c>
      <c r="BZ354" s="70">
        <v>0</v>
      </c>
      <c r="CA354" s="70">
        <v>0</v>
      </c>
      <c r="CB354" s="70">
        <v>0</v>
      </c>
      <c r="CC354" s="70">
        <v>0</v>
      </c>
      <c r="CD354" s="70">
        <v>0</v>
      </c>
    </row>
    <row r="355" spans="1:82">
      <c r="A355" s="70" t="s">
        <v>2040</v>
      </c>
      <c r="B355" s="70">
        <v>130</v>
      </c>
      <c r="C355" s="70">
        <v>11</v>
      </c>
      <c r="D355" s="70">
        <v>8</v>
      </c>
      <c r="E355" s="70">
        <v>2014</v>
      </c>
      <c r="F355" s="70" t="s">
        <v>181</v>
      </c>
      <c r="G355" s="70" t="s">
        <v>2029</v>
      </c>
      <c r="H355" s="70" t="s">
        <v>2030</v>
      </c>
      <c r="I355" s="148"/>
      <c r="J355" s="71">
        <v>23.06372842164054</v>
      </c>
      <c r="K355" s="71">
        <v>1.501330686496801</v>
      </c>
      <c r="L355" s="71">
        <v>2.0584179010999759</v>
      </c>
      <c r="M355" s="71">
        <v>35.977381937709502</v>
      </c>
      <c r="N355" s="71">
        <v>47.315294338107357</v>
      </c>
      <c r="O355" s="71">
        <v>28.160361793872944</v>
      </c>
      <c r="P355" s="71">
        <v>27.059942296826176</v>
      </c>
      <c r="Q355" s="71">
        <v>2.07652900073567</v>
      </c>
      <c r="R355" s="71">
        <v>0</v>
      </c>
      <c r="S355" s="71">
        <v>0</v>
      </c>
      <c r="T355" s="72"/>
      <c r="U355" s="71">
        <v>5335840</v>
      </c>
      <c r="V355" s="71">
        <v>706</v>
      </c>
      <c r="W355" s="71">
        <v>54</v>
      </c>
      <c r="X355" s="71">
        <v>7060</v>
      </c>
      <c r="Y355" s="71">
        <v>12187</v>
      </c>
      <c r="Z355" s="71">
        <v>16205</v>
      </c>
      <c r="AA355" s="71">
        <v>5389</v>
      </c>
      <c r="AB355" s="71">
        <v>27979</v>
      </c>
      <c r="AC355" s="71">
        <v>0</v>
      </c>
      <c r="AD355" s="71">
        <v>0</v>
      </c>
      <c r="AE355" s="72"/>
      <c r="AF355" s="71"/>
      <c r="AG355" s="71"/>
      <c r="AH355" s="71"/>
      <c r="AI355" s="71"/>
      <c r="AJ355" s="71"/>
      <c r="AK355" s="71"/>
      <c r="AL355" s="71"/>
      <c r="AM355" s="71"/>
      <c r="AN355" s="71"/>
      <c r="AO355" s="71"/>
      <c r="AP355" s="71"/>
      <c r="AQ355" s="72"/>
      <c r="AR355" s="71">
        <v>461</v>
      </c>
      <c r="AS355" s="71">
        <v>134</v>
      </c>
      <c r="AT355" s="71">
        <v>0</v>
      </c>
      <c r="AU355" s="71">
        <v>0</v>
      </c>
      <c r="AV355" s="71">
        <v>0</v>
      </c>
      <c r="AW355" s="71">
        <v>0</v>
      </c>
      <c r="AX355" s="71"/>
      <c r="AY355" s="72"/>
      <c r="AZ355" s="71">
        <v>1898.4</v>
      </c>
      <c r="BA355" s="71">
        <v>7645.4</v>
      </c>
      <c r="BB355" s="71">
        <v>0</v>
      </c>
      <c r="BC355" s="71">
        <v>0</v>
      </c>
      <c r="BD355" s="71">
        <v>0</v>
      </c>
      <c r="BE355" s="71">
        <v>0</v>
      </c>
      <c r="BF355" s="71"/>
      <c r="BG355" s="72"/>
      <c r="BH355" s="71">
        <v>0</v>
      </c>
      <c r="BI355" s="71">
        <v>0</v>
      </c>
      <c r="BJ355" s="71">
        <v>5.8879999999999999</v>
      </c>
      <c r="BK355" s="71">
        <v>0</v>
      </c>
      <c r="BL355" s="71">
        <v>6.6209999999999996</v>
      </c>
      <c r="BM355" s="71">
        <v>0</v>
      </c>
      <c r="BN355" s="72"/>
      <c r="BO355" s="71">
        <v>0</v>
      </c>
      <c r="BP355" s="71">
        <v>0</v>
      </c>
      <c r="BQ355" s="71">
        <v>1</v>
      </c>
      <c r="BR355" s="71">
        <v>0</v>
      </c>
      <c r="BS355" s="71">
        <v>2</v>
      </c>
      <c r="BT355" s="71">
        <v>0</v>
      </c>
      <c r="BU355"/>
      <c r="BV355" s="70">
        <v>12.509</v>
      </c>
      <c r="BW355" s="70">
        <v>0</v>
      </c>
      <c r="BX355" s="70">
        <v>0</v>
      </c>
      <c r="BY355" s="70">
        <v>0</v>
      </c>
      <c r="BZ355" s="70">
        <v>0</v>
      </c>
      <c r="CA355" s="70">
        <v>0</v>
      </c>
      <c r="CB355" s="70">
        <v>0</v>
      </c>
      <c r="CC355" s="70">
        <v>0</v>
      </c>
      <c r="CD355" s="70">
        <v>0</v>
      </c>
    </row>
    <row r="356" spans="1:82">
      <c r="A356" s="70" t="s">
        <v>2041</v>
      </c>
      <c r="B356" s="70">
        <v>131</v>
      </c>
      <c r="C356" s="70">
        <v>12</v>
      </c>
      <c r="D356" s="70">
        <v>8</v>
      </c>
      <c r="E356" s="70">
        <v>2015</v>
      </c>
      <c r="F356" s="70" t="s">
        <v>182</v>
      </c>
      <c r="G356" s="70" t="s">
        <v>2029</v>
      </c>
      <c r="H356" s="70" t="s">
        <v>2030</v>
      </c>
      <c r="I356" s="148"/>
      <c r="J356" s="71">
        <v>22.005942745421791</v>
      </c>
      <c r="K356" s="71">
        <v>1.5676255296831489</v>
      </c>
      <c r="L356" s="71">
        <v>2.4867607123947741</v>
      </c>
      <c r="M356" s="71">
        <v>37.255482743854259</v>
      </c>
      <c r="N356" s="71">
        <v>43.286811646654357</v>
      </c>
      <c r="O356" s="71">
        <v>27.673340661125721</v>
      </c>
      <c r="P356" s="71">
        <v>26.613968685735298</v>
      </c>
      <c r="Q356" s="71">
        <v>1.9955165269377799</v>
      </c>
      <c r="R356" s="71">
        <v>0</v>
      </c>
      <c r="S356" s="71">
        <v>0</v>
      </c>
      <c r="T356" s="72"/>
      <c r="U356" s="71">
        <v>4704087</v>
      </c>
      <c r="V356" s="71">
        <v>706</v>
      </c>
      <c r="W356" s="71">
        <v>54</v>
      </c>
      <c r="X356" s="71">
        <v>7060</v>
      </c>
      <c r="Y356" s="71">
        <v>12137</v>
      </c>
      <c r="Z356" s="71">
        <v>16078</v>
      </c>
      <c r="AA356" s="71">
        <v>5296</v>
      </c>
      <c r="AB356" s="71">
        <v>27466</v>
      </c>
      <c r="AC356" s="71">
        <v>0</v>
      </c>
      <c r="AD356" s="71">
        <v>0</v>
      </c>
      <c r="AE356" s="72"/>
      <c r="AF356" s="71">
        <v>29183643.44248081</v>
      </c>
      <c r="AG356" s="71">
        <v>1159562.289347697</v>
      </c>
      <c r="AH356" s="71">
        <v>528352.59023956931</v>
      </c>
      <c r="AI356" s="71">
        <v>45582955.833053187</v>
      </c>
      <c r="AJ356" s="71">
        <v>67705401.479798108</v>
      </c>
      <c r="AK356" s="71">
        <v>0</v>
      </c>
      <c r="AL356" s="71">
        <v>0</v>
      </c>
      <c r="AM356" s="71">
        <v>3764100.0844633402</v>
      </c>
      <c r="AN356" s="71">
        <v>0</v>
      </c>
      <c r="AO356" s="71">
        <v>0</v>
      </c>
      <c r="AP356" s="71">
        <v>147924015.7193827</v>
      </c>
      <c r="AQ356" s="72"/>
      <c r="AR356" s="71">
        <v>492</v>
      </c>
      <c r="AS356" s="71">
        <v>241</v>
      </c>
      <c r="AT356" s="71">
        <v>0</v>
      </c>
      <c r="AU356" s="71">
        <v>0</v>
      </c>
      <c r="AV356" s="71">
        <v>0</v>
      </c>
      <c r="AW356" s="71">
        <v>0</v>
      </c>
      <c r="AX356" s="71"/>
      <c r="AY356" s="72"/>
      <c r="AZ356" s="71">
        <v>2042.2</v>
      </c>
      <c r="BA356" s="71">
        <v>15387.1</v>
      </c>
      <c r="BB356" s="71">
        <v>0</v>
      </c>
      <c r="BC356" s="71">
        <v>0</v>
      </c>
      <c r="BD356" s="71">
        <v>0</v>
      </c>
      <c r="BE356" s="71">
        <v>0</v>
      </c>
      <c r="BF356" s="71"/>
      <c r="BG356" s="72"/>
      <c r="BH356" s="71">
        <v>0</v>
      </c>
      <c r="BI356" s="71">
        <v>0</v>
      </c>
      <c r="BJ356" s="71">
        <v>5.5659999999999998</v>
      </c>
      <c r="BK356" s="71">
        <v>0</v>
      </c>
      <c r="BL356" s="71">
        <v>6.7409999999999997</v>
      </c>
      <c r="BM356" s="71">
        <v>0</v>
      </c>
      <c r="BN356" s="72"/>
      <c r="BO356" s="71">
        <v>0</v>
      </c>
      <c r="BP356" s="71">
        <v>0</v>
      </c>
      <c r="BQ356" s="71">
        <v>1</v>
      </c>
      <c r="BR356" s="71">
        <v>0</v>
      </c>
      <c r="BS356" s="71">
        <v>2</v>
      </c>
      <c r="BT356" s="71">
        <v>0</v>
      </c>
      <c r="BU356"/>
      <c r="BV356" s="70">
        <v>12.307</v>
      </c>
      <c r="BW356" s="70">
        <v>0</v>
      </c>
      <c r="BX356" s="70">
        <v>0</v>
      </c>
      <c r="BY356" s="70">
        <v>0</v>
      </c>
      <c r="BZ356" s="70">
        <v>0</v>
      </c>
      <c r="CA356" s="70">
        <v>0</v>
      </c>
      <c r="CB356" s="70">
        <v>0</v>
      </c>
      <c r="CC356" s="70">
        <v>0</v>
      </c>
      <c r="CD356" s="70">
        <v>0</v>
      </c>
    </row>
    <row r="357" spans="1:82">
      <c r="A357" s="70" t="s">
        <v>2042</v>
      </c>
      <c r="B357" s="70">
        <v>132</v>
      </c>
      <c r="C357" s="70">
        <v>13</v>
      </c>
      <c r="D357" s="70">
        <v>8</v>
      </c>
      <c r="E357" s="70">
        <v>2016</v>
      </c>
      <c r="F357" s="70" t="s">
        <v>155</v>
      </c>
      <c r="G357" s="70" t="s">
        <v>2029</v>
      </c>
      <c r="H357" s="70" t="s">
        <v>2030</v>
      </c>
      <c r="I357" s="148"/>
      <c r="J357" s="71">
        <v>22.464300503618702</v>
      </c>
      <c r="K357" s="71">
        <v>1.5531004536118775</v>
      </c>
      <c r="L357" s="71">
        <v>2.6477587473330289</v>
      </c>
      <c r="M357" s="71">
        <v>32.698570438993521</v>
      </c>
      <c r="N357" s="71">
        <v>44.557904717904506</v>
      </c>
      <c r="O357" s="71">
        <v>27.293082386347528</v>
      </c>
      <c r="P357" s="71">
        <v>25.464561656412226</v>
      </c>
      <c r="Q357" s="71">
        <v>1.9116558337955991</v>
      </c>
      <c r="R357" s="71">
        <v>0</v>
      </c>
      <c r="S357" s="71">
        <v>0</v>
      </c>
      <c r="T357" s="72"/>
      <c r="U357" s="71">
        <v>5085118</v>
      </c>
      <c r="V357" s="71">
        <v>706</v>
      </c>
      <c r="W357" s="71">
        <v>54</v>
      </c>
      <c r="X357" s="71">
        <v>7060</v>
      </c>
      <c r="Y357" s="71">
        <v>12130</v>
      </c>
      <c r="Z357" s="71">
        <v>16052</v>
      </c>
      <c r="AA357" s="71">
        <v>5241</v>
      </c>
      <c r="AB357" s="71">
        <v>27065</v>
      </c>
      <c r="AC357" s="71">
        <v>0</v>
      </c>
      <c r="AD357" s="71">
        <v>0</v>
      </c>
      <c r="AE357" s="72"/>
      <c r="AF357" s="71">
        <v>31261503.556148838</v>
      </c>
      <c r="AG357" s="71">
        <v>1104610.0946409469</v>
      </c>
      <c r="AH357" s="71">
        <v>440969.11119126371</v>
      </c>
      <c r="AI357" s="71">
        <v>48384501.37649522</v>
      </c>
      <c r="AJ357" s="71">
        <v>65454644.269608378</v>
      </c>
      <c r="AK357" s="71">
        <v>0</v>
      </c>
      <c r="AL357" s="71">
        <v>0</v>
      </c>
      <c r="AM357" s="71">
        <v>3712026.3581018508</v>
      </c>
      <c r="AN357" s="71">
        <v>0</v>
      </c>
      <c r="AO357" s="71">
        <v>0</v>
      </c>
      <c r="AP357" s="71">
        <v>150358254.76618648</v>
      </c>
      <c r="AQ357" s="72"/>
      <c r="AR357" s="71">
        <v>507</v>
      </c>
      <c r="AS357" s="71">
        <v>270</v>
      </c>
      <c r="AT357" s="71">
        <v>0</v>
      </c>
      <c r="AU357" s="71">
        <v>0</v>
      </c>
      <c r="AV357" s="71">
        <v>0</v>
      </c>
      <c r="AW357" s="71">
        <v>0</v>
      </c>
      <c r="AX357" s="71"/>
      <c r="AY357" s="72"/>
      <c r="AZ357" s="71">
        <v>2109.3000000000002</v>
      </c>
      <c r="BA357" s="71">
        <v>17822.2</v>
      </c>
      <c r="BB357" s="71">
        <v>0</v>
      </c>
      <c r="BC357" s="71">
        <v>0</v>
      </c>
      <c r="BD357" s="71">
        <v>0</v>
      </c>
      <c r="BE357" s="71">
        <v>0</v>
      </c>
      <c r="BF357" s="71"/>
      <c r="BG357" s="72"/>
      <c r="BH357" s="71">
        <v>0</v>
      </c>
      <c r="BI357" s="71">
        <v>0</v>
      </c>
      <c r="BJ357" s="71">
        <v>5.6120000000000001</v>
      </c>
      <c r="BK357" s="71">
        <v>0</v>
      </c>
      <c r="BL357" s="71">
        <v>4.1660000000000004</v>
      </c>
      <c r="BM357" s="71">
        <v>0</v>
      </c>
      <c r="BN357" s="72"/>
      <c r="BO357" s="71">
        <v>0</v>
      </c>
      <c r="BP357" s="71">
        <v>0</v>
      </c>
      <c r="BQ357" s="71">
        <v>1</v>
      </c>
      <c r="BR357" s="71">
        <v>0</v>
      </c>
      <c r="BS357" s="71">
        <v>1</v>
      </c>
      <c r="BT357" s="71">
        <v>0</v>
      </c>
      <c r="BU357"/>
      <c r="BV357" s="70">
        <v>9.7780000000000005</v>
      </c>
      <c r="BW357" s="70">
        <v>0</v>
      </c>
      <c r="BX357" s="70">
        <v>0</v>
      </c>
      <c r="BY357" s="70">
        <v>0</v>
      </c>
      <c r="BZ357" s="70">
        <v>0</v>
      </c>
      <c r="CA357" s="70">
        <v>0</v>
      </c>
      <c r="CB357" s="70">
        <v>0</v>
      </c>
      <c r="CC357" s="70">
        <v>0</v>
      </c>
      <c r="CD357" s="70">
        <v>0</v>
      </c>
    </row>
    <row r="358" spans="1:82">
      <c r="A358" s="70" t="s">
        <v>2043</v>
      </c>
      <c r="B358" s="70">
        <v>133</v>
      </c>
      <c r="C358" s="70">
        <v>14</v>
      </c>
      <c r="D358" s="70">
        <v>8</v>
      </c>
      <c r="E358" s="70">
        <v>2017</v>
      </c>
      <c r="F358" s="70" t="s">
        <v>156</v>
      </c>
      <c r="G358" s="70" t="s">
        <v>2029</v>
      </c>
      <c r="H358" s="70" t="s">
        <v>2030</v>
      </c>
      <c r="I358" s="148"/>
      <c r="J358" s="71">
        <v>17.898318244207864</v>
      </c>
      <c r="K358" s="71">
        <v>1.5309393853517994</v>
      </c>
      <c r="L358" s="71">
        <v>2.2674679475570447</v>
      </c>
      <c r="M358" s="71">
        <v>29.428100517982905</v>
      </c>
      <c r="N358" s="71">
        <v>38.682378690590951</v>
      </c>
      <c r="O358" s="71">
        <v>26.708902913896821</v>
      </c>
      <c r="P358" s="71">
        <v>24.945984920131153</v>
      </c>
      <c r="Q358" s="71">
        <v>1.8093396655196301</v>
      </c>
      <c r="R358" s="71">
        <v>0</v>
      </c>
      <c r="S358" s="71">
        <v>4.117910155824215</v>
      </c>
      <c r="T358" s="72"/>
      <c r="U358" s="71">
        <v>5168302</v>
      </c>
      <c r="V358" s="71">
        <v>706</v>
      </c>
      <c r="W358" s="71">
        <v>54</v>
      </c>
      <c r="X358" s="71">
        <v>7060</v>
      </c>
      <c r="Y358" s="71">
        <v>12073</v>
      </c>
      <c r="Z358" s="71">
        <v>15969</v>
      </c>
      <c r="AA358" s="71">
        <v>5167</v>
      </c>
      <c r="AB358" s="71">
        <v>26490</v>
      </c>
      <c r="AC358" s="71">
        <v>0</v>
      </c>
      <c r="AD358" s="71">
        <v>4.117910155824215</v>
      </c>
      <c r="AE358" s="72"/>
      <c r="AF358" s="71">
        <v>27791243.716734089</v>
      </c>
      <c r="AG358" s="71">
        <v>1136400.37163163</v>
      </c>
      <c r="AH358" s="71">
        <v>507934.88230588287</v>
      </c>
      <c r="AI358" s="71">
        <v>50787431.760627523</v>
      </c>
      <c r="AJ358" s="71">
        <v>65323592.685598247</v>
      </c>
      <c r="AK358" s="71">
        <v>0</v>
      </c>
      <c r="AL358" s="71">
        <v>0</v>
      </c>
      <c r="AM358" s="71">
        <v>3638848.708827117</v>
      </c>
      <c r="AN358" s="71">
        <v>0</v>
      </c>
      <c r="AO358" s="71">
        <v>0</v>
      </c>
      <c r="AP358" s="71">
        <v>149185452.12572449</v>
      </c>
      <c r="AQ358" s="72"/>
      <c r="AR358" s="71">
        <v>521</v>
      </c>
      <c r="AS358" s="71">
        <v>324</v>
      </c>
      <c r="AT358" s="71">
        <v>0</v>
      </c>
      <c r="AU358" s="71">
        <v>0</v>
      </c>
      <c r="AV358" s="71">
        <v>0</v>
      </c>
      <c r="AW358" s="71">
        <v>1</v>
      </c>
      <c r="AX358" s="71"/>
      <c r="AY358" s="72"/>
      <c r="AZ358" s="71">
        <v>2188.3000000000002</v>
      </c>
      <c r="BA358" s="71">
        <v>20312.499999999989</v>
      </c>
      <c r="BB358" s="71">
        <v>0</v>
      </c>
      <c r="BC358" s="71">
        <v>0</v>
      </c>
      <c r="BD358" s="71">
        <v>0</v>
      </c>
      <c r="BE358" s="71">
        <v>999.25</v>
      </c>
      <c r="BF358" s="71"/>
      <c r="BG358" s="72"/>
      <c r="BH358" s="71">
        <v>0</v>
      </c>
      <c r="BI358" s="71">
        <v>0</v>
      </c>
      <c r="BJ358" s="71">
        <v>5.31</v>
      </c>
      <c r="BK358" s="71">
        <v>0</v>
      </c>
      <c r="BL358" s="71">
        <v>4.0650000000000004</v>
      </c>
      <c r="BM358" s="71">
        <v>0</v>
      </c>
      <c r="BN358" s="72"/>
      <c r="BO358" s="71">
        <v>0</v>
      </c>
      <c r="BP358" s="71">
        <v>0</v>
      </c>
      <c r="BQ358" s="71">
        <v>1</v>
      </c>
      <c r="BR358" s="71">
        <v>0</v>
      </c>
      <c r="BS358" s="71">
        <v>1</v>
      </c>
      <c r="BT358" s="71">
        <v>0</v>
      </c>
      <c r="BU358"/>
      <c r="BV358" s="70">
        <v>9.375</v>
      </c>
      <c r="BW358" s="70">
        <v>0</v>
      </c>
      <c r="BX358" s="70">
        <v>0</v>
      </c>
      <c r="BY358" s="70">
        <v>0</v>
      </c>
      <c r="BZ358" s="70">
        <v>0</v>
      </c>
      <c r="CA358" s="70">
        <v>0</v>
      </c>
      <c r="CB358" s="70">
        <v>0</v>
      </c>
      <c r="CC358" s="70">
        <v>0</v>
      </c>
      <c r="CD358" s="70">
        <v>0</v>
      </c>
    </row>
    <row r="359" spans="1:82">
      <c r="A359" s="70" t="s">
        <v>2044</v>
      </c>
      <c r="B359" s="70">
        <v>134</v>
      </c>
      <c r="C359" s="70">
        <v>15</v>
      </c>
      <c r="D359" s="70">
        <v>8</v>
      </c>
      <c r="E359" s="70">
        <v>2018</v>
      </c>
      <c r="F359" s="70" t="s">
        <v>183</v>
      </c>
      <c r="G359" s="70" t="s">
        <v>2029</v>
      </c>
      <c r="H359" s="70" t="s">
        <v>2030</v>
      </c>
      <c r="I359" s="148"/>
      <c r="J359" s="71">
        <v>15.626972925870932</v>
      </c>
      <c r="K359" s="71">
        <v>1.3660297603788127</v>
      </c>
      <c r="L359" s="71">
        <v>2.0081004065373813</v>
      </c>
      <c r="M359" s="71">
        <v>26.061114918327441</v>
      </c>
      <c r="N359" s="71">
        <v>29.839262007491602</v>
      </c>
      <c r="O359" s="71">
        <v>25.946162284831257</v>
      </c>
      <c r="P359" s="71">
        <v>24.77892471299743</v>
      </c>
      <c r="Q359" s="71">
        <v>1.6477115253850301</v>
      </c>
      <c r="R359" s="71">
        <v>0</v>
      </c>
      <c r="S359" s="71">
        <v>4.6516192074145986</v>
      </c>
      <c r="T359" s="72"/>
      <c r="U359" s="71">
        <v>5240808</v>
      </c>
      <c r="V359" s="71">
        <v>706</v>
      </c>
      <c r="W359" s="71">
        <v>54</v>
      </c>
      <c r="X359" s="71">
        <v>7060</v>
      </c>
      <c r="Y359" s="71">
        <v>12068</v>
      </c>
      <c r="Z359" s="71">
        <v>15810</v>
      </c>
      <c r="AA359" s="71">
        <v>5184</v>
      </c>
      <c r="AB359" s="71">
        <v>25997</v>
      </c>
      <c r="AC359" s="71">
        <v>0</v>
      </c>
      <c r="AD359" s="71">
        <v>4.6516192074145994</v>
      </c>
      <c r="AE359" s="72"/>
      <c r="AF359" s="71">
        <v>27461595.852206562</v>
      </c>
      <c r="AG359" s="71">
        <v>997909.96316574037</v>
      </c>
      <c r="AH359" s="71">
        <v>474762.31218195439</v>
      </c>
      <c r="AI359" s="71">
        <v>49916435.368763447</v>
      </c>
      <c r="AJ359" s="71">
        <v>56363681.521745712</v>
      </c>
      <c r="AK359" s="71">
        <v>0</v>
      </c>
      <c r="AL359" s="71">
        <v>0</v>
      </c>
      <c r="AM359" s="71">
        <v>3578515.925170735</v>
      </c>
      <c r="AN359" s="71">
        <v>0</v>
      </c>
      <c r="AO359" s="71">
        <v>0</v>
      </c>
      <c r="AP359" s="71">
        <v>138792900.94323418</v>
      </c>
      <c r="AQ359" s="72"/>
      <c r="AR359" s="71">
        <v>543</v>
      </c>
      <c r="AS359" s="71">
        <v>351</v>
      </c>
      <c r="AT359" s="71">
        <v>0</v>
      </c>
      <c r="AU359" s="71">
        <v>0</v>
      </c>
      <c r="AV359" s="71">
        <v>0</v>
      </c>
      <c r="AW359" s="71">
        <v>1</v>
      </c>
      <c r="AX359" s="71"/>
      <c r="AY359" s="72"/>
      <c r="AZ359" s="71">
        <v>2298.3999999999987</v>
      </c>
      <c r="BA359" s="71">
        <v>22232</v>
      </c>
      <c r="BB359" s="71">
        <v>0</v>
      </c>
      <c r="BC359" s="71">
        <v>0</v>
      </c>
      <c r="BD359" s="71">
        <v>0</v>
      </c>
      <c r="BE359" s="71">
        <v>999</v>
      </c>
      <c r="BF359" s="71"/>
      <c r="BG359" s="72"/>
      <c r="BH359" s="71">
        <v>0</v>
      </c>
      <c r="BI359" s="71">
        <v>0</v>
      </c>
      <c r="BJ359" s="71">
        <v>5.2160000000000002</v>
      </c>
      <c r="BK359" s="71">
        <v>0</v>
      </c>
      <c r="BL359" s="71">
        <v>3.6469999999999998</v>
      </c>
      <c r="BM359" s="71">
        <v>0</v>
      </c>
      <c r="BN359" s="72"/>
      <c r="BO359" s="71">
        <v>0</v>
      </c>
      <c r="BP359" s="71">
        <v>0</v>
      </c>
      <c r="BQ359" s="71">
        <v>1</v>
      </c>
      <c r="BR359" s="71">
        <v>0</v>
      </c>
      <c r="BS359" s="71">
        <v>1</v>
      </c>
      <c r="BT359" s="71">
        <v>0</v>
      </c>
      <c r="BU359"/>
      <c r="BV359" s="70">
        <v>8.8629999999999995</v>
      </c>
      <c r="BW359" s="70">
        <v>0</v>
      </c>
      <c r="BX359" s="70">
        <v>0</v>
      </c>
      <c r="BY359" s="70">
        <v>0</v>
      </c>
      <c r="BZ359" s="70">
        <v>0</v>
      </c>
      <c r="CA359" s="70">
        <v>0</v>
      </c>
      <c r="CB359" s="70">
        <v>0</v>
      </c>
      <c r="CC359" s="70">
        <v>0</v>
      </c>
      <c r="CD359" s="70">
        <v>0</v>
      </c>
    </row>
    <row r="360" spans="1:82">
      <c r="A360" s="70" t="s">
        <v>2045</v>
      </c>
      <c r="B360" s="70">
        <v>135</v>
      </c>
      <c r="C360" s="70">
        <v>16</v>
      </c>
      <c r="D360" s="70">
        <v>8</v>
      </c>
      <c r="E360" s="70">
        <v>2019</v>
      </c>
      <c r="F360" s="70" t="s">
        <v>158</v>
      </c>
      <c r="G360" s="70" t="s">
        <v>2029</v>
      </c>
      <c r="H360" s="70" t="s">
        <v>2030</v>
      </c>
      <c r="I360" s="148"/>
      <c r="J360" s="71">
        <v>15.007061297119384</v>
      </c>
      <c r="K360" s="71">
        <v>1.2676707267819296</v>
      </c>
      <c r="L360" s="71">
        <v>2.0248035327187006</v>
      </c>
      <c r="M360" s="71">
        <v>23.22549335766778</v>
      </c>
      <c r="N360" s="71">
        <v>31.459090741549744</v>
      </c>
      <c r="O360" s="71">
        <v>24.951003071770884</v>
      </c>
      <c r="P360" s="71">
        <v>24.551625223978622</v>
      </c>
      <c r="Q360" s="71">
        <v>1.57515335385994</v>
      </c>
      <c r="R360" s="71">
        <v>0</v>
      </c>
      <c r="S360" s="71">
        <v>4.2513686901307794</v>
      </c>
      <c r="T360" s="72"/>
      <c r="U360" s="71">
        <v>5291757</v>
      </c>
      <c r="V360" s="71">
        <v>706</v>
      </c>
      <c r="W360" s="71">
        <v>54</v>
      </c>
      <c r="X360" s="71">
        <v>7060</v>
      </c>
      <c r="Y360" s="71">
        <v>12072</v>
      </c>
      <c r="Z360" s="71">
        <v>15621</v>
      </c>
      <c r="AA360" s="71">
        <v>5098</v>
      </c>
      <c r="AB360" s="71">
        <v>25525</v>
      </c>
      <c r="AC360" s="71">
        <v>0</v>
      </c>
      <c r="AD360" s="71">
        <v>4.2513686901307786</v>
      </c>
      <c r="AE360" s="72"/>
      <c r="AF360" s="71">
        <v>27710325.63546779</v>
      </c>
      <c r="AG360" s="71">
        <v>973632.44087910652</v>
      </c>
      <c r="AH360" s="71">
        <v>509558.55143250898</v>
      </c>
      <c r="AI360" s="71">
        <v>46434571.675652489</v>
      </c>
      <c r="AJ360" s="71">
        <v>62151173.795226946</v>
      </c>
      <c r="AK360" s="71">
        <v>0</v>
      </c>
      <c r="AL360" s="71">
        <v>0</v>
      </c>
      <c r="AM360" s="71">
        <v>3476312.8479028777</v>
      </c>
      <c r="AN360" s="71">
        <v>0</v>
      </c>
      <c r="AO360" s="71">
        <v>0</v>
      </c>
      <c r="AP360" s="71">
        <v>141255574.94656172</v>
      </c>
      <c r="AQ360" s="72"/>
      <c r="AR360" s="71">
        <v>559</v>
      </c>
      <c r="AS360" s="71">
        <v>367</v>
      </c>
      <c r="AT360" s="71">
        <v>0</v>
      </c>
      <c r="AU360" s="71">
        <v>0</v>
      </c>
      <c r="AV360" s="71">
        <v>0</v>
      </c>
      <c r="AW360" s="71">
        <v>1</v>
      </c>
      <c r="AX360" s="71"/>
      <c r="AY360" s="72"/>
      <c r="AZ360" s="71">
        <v>2396.6999999999998</v>
      </c>
      <c r="BA360" s="71">
        <v>23431.000000000018</v>
      </c>
      <c r="BB360" s="71">
        <v>0</v>
      </c>
      <c r="BC360" s="71">
        <v>0</v>
      </c>
      <c r="BD360" s="71">
        <v>0</v>
      </c>
      <c r="BE360" s="71">
        <v>999.25</v>
      </c>
      <c r="BF360" s="71"/>
      <c r="BG360" s="72"/>
      <c r="BH360" s="71">
        <v>0</v>
      </c>
      <c r="BI360" s="71">
        <v>0</v>
      </c>
      <c r="BJ360" s="71">
        <v>4.0209999999999999</v>
      </c>
      <c r="BK360" s="71">
        <v>0</v>
      </c>
      <c r="BL360" s="71">
        <v>2.956</v>
      </c>
      <c r="BM360" s="71">
        <v>0</v>
      </c>
      <c r="BN360" s="72"/>
      <c r="BO360" s="71">
        <v>0</v>
      </c>
      <c r="BP360" s="71">
        <v>0</v>
      </c>
      <c r="BQ360" s="71">
        <v>1</v>
      </c>
      <c r="BR360" s="71">
        <v>0</v>
      </c>
      <c r="BS360" s="71">
        <v>1</v>
      </c>
      <c r="BT360" s="71">
        <v>0</v>
      </c>
      <c r="BU360"/>
      <c r="BV360" s="70">
        <v>6.9770000000000003</v>
      </c>
      <c r="BW360" s="70">
        <v>0</v>
      </c>
      <c r="BX360" s="70">
        <v>0</v>
      </c>
      <c r="BY360" s="70">
        <v>0</v>
      </c>
      <c r="BZ360" s="70">
        <v>0</v>
      </c>
      <c r="CA360" s="70">
        <v>0</v>
      </c>
      <c r="CB360" s="70">
        <v>0</v>
      </c>
      <c r="CC360" s="70">
        <v>0</v>
      </c>
      <c r="CD360" s="70">
        <v>0</v>
      </c>
    </row>
    <row r="361" spans="1:82">
      <c r="A361" s="70" t="s">
        <v>2046</v>
      </c>
      <c r="B361" s="70">
        <v>136</v>
      </c>
      <c r="C361" s="70">
        <v>17</v>
      </c>
      <c r="D361" s="70">
        <v>8</v>
      </c>
      <c r="E361" s="70">
        <v>2020</v>
      </c>
      <c r="F361" s="70" t="s">
        <v>159</v>
      </c>
      <c r="G361" s="70" t="s">
        <v>2029</v>
      </c>
      <c r="H361" s="70" t="s">
        <v>2030</v>
      </c>
      <c r="I361" s="148"/>
      <c r="J361" s="71">
        <v>15.811720776737671</v>
      </c>
      <c r="K361" s="71">
        <v>1.0566820504897365</v>
      </c>
      <c r="L361" s="71">
        <v>1.8578534754806</v>
      </c>
      <c r="M361" s="71">
        <v>21.565633291364211</v>
      </c>
      <c r="N361" s="71">
        <v>28.579808922963576</v>
      </c>
      <c r="O361" s="71">
        <v>21.597512170627443</v>
      </c>
      <c r="P361" s="71">
        <v>23.103362798648021</v>
      </c>
      <c r="Q361" s="71">
        <v>1.47796845344072</v>
      </c>
      <c r="R361" s="71">
        <v>0</v>
      </c>
      <c r="S361" s="71">
        <v>4.2208249002906886</v>
      </c>
      <c r="T361" s="72"/>
      <c r="U361" s="71">
        <v>4354767</v>
      </c>
      <c r="V361" s="71">
        <v>506</v>
      </c>
      <c r="W361" s="71">
        <v>72</v>
      </c>
      <c r="X361" s="71">
        <v>7381</v>
      </c>
      <c r="Y361" s="71">
        <v>12070</v>
      </c>
      <c r="Z361" s="71">
        <v>15433</v>
      </c>
      <c r="AA361" s="71">
        <v>5099</v>
      </c>
      <c r="AB361" s="71">
        <v>25067</v>
      </c>
      <c r="AC361" s="71">
        <v>0</v>
      </c>
      <c r="AD361" s="71">
        <v>4.2208249002906886</v>
      </c>
      <c r="AE361" s="72"/>
      <c r="AF361" s="71">
        <v>27098139.955802321</v>
      </c>
      <c r="AG361" s="71">
        <v>746032.45054279454</v>
      </c>
      <c r="AH361" s="71">
        <v>516212.49753847288</v>
      </c>
      <c r="AI361" s="71">
        <v>41574149.548412643</v>
      </c>
      <c r="AJ361" s="71">
        <v>54635533.661242947</v>
      </c>
      <c r="AK361" s="71"/>
      <c r="AL361" s="71"/>
      <c r="AM361" s="71">
        <v>3271522.0001786915</v>
      </c>
      <c r="AN361" s="71"/>
      <c r="AO361" s="71"/>
      <c r="AP361" s="71">
        <v>127841590.11371787</v>
      </c>
      <c r="AQ361" s="72"/>
      <c r="AR361" s="71">
        <v>573</v>
      </c>
      <c r="AS361" s="71">
        <v>407</v>
      </c>
      <c r="AT361" s="71">
        <v>0</v>
      </c>
      <c r="AU361" s="71">
        <v>0</v>
      </c>
      <c r="AV361" s="71">
        <v>0</v>
      </c>
      <c r="AW361" s="71">
        <v>1</v>
      </c>
      <c r="AX361" s="71"/>
      <c r="AY361" s="72"/>
      <c r="AZ361" s="71">
        <v>2480.7999999999988</v>
      </c>
      <c r="BA361" s="71">
        <v>25774.700000000041</v>
      </c>
      <c r="BB361" s="71">
        <v>0</v>
      </c>
      <c r="BC361" s="71">
        <v>0</v>
      </c>
      <c r="BD361" s="71">
        <v>0</v>
      </c>
      <c r="BE361" s="71">
        <v>999.25</v>
      </c>
      <c r="BF361" s="71"/>
      <c r="BG361" s="72"/>
      <c r="BH361" s="71">
        <v>0</v>
      </c>
      <c r="BI361" s="71">
        <v>0</v>
      </c>
      <c r="BJ361" s="71">
        <v>3.4910000000000001</v>
      </c>
      <c r="BK361" s="71">
        <v>0</v>
      </c>
      <c r="BL361" s="71">
        <v>5.5709999999999997</v>
      </c>
      <c r="BM361" s="71">
        <v>0</v>
      </c>
      <c r="BN361" s="72"/>
      <c r="BO361" s="71">
        <v>0</v>
      </c>
      <c r="BP361" s="71">
        <v>0</v>
      </c>
      <c r="BQ361" s="71">
        <v>1</v>
      </c>
      <c r="BR361" s="71">
        <v>0</v>
      </c>
      <c r="BS361" s="71">
        <v>2</v>
      </c>
      <c r="BT361" s="71">
        <v>0</v>
      </c>
      <c r="BU361"/>
      <c r="BV361" s="70">
        <v>9.0619999999999994</v>
      </c>
      <c r="BW361" s="70">
        <v>0</v>
      </c>
      <c r="BX361" s="70">
        <v>0</v>
      </c>
      <c r="BY361" s="70">
        <v>0</v>
      </c>
      <c r="BZ361" s="70">
        <v>0</v>
      </c>
      <c r="CA361" s="70">
        <v>0</v>
      </c>
      <c r="CB361" s="70">
        <v>0</v>
      </c>
      <c r="CC361" s="70">
        <v>0</v>
      </c>
      <c r="CD361" s="70">
        <v>0</v>
      </c>
    </row>
    <row r="362" spans="1:82">
      <c r="A362" s="70" t="s">
        <v>2047</v>
      </c>
      <c r="B362" s="70">
        <v>136</v>
      </c>
      <c r="C362" s="70">
        <v>18</v>
      </c>
      <c r="D362" s="70">
        <v>8</v>
      </c>
      <c r="E362" s="70">
        <v>2021</v>
      </c>
      <c r="F362" s="70" t="s">
        <v>160</v>
      </c>
      <c r="G362" s="70" t="s">
        <v>2029</v>
      </c>
      <c r="H362" s="70" t="s">
        <v>2030</v>
      </c>
      <c r="I362" s="148"/>
      <c r="J362" s="71">
        <v>12.596559859275867</v>
      </c>
      <c r="K362" s="71">
        <v>1.1085933610507637</v>
      </c>
      <c r="L362" s="71">
        <v>2.0748965998661069</v>
      </c>
      <c r="M362" s="71">
        <v>21.740731463916273</v>
      </c>
      <c r="N362" s="71">
        <v>28.369175123348896</v>
      </c>
      <c r="O362" s="71">
        <v>20.783902623551029</v>
      </c>
      <c r="P362" s="71">
        <v>23.623364739876479</v>
      </c>
      <c r="Q362" s="71">
        <v>1.4313599378481401</v>
      </c>
      <c r="R362" s="71">
        <v>0</v>
      </c>
      <c r="S362" s="71">
        <v>3.4924385584579971</v>
      </c>
      <c r="T362" s="72"/>
      <c r="U362" s="71">
        <v>4560164</v>
      </c>
      <c r="V362" s="71">
        <v>506</v>
      </c>
      <c r="W362" s="71">
        <v>72</v>
      </c>
      <c r="X362" s="71">
        <v>7381</v>
      </c>
      <c r="Y362" s="71">
        <v>11991</v>
      </c>
      <c r="Z362" s="71">
        <v>15292</v>
      </c>
      <c r="AA362" s="71">
        <v>5084</v>
      </c>
      <c r="AB362" s="71">
        <v>24515</v>
      </c>
      <c r="AC362" s="71">
        <v>0</v>
      </c>
      <c r="AD362" s="71">
        <v>3.4924385584579971</v>
      </c>
      <c r="AE362" s="72"/>
      <c r="AF362" s="71">
        <v>26473022.42404582</v>
      </c>
      <c r="AG362" s="71">
        <v>811708.80877214763</v>
      </c>
      <c r="AH362" s="71">
        <v>556756.67280593712</v>
      </c>
      <c r="AI362" s="71">
        <v>48183047.000608884</v>
      </c>
      <c r="AJ362" s="71">
        <v>57721227.887935117</v>
      </c>
      <c r="AK362" s="71">
        <v>0</v>
      </c>
      <c r="AL362" s="71">
        <v>0</v>
      </c>
      <c r="AM362" s="71">
        <v>3217934.2096082885</v>
      </c>
      <c r="AN362" s="71">
        <v>0</v>
      </c>
      <c r="AO362" s="71">
        <v>0</v>
      </c>
      <c r="AP362" s="71">
        <v>136963697.00377619</v>
      </c>
      <c r="AQ362" s="72"/>
      <c r="AR362" s="71">
        <v>589</v>
      </c>
      <c r="AS362" s="71">
        <v>420</v>
      </c>
      <c r="AT362" s="71">
        <v>0</v>
      </c>
      <c r="AU362" s="71">
        <v>0</v>
      </c>
      <c r="AV362" s="71">
        <v>0</v>
      </c>
      <c r="AW362" s="71">
        <v>1</v>
      </c>
      <c r="AX362" s="71"/>
      <c r="AY362" s="72"/>
      <c r="AZ362" s="71">
        <v>2599.8000000000002</v>
      </c>
      <c r="BA362" s="71">
        <v>26623.300000000039</v>
      </c>
      <c r="BB362" s="71">
        <v>0</v>
      </c>
      <c r="BC362" s="71">
        <v>0</v>
      </c>
      <c r="BD362" s="71">
        <v>0</v>
      </c>
      <c r="BE362" s="71">
        <v>999.25</v>
      </c>
      <c r="BF362" s="71"/>
      <c r="BG362" s="72"/>
      <c r="BH362" s="71">
        <v>0</v>
      </c>
      <c r="BI362" s="71">
        <v>0</v>
      </c>
      <c r="BJ362" s="71">
        <v>3.91</v>
      </c>
      <c r="BK362" s="71">
        <v>0</v>
      </c>
      <c r="BL362" s="71">
        <v>7.3100000000000005</v>
      </c>
      <c r="BM362" s="71">
        <v>0</v>
      </c>
      <c r="BN362" s="72"/>
      <c r="BO362" s="71">
        <v>0</v>
      </c>
      <c r="BP362" s="71">
        <v>0</v>
      </c>
      <c r="BQ362" s="71">
        <v>1</v>
      </c>
      <c r="BR362" s="71">
        <v>0</v>
      </c>
      <c r="BS362" s="71">
        <v>2</v>
      </c>
      <c r="BT362" s="71">
        <v>0</v>
      </c>
      <c r="BU362"/>
      <c r="BV362" s="70">
        <v>11.22</v>
      </c>
      <c r="BW362" s="70">
        <v>0</v>
      </c>
      <c r="BX362" s="70">
        <v>0</v>
      </c>
      <c r="BY362" s="70">
        <v>0</v>
      </c>
      <c r="BZ362" s="70">
        <v>0</v>
      </c>
      <c r="CA362" s="70">
        <v>0</v>
      </c>
      <c r="CB362" s="70">
        <v>0</v>
      </c>
      <c r="CC362" s="70">
        <v>0</v>
      </c>
      <c r="CD362" s="70">
        <v>0</v>
      </c>
    </row>
    <row r="363" spans="1:82">
      <c r="A363" s="70" t="s">
        <v>2048</v>
      </c>
      <c r="B363" s="70">
        <v>136</v>
      </c>
      <c r="C363" s="70">
        <v>19</v>
      </c>
      <c r="D363" s="70">
        <v>8</v>
      </c>
      <c r="E363" s="70">
        <v>2022</v>
      </c>
      <c r="F363" s="70" t="s">
        <v>161</v>
      </c>
      <c r="G363" s="70" t="s">
        <v>2029</v>
      </c>
      <c r="H363" s="70" t="s">
        <v>2030</v>
      </c>
      <c r="I363" s="148"/>
      <c r="J363" s="71">
        <v>16.546961526979402</v>
      </c>
      <c r="K363" s="71">
        <v>0.99780194299845004</v>
      </c>
      <c r="L363" s="71">
        <v>1.7664453505752882</v>
      </c>
      <c r="M363" s="71">
        <v>24.956123411194532</v>
      </c>
      <c r="N363" s="71">
        <v>30.57544407751373</v>
      </c>
      <c r="O363" s="71">
        <v>21.632122404108195</v>
      </c>
      <c r="P363" s="71">
        <v>23.657678958005203</v>
      </c>
      <c r="Q363" s="71">
        <v>1.4169971091455182</v>
      </c>
      <c r="R363" s="71">
        <v>0</v>
      </c>
      <c r="S363" s="71">
        <v>3.1517130124603541</v>
      </c>
      <c r="T363" s="72"/>
      <c r="U363" s="71">
        <v>5523748</v>
      </c>
      <c r="V363" s="71">
        <v>506</v>
      </c>
      <c r="W363" s="71">
        <v>72</v>
      </c>
      <c r="X363" s="71">
        <v>7381</v>
      </c>
      <c r="Y363" s="71">
        <v>12018</v>
      </c>
      <c r="Z363" s="71">
        <v>15122</v>
      </c>
      <c r="AA363" s="71">
        <v>5169</v>
      </c>
      <c r="AB363" s="71">
        <v>24070</v>
      </c>
      <c r="AC363" s="71">
        <v>0</v>
      </c>
      <c r="AD363" s="71">
        <v>3.1517130124603541</v>
      </c>
      <c r="AE363" s="72"/>
      <c r="AF363" s="71">
        <v>28183202.924570628</v>
      </c>
      <c r="AG363" s="71">
        <v>783498.83784502174</v>
      </c>
      <c r="AH363" s="71">
        <v>545885.19767645292</v>
      </c>
      <c r="AI363" s="71">
        <v>47871366.049245603</v>
      </c>
      <c r="AJ363" s="71">
        <v>59244665.276789777</v>
      </c>
      <c r="AK363" s="71">
        <v>0</v>
      </c>
      <c r="AL363" s="71">
        <v>0</v>
      </c>
      <c r="AM363" s="71">
        <v>3108093.9763792716</v>
      </c>
      <c r="AN363" s="71">
        <v>0</v>
      </c>
      <c r="AO363" s="71">
        <v>0</v>
      </c>
      <c r="AP363" s="71">
        <v>139736712.26250675</v>
      </c>
      <c r="AQ363" s="72"/>
      <c r="AR363" s="71">
        <v>605</v>
      </c>
      <c r="AS363" s="71">
        <v>437</v>
      </c>
      <c r="AT363" s="71">
        <v>0</v>
      </c>
      <c r="AU363" s="71">
        <v>0</v>
      </c>
      <c r="AV363" s="71">
        <v>0</v>
      </c>
      <c r="AW363" s="71">
        <v>1</v>
      </c>
      <c r="AX363" s="71"/>
      <c r="AY363" s="72"/>
      <c r="AZ363" s="71">
        <v>2680.3</v>
      </c>
      <c r="BA363" s="71">
        <v>27426.300000000039</v>
      </c>
      <c r="BB363" s="71">
        <v>0</v>
      </c>
      <c r="BC363" s="71">
        <v>0</v>
      </c>
      <c r="BD363" s="71">
        <v>0</v>
      </c>
      <c r="BE363" s="71">
        <v>999.25</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2049</v>
      </c>
      <c r="B364" s="70">
        <v>136</v>
      </c>
      <c r="C364" s="70">
        <v>20</v>
      </c>
      <c r="D364" s="70">
        <v>8</v>
      </c>
      <c r="E364" s="70">
        <v>2023</v>
      </c>
      <c r="F364" s="70" t="s">
        <v>1539</v>
      </c>
      <c r="G364" s="70" t="s">
        <v>2029</v>
      </c>
      <c r="H364" s="70" t="s">
        <v>2030</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624</v>
      </c>
      <c r="AS364" s="71">
        <v>440</v>
      </c>
      <c r="AT364" s="71">
        <v>0</v>
      </c>
      <c r="AU364" s="71">
        <v>0</v>
      </c>
      <c r="AV364" s="71">
        <v>0</v>
      </c>
      <c r="AW364" s="71">
        <v>1</v>
      </c>
      <c r="AX364" s="71"/>
      <c r="AY364" s="72"/>
      <c r="AZ364" s="71">
        <v>2805.3000000000011</v>
      </c>
      <c r="BA364" s="71">
        <v>27552.300000000043</v>
      </c>
      <c r="BB364" s="71">
        <v>0</v>
      </c>
      <c r="BC364" s="71">
        <v>0</v>
      </c>
      <c r="BD364" s="71">
        <v>0</v>
      </c>
      <c r="BE364" s="71">
        <v>999.25</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2050</v>
      </c>
      <c r="B365" s="70">
        <v>136</v>
      </c>
      <c r="C365" s="70">
        <v>21</v>
      </c>
      <c r="D365" s="70">
        <v>8</v>
      </c>
      <c r="E365" s="70">
        <v>2024</v>
      </c>
      <c r="F365" s="70" t="s">
        <v>1554</v>
      </c>
      <c r="G365" s="70" t="s">
        <v>2029</v>
      </c>
      <c r="H365" s="70" t="s">
        <v>2030</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2051</v>
      </c>
      <c r="B366" s="70">
        <v>52</v>
      </c>
      <c r="C366" s="70">
        <v>1</v>
      </c>
      <c r="D366" s="70">
        <v>4</v>
      </c>
      <c r="E366" s="70">
        <v>1990</v>
      </c>
      <c r="F366" s="70" t="s">
        <v>787</v>
      </c>
      <c r="G366" s="70" t="s">
        <v>2052</v>
      </c>
      <c r="H366" s="70" t="s">
        <v>2053</v>
      </c>
      <c r="I366" s="148"/>
      <c r="J366" s="71">
        <v>92.275765851746812</v>
      </c>
      <c r="K366" s="71">
        <v>1.228675302315354</v>
      </c>
      <c r="L366" s="71">
        <v>9.1887183557608443E-2</v>
      </c>
      <c r="M366" s="71">
        <v>9.84497367668199</v>
      </c>
      <c r="N366" s="71">
        <v>25.295969646525741</v>
      </c>
      <c r="O366" s="71">
        <v>19.532632118747522</v>
      </c>
      <c r="P366" s="71">
        <v>18.059306674620519</v>
      </c>
      <c r="Q366" s="71">
        <v>1.5559284285164501</v>
      </c>
      <c r="R366" s="71">
        <v>0</v>
      </c>
      <c r="S366" s="71">
        <v>1.4815709978114611</v>
      </c>
      <c r="T366" s="72"/>
      <c r="U366" s="71">
        <v>2194591</v>
      </c>
      <c r="V366" s="71">
        <v>378</v>
      </c>
      <c r="W366" s="71">
        <v>1</v>
      </c>
      <c r="X366" s="71">
        <v>3077</v>
      </c>
      <c r="Y366" s="71">
        <v>7800</v>
      </c>
      <c r="Z366" s="71">
        <v>8034</v>
      </c>
      <c r="AA366" s="71">
        <v>4385</v>
      </c>
      <c r="AB366" s="71">
        <v>25263</v>
      </c>
      <c r="AC366" s="71">
        <v>0</v>
      </c>
      <c r="AD366" s="71">
        <v>1.4815709978114611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2054</v>
      </c>
      <c r="B367" s="70">
        <v>53</v>
      </c>
      <c r="C367" s="70">
        <v>2</v>
      </c>
      <c r="D367" s="70">
        <v>4</v>
      </c>
      <c r="E367" s="70">
        <v>2005</v>
      </c>
      <c r="F367" s="70" t="s">
        <v>789</v>
      </c>
      <c r="G367" s="70" t="s">
        <v>2052</v>
      </c>
      <c r="H367" s="70" t="s">
        <v>2053</v>
      </c>
      <c r="I367" s="148"/>
      <c r="J367" s="71">
        <v>91.852566771650018</v>
      </c>
      <c r="K367" s="71">
        <v>1.076585503579029</v>
      </c>
      <c r="L367" s="71">
        <v>0</v>
      </c>
      <c r="M367" s="71">
        <v>20.979949531140591</v>
      </c>
      <c r="N367" s="71">
        <v>41.803305983732983</v>
      </c>
      <c r="O367" s="71">
        <v>30.01684650328432</v>
      </c>
      <c r="P367" s="71">
        <v>16.257669121474638</v>
      </c>
      <c r="Q367" s="71">
        <v>1.52747149531574</v>
      </c>
      <c r="R367" s="71">
        <v>0</v>
      </c>
      <c r="S367" s="71">
        <v>3.3907850750931781</v>
      </c>
      <c r="T367" s="72"/>
      <c r="U367" s="71">
        <v>2134211</v>
      </c>
      <c r="V367" s="71">
        <v>361</v>
      </c>
      <c r="W367" s="71">
        <v>0</v>
      </c>
      <c r="X367" s="71">
        <v>2930</v>
      </c>
      <c r="Y367" s="71">
        <v>10065</v>
      </c>
      <c r="Z367" s="71">
        <v>14287</v>
      </c>
      <c r="AA367" s="71">
        <v>3233</v>
      </c>
      <c r="AB367" s="71">
        <v>25927</v>
      </c>
      <c r="AC367" s="71">
        <v>0</v>
      </c>
      <c r="AD367" s="71">
        <v>3.3907850750931781</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2055</v>
      </c>
      <c r="B368" s="70">
        <v>54</v>
      </c>
      <c r="C368" s="70">
        <v>3</v>
      </c>
      <c r="D368" s="70">
        <v>4</v>
      </c>
      <c r="E368" s="70">
        <v>2006</v>
      </c>
      <c r="F368" s="70" t="s">
        <v>790</v>
      </c>
      <c r="G368" s="1064" t="s">
        <v>2052</v>
      </c>
      <c r="H368" s="70" t="s">
        <v>2053</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2056</v>
      </c>
      <c r="B369" s="70">
        <v>55</v>
      </c>
      <c r="C369" s="70">
        <v>4</v>
      </c>
      <c r="D369" s="70">
        <v>4</v>
      </c>
      <c r="E369" s="70">
        <v>2007</v>
      </c>
      <c r="F369" s="70" t="s">
        <v>791</v>
      </c>
      <c r="G369" s="1064" t="s">
        <v>2052</v>
      </c>
      <c r="H369" s="70" t="s">
        <v>2053</v>
      </c>
      <c r="I369" s="148"/>
      <c r="J369" s="71">
        <v>89.026592765311449</v>
      </c>
      <c r="K369" s="71">
        <v>1.081187740967716</v>
      </c>
      <c r="L369" s="71">
        <v>5.7582856279026963E-2</v>
      </c>
      <c r="M369" s="71">
        <v>23.049529645458549</v>
      </c>
      <c r="N369" s="71">
        <v>40.335466865958708</v>
      </c>
      <c r="O369" s="71">
        <v>29.182001756804631</v>
      </c>
      <c r="P369" s="71">
        <v>15.814834867970969</v>
      </c>
      <c r="Q369" s="71">
        <v>1.6021165818954399</v>
      </c>
      <c r="R369" s="71">
        <v>0</v>
      </c>
      <c r="S369" s="71">
        <v>3.8747429257486932</v>
      </c>
      <c r="T369" s="72"/>
      <c r="U369" s="71">
        <v>2513746</v>
      </c>
      <c r="V369" s="71">
        <v>365</v>
      </c>
      <c r="W369" s="71">
        <v>1</v>
      </c>
      <c r="X369" s="71">
        <v>3692</v>
      </c>
      <c r="Y369" s="71">
        <v>10224</v>
      </c>
      <c r="Z369" s="71">
        <v>14439</v>
      </c>
      <c r="AA369" s="71">
        <v>3097</v>
      </c>
      <c r="AB369" s="71">
        <v>25756</v>
      </c>
      <c r="AC369" s="71">
        <v>0</v>
      </c>
      <c r="AD369" s="71">
        <v>3.8747429257486932</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2057</v>
      </c>
      <c r="B370" s="70">
        <v>56</v>
      </c>
      <c r="C370" s="70">
        <v>5</v>
      </c>
      <c r="D370" s="70">
        <v>4</v>
      </c>
      <c r="E370" s="70">
        <v>2008</v>
      </c>
      <c r="F370" s="70" t="s">
        <v>792</v>
      </c>
      <c r="G370" s="70" t="s">
        <v>2052</v>
      </c>
      <c r="H370" s="70" t="s">
        <v>2053</v>
      </c>
      <c r="I370" s="148"/>
      <c r="J370" s="71">
        <v>80.022391021910664</v>
      </c>
      <c r="K370" s="71">
        <v>0.81435484681673154</v>
      </c>
      <c r="L370" s="71">
        <v>5.097601499947179E-2</v>
      </c>
      <c r="M370" s="71">
        <v>23.261730264687749</v>
      </c>
      <c r="N370" s="71">
        <v>44.393763334389128</v>
      </c>
      <c r="O370" s="71">
        <v>28.217877415600348</v>
      </c>
      <c r="P370" s="71">
        <v>15.09801811663832</v>
      </c>
      <c r="Q370" s="71">
        <v>1.56535971111579</v>
      </c>
      <c r="R370" s="71">
        <v>0</v>
      </c>
      <c r="S370" s="71">
        <v>2.4015746526959001</v>
      </c>
      <c r="T370" s="72"/>
      <c r="U370" s="71">
        <v>2567556</v>
      </c>
      <c r="V370" s="71">
        <v>365</v>
      </c>
      <c r="W370" s="71">
        <v>1</v>
      </c>
      <c r="X370" s="71">
        <v>3692</v>
      </c>
      <c r="Y370" s="71">
        <v>10394</v>
      </c>
      <c r="Z370" s="71">
        <v>14452</v>
      </c>
      <c r="AA370" s="71">
        <v>2960</v>
      </c>
      <c r="AB370" s="71">
        <v>25579</v>
      </c>
      <c r="AC370" s="71">
        <v>0</v>
      </c>
      <c r="AD370" s="71">
        <v>2.4015746526959001</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2058</v>
      </c>
      <c r="B371" s="70">
        <v>57</v>
      </c>
      <c r="C371" s="70">
        <v>6</v>
      </c>
      <c r="D371" s="70">
        <v>4</v>
      </c>
      <c r="E371" s="70">
        <v>2009</v>
      </c>
      <c r="F371" s="70" t="s">
        <v>176</v>
      </c>
      <c r="G371" s="70" t="s">
        <v>2052</v>
      </c>
      <c r="H371" s="70" t="s">
        <v>2053</v>
      </c>
      <c r="I371" s="148"/>
      <c r="J371" s="71">
        <v>82.528463631855701</v>
      </c>
      <c r="K371" s="71">
        <v>1.3184506978992829</v>
      </c>
      <c r="L371" s="71">
        <v>3.7386739461936658E-2</v>
      </c>
      <c r="M371" s="71">
        <v>22.98255351849906</v>
      </c>
      <c r="N371" s="71">
        <v>40.09604682823192</v>
      </c>
      <c r="O371" s="71">
        <v>28.509008295697189</v>
      </c>
      <c r="P371" s="71">
        <v>14.338966551001709</v>
      </c>
      <c r="Q371" s="71">
        <v>1.48308479659176</v>
      </c>
      <c r="R371" s="71">
        <v>0</v>
      </c>
      <c r="S371" s="71">
        <v>2.2775082035160201</v>
      </c>
      <c r="T371" s="72"/>
      <c r="U371" s="71">
        <v>2190702</v>
      </c>
      <c r="V371" s="71">
        <v>481</v>
      </c>
      <c r="W371" s="71">
        <v>1</v>
      </c>
      <c r="X371" s="71">
        <v>4194</v>
      </c>
      <c r="Y371" s="71">
        <v>10274</v>
      </c>
      <c r="Z371" s="71">
        <v>14412</v>
      </c>
      <c r="AA371" s="71">
        <v>2886</v>
      </c>
      <c r="AB371" s="71">
        <v>25440</v>
      </c>
      <c r="AC371" s="71">
        <v>0</v>
      </c>
      <c r="AD371" s="71">
        <v>2.2775082035160201</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2059</v>
      </c>
      <c r="B372" s="70">
        <v>58</v>
      </c>
      <c r="C372" s="70">
        <v>7</v>
      </c>
      <c r="D372" s="70">
        <v>4</v>
      </c>
      <c r="E372" s="70">
        <v>2010</v>
      </c>
      <c r="F372" s="70" t="s">
        <v>177</v>
      </c>
      <c r="G372" s="70" t="s">
        <v>2052</v>
      </c>
      <c r="H372" s="70" t="s">
        <v>2053</v>
      </c>
      <c r="I372" s="148"/>
      <c r="J372" s="71">
        <v>77.758419444238882</v>
      </c>
      <c r="K372" s="71">
        <v>1.1474531450349701</v>
      </c>
      <c r="L372" s="71">
        <v>3.6909062811376063E-2</v>
      </c>
      <c r="M372" s="71">
        <v>26.234224695315319</v>
      </c>
      <c r="N372" s="71">
        <v>50.77253621127506</v>
      </c>
      <c r="O372" s="71">
        <v>28.294447630499441</v>
      </c>
      <c r="P372" s="71">
        <v>14.61960834353715</v>
      </c>
      <c r="Q372" s="71">
        <v>1.52827483097009</v>
      </c>
      <c r="R372" s="71">
        <v>0</v>
      </c>
      <c r="S372" s="71">
        <v>2.2704717979932858</v>
      </c>
      <c r="T372" s="72"/>
      <c r="U372" s="71">
        <v>2077916</v>
      </c>
      <c r="V372" s="71">
        <v>481</v>
      </c>
      <c r="W372" s="71">
        <v>1</v>
      </c>
      <c r="X372" s="71">
        <v>4194</v>
      </c>
      <c r="Y372" s="71">
        <v>10255</v>
      </c>
      <c r="Z372" s="71">
        <v>14370</v>
      </c>
      <c r="AA372" s="71">
        <v>2869</v>
      </c>
      <c r="AB372" s="71">
        <v>25120</v>
      </c>
      <c r="AC372" s="71">
        <v>0</v>
      </c>
      <c r="AD372" s="71">
        <v>2.2704717979932858</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2060</v>
      </c>
      <c r="B373" s="70">
        <v>59</v>
      </c>
      <c r="C373" s="70">
        <v>8</v>
      </c>
      <c r="D373" s="70">
        <v>4</v>
      </c>
      <c r="E373" s="70">
        <v>2011</v>
      </c>
      <c r="F373" s="70" t="s">
        <v>178</v>
      </c>
      <c r="G373" s="70" t="s">
        <v>2052</v>
      </c>
      <c r="H373" s="70" t="s">
        <v>2053</v>
      </c>
      <c r="I373" s="148"/>
      <c r="J373" s="71">
        <v>86.129723666774368</v>
      </c>
      <c r="K373" s="71">
        <v>1.297184463058682</v>
      </c>
      <c r="L373" s="71">
        <v>4.0209636137628658E-2</v>
      </c>
      <c r="M373" s="71">
        <v>24.576840563141509</v>
      </c>
      <c r="N373" s="71">
        <v>46.981878257524492</v>
      </c>
      <c r="O373" s="71">
        <v>27.758343466474876</v>
      </c>
      <c r="P373" s="71">
        <v>14.142692215756133</v>
      </c>
      <c r="Q373" s="71">
        <v>1.7558295859272</v>
      </c>
      <c r="R373" s="71">
        <v>0</v>
      </c>
      <c r="S373" s="71">
        <v>2.321582464434921</v>
      </c>
      <c r="T373" s="72"/>
      <c r="U373" s="71">
        <v>2374630</v>
      </c>
      <c r="V373" s="71">
        <v>481</v>
      </c>
      <c r="W373" s="71">
        <v>1</v>
      </c>
      <c r="X373" s="71">
        <v>4194</v>
      </c>
      <c r="Y373" s="71">
        <v>10360</v>
      </c>
      <c r="Z373" s="71">
        <v>14404</v>
      </c>
      <c r="AA373" s="71">
        <v>2858</v>
      </c>
      <c r="AB373" s="71">
        <v>25020</v>
      </c>
      <c r="AC373" s="71">
        <v>0</v>
      </c>
      <c r="AD373" s="71">
        <v>2.321582464434921</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2061</v>
      </c>
      <c r="B374" s="70">
        <v>60</v>
      </c>
      <c r="C374" s="70">
        <v>9</v>
      </c>
      <c r="D374" s="70">
        <v>4</v>
      </c>
      <c r="E374" s="70">
        <v>2012</v>
      </c>
      <c r="F374" s="70" t="s">
        <v>179</v>
      </c>
      <c r="G374" s="70" t="s">
        <v>2052</v>
      </c>
      <c r="H374" s="70" t="s">
        <v>2053</v>
      </c>
      <c r="I374" s="148"/>
      <c r="J374" s="71">
        <v>94.272286303312839</v>
      </c>
      <c r="K374" s="71">
        <v>1.202008029468836</v>
      </c>
      <c r="L374" s="71">
        <v>4.1591255607532303E-2</v>
      </c>
      <c r="M374" s="71">
        <v>26.94826564799402</v>
      </c>
      <c r="N374" s="71">
        <v>45.611027850827192</v>
      </c>
      <c r="O374" s="71">
        <v>27.711985440327439</v>
      </c>
      <c r="P374" s="71">
        <v>13.496571770426474</v>
      </c>
      <c r="Q374" s="71">
        <v>1.9069110057437599</v>
      </c>
      <c r="R374" s="71">
        <v>0</v>
      </c>
      <c r="S374" s="71">
        <v>2.2052493942544</v>
      </c>
      <c r="T374" s="72"/>
      <c r="U374" s="71">
        <v>2454299</v>
      </c>
      <c r="V374" s="71">
        <v>481</v>
      </c>
      <c r="W374" s="71">
        <v>1</v>
      </c>
      <c r="X374" s="71">
        <v>4194</v>
      </c>
      <c r="Y374" s="71">
        <v>10460</v>
      </c>
      <c r="Z374" s="71">
        <v>14494</v>
      </c>
      <c r="AA374" s="71">
        <v>2712</v>
      </c>
      <c r="AB374" s="71">
        <v>25010</v>
      </c>
      <c r="AC374" s="71">
        <v>0</v>
      </c>
      <c r="AD374" s="71">
        <v>2.2052493942544</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2062</v>
      </c>
      <c r="B375" s="70">
        <v>61</v>
      </c>
      <c r="C375" s="70">
        <v>10</v>
      </c>
      <c r="D375" s="70">
        <v>4</v>
      </c>
      <c r="E375" s="70">
        <v>2013</v>
      </c>
      <c r="F375" s="70" t="s">
        <v>180</v>
      </c>
      <c r="G375" s="70" t="s">
        <v>2052</v>
      </c>
      <c r="H375" s="70" t="s">
        <v>2053</v>
      </c>
      <c r="I375" s="148"/>
      <c r="J375" s="71">
        <v>83.829615624000468</v>
      </c>
      <c r="K375" s="71">
        <v>0.97517158619388633</v>
      </c>
      <c r="L375" s="71">
        <v>3.7521043155391211E-2</v>
      </c>
      <c r="M375" s="71">
        <v>26.3328406684101</v>
      </c>
      <c r="N375" s="71">
        <v>43.997137586491597</v>
      </c>
      <c r="O375" s="71">
        <v>26.641053194504298</v>
      </c>
      <c r="P375" s="71">
        <v>13.682301776571398</v>
      </c>
      <c r="Q375" s="71">
        <v>1.9266783398268199</v>
      </c>
      <c r="R375" s="71">
        <v>0</v>
      </c>
      <c r="S375" s="71">
        <v>2.3014523870489421</v>
      </c>
      <c r="T375" s="72"/>
      <c r="U375" s="71">
        <v>2183698</v>
      </c>
      <c r="V375" s="71">
        <v>481</v>
      </c>
      <c r="W375" s="71">
        <v>1</v>
      </c>
      <c r="X375" s="71">
        <v>4194</v>
      </c>
      <c r="Y375" s="71">
        <v>10456</v>
      </c>
      <c r="Z375" s="71">
        <v>14556</v>
      </c>
      <c r="AA375" s="71">
        <v>2739</v>
      </c>
      <c r="AB375" s="71">
        <v>24907</v>
      </c>
      <c r="AC375" s="71">
        <v>0</v>
      </c>
      <c r="AD375" s="71">
        <v>2.3014523870489421</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2063</v>
      </c>
      <c r="B376" s="70">
        <v>62</v>
      </c>
      <c r="C376" s="70">
        <v>11</v>
      </c>
      <c r="D376" s="70">
        <v>4</v>
      </c>
      <c r="E376" s="70">
        <v>2014</v>
      </c>
      <c r="F376" s="70" t="s">
        <v>181</v>
      </c>
      <c r="G376" s="70" t="s">
        <v>2052</v>
      </c>
      <c r="H376" s="70" t="s">
        <v>2053</v>
      </c>
      <c r="I376" s="148"/>
      <c r="J376" s="71">
        <v>84.526361047189909</v>
      </c>
      <c r="K376" s="71">
        <v>0.62258508260321632</v>
      </c>
      <c r="L376" s="71">
        <v>0.13025616491681291</v>
      </c>
      <c r="M376" s="71">
        <v>24.127896984700111</v>
      </c>
      <c r="N376" s="71">
        <v>42.244076910797219</v>
      </c>
      <c r="O376" s="71">
        <v>25.263519886413135</v>
      </c>
      <c r="P376" s="71">
        <v>13.713249659052197</v>
      </c>
      <c r="Q376" s="71">
        <v>1.84237306244906</v>
      </c>
      <c r="R376" s="71">
        <v>0</v>
      </c>
      <c r="S376" s="71">
        <v>2.818203084909257</v>
      </c>
      <c r="T376" s="72"/>
      <c r="U376" s="71">
        <v>2472491</v>
      </c>
      <c r="V376" s="71">
        <v>254</v>
      </c>
      <c r="W376" s="71">
        <v>5</v>
      </c>
      <c r="X376" s="71">
        <v>3999</v>
      </c>
      <c r="Y376" s="71">
        <v>10540</v>
      </c>
      <c r="Z376" s="71">
        <v>14538</v>
      </c>
      <c r="AA376" s="71">
        <v>2731</v>
      </c>
      <c r="AB376" s="71">
        <v>24824</v>
      </c>
      <c r="AC376" s="71">
        <v>0</v>
      </c>
      <c r="AD376" s="71">
        <v>2.818203084909257</v>
      </c>
      <c r="AE376" s="72"/>
      <c r="AF376" s="71"/>
      <c r="AG376" s="71"/>
      <c r="AH376" s="71"/>
      <c r="AI376" s="71"/>
      <c r="AJ376" s="71"/>
      <c r="AK376" s="71"/>
      <c r="AL376" s="71"/>
      <c r="AM376" s="71"/>
      <c r="AN376" s="71"/>
      <c r="AO376" s="71"/>
      <c r="AP376" s="71"/>
      <c r="AQ376" s="72"/>
      <c r="AR376" s="71">
        <v>229</v>
      </c>
      <c r="AS376" s="71">
        <v>90</v>
      </c>
      <c r="AT376" s="71">
        <v>0</v>
      </c>
      <c r="AU376" s="71">
        <v>0</v>
      </c>
      <c r="AV376" s="71">
        <v>0</v>
      </c>
      <c r="AW376" s="71">
        <v>0</v>
      </c>
      <c r="AX376" s="71"/>
      <c r="AY376" s="72"/>
      <c r="AZ376" s="71">
        <v>1025.5999999999999</v>
      </c>
      <c r="BA376" s="71">
        <v>3847.1</v>
      </c>
      <c r="BB376" s="71">
        <v>0</v>
      </c>
      <c r="BC376" s="71">
        <v>0</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2064</v>
      </c>
      <c r="B377" s="70">
        <v>63</v>
      </c>
      <c r="C377" s="70">
        <v>12</v>
      </c>
      <c r="D377" s="70">
        <v>4</v>
      </c>
      <c r="E377" s="70">
        <v>2015</v>
      </c>
      <c r="F377" s="70" t="s">
        <v>182</v>
      </c>
      <c r="G377" s="70" t="s">
        <v>2052</v>
      </c>
      <c r="H377" s="70" t="s">
        <v>2053</v>
      </c>
      <c r="I377" s="148"/>
      <c r="J377" s="71">
        <v>76.902717737631548</v>
      </c>
      <c r="K377" s="71">
        <v>0.59921935863011433</v>
      </c>
      <c r="L377" s="71">
        <v>0.13922703419394511</v>
      </c>
      <c r="M377" s="71">
        <v>23.338087915367161</v>
      </c>
      <c r="N377" s="71">
        <v>38.812252940981637</v>
      </c>
      <c r="O377" s="71">
        <v>24.986558426269564</v>
      </c>
      <c r="P377" s="71">
        <v>13.457743228927328</v>
      </c>
      <c r="Q377" s="71">
        <v>1.7921578012806401</v>
      </c>
      <c r="R377" s="71">
        <v>0</v>
      </c>
      <c r="S377" s="71">
        <v>2.426477259949543</v>
      </c>
      <c r="T377" s="72"/>
      <c r="U377" s="71">
        <v>2459740</v>
      </c>
      <c r="V377" s="71">
        <v>254</v>
      </c>
      <c r="W377" s="71">
        <v>5</v>
      </c>
      <c r="X377" s="71">
        <v>3999</v>
      </c>
      <c r="Y377" s="71">
        <v>10556</v>
      </c>
      <c r="Z377" s="71">
        <v>14517</v>
      </c>
      <c r="AA377" s="71">
        <v>2678</v>
      </c>
      <c r="AB377" s="71">
        <v>24667</v>
      </c>
      <c r="AC377" s="71">
        <v>0</v>
      </c>
      <c r="AD377" s="71">
        <v>2.426477259949543</v>
      </c>
      <c r="AE377" s="72"/>
      <c r="AF377" s="71">
        <v>21687587.665410761</v>
      </c>
      <c r="AG377" s="71">
        <v>420292.07171121391</v>
      </c>
      <c r="AH377" s="71">
        <v>30483.493923785289</v>
      </c>
      <c r="AI377" s="71">
        <v>25687436.738263849</v>
      </c>
      <c r="AJ377" s="71">
        <v>47800790.859640643</v>
      </c>
      <c r="AK377" s="71">
        <v>0</v>
      </c>
      <c r="AL377" s="71">
        <v>0</v>
      </c>
      <c r="AM377" s="71">
        <v>3380508.8758267378</v>
      </c>
      <c r="AN377" s="71">
        <v>0</v>
      </c>
      <c r="AO377" s="71">
        <v>0</v>
      </c>
      <c r="AP377" s="71">
        <v>99007099.704776987</v>
      </c>
      <c r="AQ377" s="72"/>
      <c r="AR377" s="71">
        <v>272</v>
      </c>
      <c r="AS377" s="71">
        <v>135</v>
      </c>
      <c r="AT377" s="71">
        <v>0</v>
      </c>
      <c r="AU377" s="71">
        <v>0</v>
      </c>
      <c r="AV377" s="71">
        <v>0</v>
      </c>
      <c r="AW377" s="71">
        <v>0</v>
      </c>
      <c r="AX377" s="71"/>
      <c r="AY377" s="72"/>
      <c r="AZ377" s="71">
        <v>1232.8</v>
      </c>
      <c r="BA377" s="71">
        <v>5177.8999999999996</v>
      </c>
      <c r="BB377" s="71">
        <v>0</v>
      </c>
      <c r="BC377" s="71">
        <v>0</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2065</v>
      </c>
      <c r="B378" s="70">
        <v>64</v>
      </c>
      <c r="C378" s="70">
        <v>13</v>
      </c>
      <c r="D378" s="70">
        <v>4</v>
      </c>
      <c r="E378" s="70">
        <v>2016</v>
      </c>
      <c r="F378" s="70" t="s">
        <v>155</v>
      </c>
      <c r="G378" s="70" t="s">
        <v>2052</v>
      </c>
      <c r="H378" s="70" t="s">
        <v>2053</v>
      </c>
      <c r="I378" s="148"/>
      <c r="J378" s="71">
        <v>94.559732158333986</v>
      </c>
      <c r="K378" s="71">
        <v>0.58651439813919304</v>
      </c>
      <c r="L378" s="71">
        <v>0.14376483392555112</v>
      </c>
      <c r="M378" s="71">
        <v>20.511582755391235</v>
      </c>
      <c r="N378" s="71">
        <v>37.442781863888641</v>
      </c>
      <c r="O378" s="71">
        <v>24.71544016745251</v>
      </c>
      <c r="P378" s="71">
        <v>13.055385836821152</v>
      </c>
      <c r="Q378" s="71">
        <v>1.7260348646023667</v>
      </c>
      <c r="R378" s="71">
        <v>0</v>
      </c>
      <c r="S378" s="71">
        <v>2.5685159927804913</v>
      </c>
      <c r="T378" s="72"/>
      <c r="U378" s="71">
        <v>2852884</v>
      </c>
      <c r="V378" s="71">
        <v>254</v>
      </c>
      <c r="W378" s="71">
        <v>5</v>
      </c>
      <c r="X378" s="71">
        <v>3999</v>
      </c>
      <c r="Y378" s="71">
        <v>10558</v>
      </c>
      <c r="Z378" s="71">
        <v>14536</v>
      </c>
      <c r="AA378" s="71">
        <v>2687</v>
      </c>
      <c r="AB378" s="71">
        <v>24437</v>
      </c>
      <c r="AC378" s="71">
        <v>0</v>
      </c>
      <c r="AD378" s="71">
        <v>2.5685159927804908</v>
      </c>
      <c r="AE378" s="72"/>
      <c r="AF378" s="71">
        <v>26225244.210772261</v>
      </c>
      <c r="AG378" s="71">
        <v>391781.5440391975</v>
      </c>
      <c r="AH378" s="71">
        <v>28710.617039928729</v>
      </c>
      <c r="AI378" s="71">
        <v>23978388.70026087</v>
      </c>
      <c r="AJ378" s="71">
        <v>45344714.451750956</v>
      </c>
      <c r="AK378" s="71">
        <v>0</v>
      </c>
      <c r="AL378" s="71">
        <v>0</v>
      </c>
      <c r="AM378" s="71">
        <v>3351590.1759813381</v>
      </c>
      <c r="AN378" s="71">
        <v>0</v>
      </c>
      <c r="AO378" s="71">
        <v>0</v>
      </c>
      <c r="AP378" s="71">
        <v>99320429.699844569</v>
      </c>
      <c r="AQ378" s="72"/>
      <c r="AR378" s="71">
        <v>327</v>
      </c>
      <c r="AS378" s="71">
        <v>157</v>
      </c>
      <c r="AT378" s="71">
        <v>0</v>
      </c>
      <c r="AU378" s="71">
        <v>0</v>
      </c>
      <c r="AV378" s="71">
        <v>0</v>
      </c>
      <c r="AW378" s="71">
        <v>0</v>
      </c>
      <c r="AX378" s="71"/>
      <c r="AY378" s="72"/>
      <c r="AZ378" s="71">
        <v>1473.5</v>
      </c>
      <c r="BA378" s="71">
        <v>5869.9</v>
      </c>
      <c r="BB378" s="71">
        <v>0</v>
      </c>
      <c r="BC378" s="71">
        <v>0</v>
      </c>
      <c r="BD378" s="71">
        <v>0</v>
      </c>
      <c r="BE378" s="71">
        <v>0</v>
      </c>
      <c r="BF378" s="71"/>
      <c r="BG378" s="72"/>
      <c r="BH378" s="71">
        <v>0</v>
      </c>
      <c r="BI378" s="71">
        <v>0</v>
      </c>
      <c r="BJ378" s="71">
        <v>0</v>
      </c>
      <c r="BK378" s="71">
        <v>0</v>
      </c>
      <c r="BL378" s="71">
        <v>0</v>
      </c>
      <c r="BM378" s="71">
        <v>0</v>
      </c>
      <c r="BN378" s="72"/>
      <c r="BO378" s="71">
        <v>0</v>
      </c>
      <c r="BP378" s="71">
        <v>0</v>
      </c>
      <c r="BQ378" s="71">
        <v>0</v>
      </c>
      <c r="BR378" s="71">
        <v>0</v>
      </c>
      <c r="BS378" s="71">
        <v>0</v>
      </c>
      <c r="BT378" s="71">
        <v>0</v>
      </c>
      <c r="BU378"/>
      <c r="BV378" s="70">
        <v>0</v>
      </c>
      <c r="BW378" s="70">
        <v>0</v>
      </c>
      <c r="BX378" s="70">
        <v>0</v>
      </c>
      <c r="BY378" s="70">
        <v>0</v>
      </c>
      <c r="BZ378" s="70">
        <v>0</v>
      </c>
      <c r="CA378" s="70">
        <v>0</v>
      </c>
      <c r="CB378" s="70">
        <v>0</v>
      </c>
      <c r="CC378" s="70">
        <v>0</v>
      </c>
      <c r="CD378" s="70">
        <v>0</v>
      </c>
    </row>
    <row r="379" spans="1:82">
      <c r="A379" s="70" t="s">
        <v>2066</v>
      </c>
      <c r="B379" s="70">
        <v>65</v>
      </c>
      <c r="C379" s="70">
        <v>14</v>
      </c>
      <c r="D379" s="70">
        <v>4</v>
      </c>
      <c r="E379" s="70">
        <v>2017</v>
      </c>
      <c r="F379" s="70" t="s">
        <v>156</v>
      </c>
      <c r="G379" s="70" t="s">
        <v>2052</v>
      </c>
      <c r="H379" s="70" t="s">
        <v>2053</v>
      </c>
      <c r="I379" s="148"/>
      <c r="J379" s="71">
        <v>87.369999729513808</v>
      </c>
      <c r="K379" s="71">
        <v>0.5936077072104361</v>
      </c>
      <c r="L379" s="71">
        <v>0.13651575660862555</v>
      </c>
      <c r="M379" s="71">
        <v>20.342008557199581</v>
      </c>
      <c r="N379" s="71">
        <v>37.333265548488868</v>
      </c>
      <c r="O379" s="71">
        <v>24.287054869603342</v>
      </c>
      <c r="P379" s="71">
        <v>12.808534544824454</v>
      </c>
      <c r="Q379" s="71">
        <v>1.6656989967167599</v>
      </c>
      <c r="R379" s="71">
        <v>0</v>
      </c>
      <c r="S379" s="71">
        <v>2.2583748986083783</v>
      </c>
      <c r="T379" s="72"/>
      <c r="U379" s="71">
        <v>2758925</v>
      </c>
      <c r="V379" s="71">
        <v>254</v>
      </c>
      <c r="W379" s="71">
        <v>5</v>
      </c>
      <c r="X379" s="71">
        <v>3999</v>
      </c>
      <c r="Y379" s="71">
        <v>10600</v>
      </c>
      <c r="Z379" s="71">
        <v>14521</v>
      </c>
      <c r="AA379" s="71">
        <v>2653</v>
      </c>
      <c r="AB379" s="71">
        <v>24387</v>
      </c>
      <c r="AC379" s="71">
        <v>0</v>
      </c>
      <c r="AD379" s="71">
        <v>2.2583748986083778</v>
      </c>
      <c r="AE379" s="72"/>
      <c r="AF379" s="71">
        <v>24640347.38621439</v>
      </c>
      <c r="AG379" s="71">
        <v>403028.0795156986</v>
      </c>
      <c r="AH379" s="71">
        <v>33908.928436020513</v>
      </c>
      <c r="AI379" s="71">
        <v>24514513.501975462</v>
      </c>
      <c r="AJ379" s="71">
        <v>47588030.254665092</v>
      </c>
      <c r="AK379" s="71">
        <v>0</v>
      </c>
      <c r="AL379" s="71">
        <v>0</v>
      </c>
      <c r="AM379" s="71">
        <v>3349966.1556121889</v>
      </c>
      <c r="AN379" s="71">
        <v>0</v>
      </c>
      <c r="AO379" s="71">
        <v>0</v>
      </c>
      <c r="AP379" s="71">
        <v>100529794.30641885</v>
      </c>
      <c r="AQ379" s="72"/>
      <c r="AR379" s="71">
        <v>370</v>
      </c>
      <c r="AS379" s="71">
        <v>164</v>
      </c>
      <c r="AT379" s="71">
        <v>0</v>
      </c>
      <c r="AU379" s="71">
        <v>0</v>
      </c>
      <c r="AV379" s="71">
        <v>0</v>
      </c>
      <c r="AW379" s="71">
        <v>0</v>
      </c>
      <c r="AX379" s="71"/>
      <c r="AY379" s="72"/>
      <c r="AZ379" s="71">
        <v>1669.9</v>
      </c>
      <c r="BA379" s="71">
        <v>6085.5999999999995</v>
      </c>
      <c r="BB379" s="71">
        <v>0</v>
      </c>
      <c r="BC379" s="71">
        <v>0</v>
      </c>
      <c r="BD379" s="71">
        <v>0</v>
      </c>
      <c r="BE379" s="71">
        <v>0</v>
      </c>
      <c r="BF379" s="71"/>
      <c r="BG379" s="72"/>
      <c r="BH379" s="71">
        <v>0</v>
      </c>
      <c r="BI379" s="71">
        <v>0</v>
      </c>
      <c r="BJ379" s="71">
        <v>0</v>
      </c>
      <c r="BK379" s="71">
        <v>0</v>
      </c>
      <c r="BL379" s="71">
        <v>0</v>
      </c>
      <c r="BM379" s="71">
        <v>0</v>
      </c>
      <c r="BN379" s="72"/>
      <c r="BO379" s="71">
        <v>0</v>
      </c>
      <c r="BP379" s="71">
        <v>0</v>
      </c>
      <c r="BQ379" s="71">
        <v>0</v>
      </c>
      <c r="BR379" s="71">
        <v>0</v>
      </c>
      <c r="BS379" s="71">
        <v>0</v>
      </c>
      <c r="BT379" s="71">
        <v>0</v>
      </c>
      <c r="BU379"/>
      <c r="BV379" s="70">
        <v>0</v>
      </c>
      <c r="BW379" s="70">
        <v>0</v>
      </c>
      <c r="BX379" s="70">
        <v>0</v>
      </c>
      <c r="BY379" s="70">
        <v>0</v>
      </c>
      <c r="BZ379" s="70">
        <v>0</v>
      </c>
      <c r="CA379" s="70">
        <v>0</v>
      </c>
      <c r="CB379" s="70">
        <v>0</v>
      </c>
      <c r="CC379" s="70">
        <v>0</v>
      </c>
      <c r="CD379" s="70">
        <v>0</v>
      </c>
    </row>
    <row r="380" spans="1:82">
      <c r="A380" s="70" t="s">
        <v>2067</v>
      </c>
      <c r="B380" s="70">
        <v>66</v>
      </c>
      <c r="C380" s="70">
        <v>15</v>
      </c>
      <c r="D380" s="70">
        <v>4</v>
      </c>
      <c r="E380" s="70">
        <v>2018</v>
      </c>
      <c r="F380" s="70" t="s">
        <v>183</v>
      </c>
      <c r="G380" s="70" t="s">
        <v>2052</v>
      </c>
      <c r="H380" s="70" t="s">
        <v>2053</v>
      </c>
      <c r="I380" s="148"/>
      <c r="J380" s="71">
        <v>88.516450028784163</v>
      </c>
      <c r="K380" s="71">
        <v>0.53846522251113527</v>
      </c>
      <c r="L380" s="71">
        <v>0.12154856390454984</v>
      </c>
      <c r="M380" s="71">
        <v>19.806088119056156</v>
      </c>
      <c r="N380" s="71">
        <v>36.434013643683805</v>
      </c>
      <c r="O380" s="71">
        <v>23.848806472053624</v>
      </c>
      <c r="P380" s="71">
        <v>12.881790528844148</v>
      </c>
      <c r="Q380" s="71">
        <v>1.53254855113321</v>
      </c>
      <c r="R380" s="71">
        <v>0</v>
      </c>
      <c r="S380" s="71">
        <v>2.6864219117691541</v>
      </c>
      <c r="T380" s="72"/>
      <c r="U380" s="71">
        <v>2846601</v>
      </c>
      <c r="V380" s="71">
        <v>254</v>
      </c>
      <c r="W380" s="71">
        <v>5</v>
      </c>
      <c r="X380" s="71">
        <v>3999</v>
      </c>
      <c r="Y380" s="71">
        <v>10587</v>
      </c>
      <c r="Z380" s="71">
        <v>14532</v>
      </c>
      <c r="AA380" s="71">
        <v>2695</v>
      </c>
      <c r="AB380" s="71">
        <v>24180</v>
      </c>
      <c r="AC380" s="71">
        <v>0</v>
      </c>
      <c r="AD380" s="71">
        <v>2.6864219117691541</v>
      </c>
      <c r="AE380" s="72"/>
      <c r="AF380" s="71">
        <v>27023666.56431913</v>
      </c>
      <c r="AG380" s="71">
        <v>357367.82928224863</v>
      </c>
      <c r="AH380" s="71">
        <v>29706.125323206961</v>
      </c>
      <c r="AI380" s="71">
        <v>23530522.587583009</v>
      </c>
      <c r="AJ380" s="71">
        <v>47161188.271994323</v>
      </c>
      <c r="AK380" s="71">
        <v>0</v>
      </c>
      <c r="AL380" s="71">
        <v>0</v>
      </c>
      <c r="AM380" s="71">
        <v>3328403.8570076688</v>
      </c>
      <c r="AN380" s="71">
        <v>0</v>
      </c>
      <c r="AO380" s="71">
        <v>0</v>
      </c>
      <c r="AP380" s="71">
        <v>101430855.23550959</v>
      </c>
      <c r="AQ380" s="72"/>
      <c r="AR380" s="71">
        <v>420</v>
      </c>
      <c r="AS380" s="71">
        <v>175</v>
      </c>
      <c r="AT380" s="71">
        <v>0</v>
      </c>
      <c r="AU380" s="71">
        <v>0</v>
      </c>
      <c r="AV380" s="71">
        <v>0</v>
      </c>
      <c r="AW380" s="71">
        <v>0</v>
      </c>
      <c r="AX380" s="71"/>
      <c r="AY380" s="72"/>
      <c r="AZ380" s="71">
        <v>1905.9</v>
      </c>
      <c r="BA380" s="71">
        <v>6358</v>
      </c>
      <c r="BB380" s="71">
        <v>0</v>
      </c>
      <c r="BC380" s="71">
        <v>0</v>
      </c>
      <c r="BD380" s="71">
        <v>0</v>
      </c>
      <c r="BE380" s="71">
        <v>0</v>
      </c>
      <c r="BF380" s="71"/>
      <c r="BG380" s="72"/>
      <c r="BH380" s="71">
        <v>0</v>
      </c>
      <c r="BI380" s="71">
        <v>0</v>
      </c>
      <c r="BJ380" s="71">
        <v>0</v>
      </c>
      <c r="BK380" s="71">
        <v>0</v>
      </c>
      <c r="BL380" s="71">
        <v>0</v>
      </c>
      <c r="BM380" s="71">
        <v>0</v>
      </c>
      <c r="BN380" s="72"/>
      <c r="BO380" s="71">
        <v>0</v>
      </c>
      <c r="BP380" s="71">
        <v>0</v>
      </c>
      <c r="BQ380" s="71">
        <v>0</v>
      </c>
      <c r="BR380" s="71">
        <v>0</v>
      </c>
      <c r="BS380" s="71">
        <v>0</v>
      </c>
      <c r="BT380" s="71">
        <v>0</v>
      </c>
      <c r="BU380"/>
      <c r="BV380" s="70">
        <v>0</v>
      </c>
      <c r="BW380" s="70">
        <v>0</v>
      </c>
      <c r="BX380" s="70">
        <v>0</v>
      </c>
      <c r="BY380" s="70">
        <v>0</v>
      </c>
      <c r="BZ380" s="70">
        <v>0</v>
      </c>
      <c r="CA380" s="70">
        <v>0</v>
      </c>
      <c r="CB380" s="70">
        <v>0</v>
      </c>
      <c r="CC380" s="70">
        <v>0</v>
      </c>
      <c r="CD380" s="70">
        <v>0</v>
      </c>
    </row>
    <row r="381" spans="1:82">
      <c r="A381" s="70" t="s">
        <v>2068</v>
      </c>
      <c r="B381" s="70">
        <v>67</v>
      </c>
      <c r="C381" s="70">
        <v>16</v>
      </c>
      <c r="D381" s="70">
        <v>4</v>
      </c>
      <c r="E381" s="70">
        <v>2019</v>
      </c>
      <c r="F381" s="70" t="s">
        <v>158</v>
      </c>
      <c r="G381" s="70" t="s">
        <v>2052</v>
      </c>
      <c r="H381" s="70" t="s">
        <v>2053</v>
      </c>
      <c r="I381" s="148"/>
      <c r="J381" s="71">
        <v>80.28746097459792</v>
      </c>
      <c r="K381" s="71">
        <v>0.47802342364168532</v>
      </c>
      <c r="L381" s="71">
        <v>0.1212122788645893</v>
      </c>
      <c r="M381" s="71">
        <v>18.925008824681388</v>
      </c>
      <c r="N381" s="71">
        <v>29.656031440717115</v>
      </c>
      <c r="O381" s="71">
        <v>23.106152642995816</v>
      </c>
      <c r="P381" s="71">
        <v>12.800749283117925</v>
      </c>
      <c r="Q381" s="71">
        <v>1.4760467412723199</v>
      </c>
      <c r="R381" s="71">
        <v>0</v>
      </c>
      <c r="S381" s="71">
        <v>2.2775071948489725</v>
      </c>
      <c r="T381" s="72"/>
      <c r="U381" s="71">
        <v>2625944</v>
      </c>
      <c r="V381" s="71">
        <v>254</v>
      </c>
      <c r="W381" s="71">
        <v>5</v>
      </c>
      <c r="X381" s="71">
        <v>3999</v>
      </c>
      <c r="Y381" s="71">
        <v>10580</v>
      </c>
      <c r="Z381" s="71">
        <v>14466</v>
      </c>
      <c r="AA381" s="71">
        <v>2658</v>
      </c>
      <c r="AB381" s="71">
        <v>23919</v>
      </c>
      <c r="AC381" s="71">
        <v>0</v>
      </c>
      <c r="AD381" s="71">
        <v>2.277507194848972</v>
      </c>
      <c r="AE381" s="72"/>
      <c r="AF381" s="71">
        <v>25885364.973353852</v>
      </c>
      <c r="AG381" s="71">
        <v>344930.88311433181</v>
      </c>
      <c r="AH381" s="71">
        <v>34595.797527779469</v>
      </c>
      <c r="AI381" s="71">
        <v>24892742.61776172</v>
      </c>
      <c r="AJ381" s="71">
        <v>44434869.439201333</v>
      </c>
      <c r="AK381" s="71">
        <v>0</v>
      </c>
      <c r="AL381" s="71">
        <v>0</v>
      </c>
      <c r="AM381" s="71">
        <v>3257587.7378644049</v>
      </c>
      <c r="AN381" s="71">
        <v>0</v>
      </c>
      <c r="AO381" s="71">
        <v>0</v>
      </c>
      <c r="AP381" s="71">
        <v>98850091.448823422</v>
      </c>
      <c r="AQ381" s="72"/>
      <c r="AR381" s="71">
        <v>486</v>
      </c>
      <c r="AS381" s="71">
        <v>192</v>
      </c>
      <c r="AT381" s="71">
        <v>0</v>
      </c>
      <c r="AU381" s="71">
        <v>0</v>
      </c>
      <c r="AV381" s="71">
        <v>0</v>
      </c>
      <c r="AW381" s="71">
        <v>0</v>
      </c>
      <c r="AX381" s="71"/>
      <c r="AY381" s="72"/>
      <c r="AZ381" s="71">
        <v>2182.0000000000032</v>
      </c>
      <c r="BA381" s="71">
        <v>6842.8</v>
      </c>
      <c r="BB381" s="71">
        <v>0</v>
      </c>
      <c r="BC381" s="71">
        <v>0</v>
      </c>
      <c r="BD381" s="71">
        <v>0</v>
      </c>
      <c r="BE381" s="71">
        <v>0</v>
      </c>
      <c r="BF381" s="71"/>
      <c r="BG381" s="72"/>
      <c r="BH381" s="71">
        <v>0</v>
      </c>
      <c r="BI381" s="71">
        <v>0</v>
      </c>
      <c r="BJ381" s="71">
        <v>0</v>
      </c>
      <c r="BK381" s="71">
        <v>0</v>
      </c>
      <c r="BL381" s="71">
        <v>0</v>
      </c>
      <c r="BM381" s="71">
        <v>0</v>
      </c>
      <c r="BN381" s="72"/>
      <c r="BO381" s="71">
        <v>0</v>
      </c>
      <c r="BP381" s="71">
        <v>0</v>
      </c>
      <c r="BQ381" s="71">
        <v>0</v>
      </c>
      <c r="BR381" s="71">
        <v>0</v>
      </c>
      <c r="BS381" s="71">
        <v>0</v>
      </c>
      <c r="BT381" s="71">
        <v>0</v>
      </c>
      <c r="BU381"/>
      <c r="BV381" s="70">
        <v>0</v>
      </c>
      <c r="BW381" s="70">
        <v>0</v>
      </c>
      <c r="BX381" s="70">
        <v>0</v>
      </c>
      <c r="BY381" s="70">
        <v>0</v>
      </c>
      <c r="BZ381" s="70">
        <v>0</v>
      </c>
      <c r="CA381" s="70">
        <v>0</v>
      </c>
      <c r="CB381" s="70">
        <v>0</v>
      </c>
      <c r="CC381" s="70">
        <v>0</v>
      </c>
      <c r="CD381" s="70">
        <v>0</v>
      </c>
    </row>
    <row r="382" spans="1:82">
      <c r="A382" s="70" t="s">
        <v>2069</v>
      </c>
      <c r="B382" s="70">
        <v>68</v>
      </c>
      <c r="C382" s="70">
        <v>17</v>
      </c>
      <c r="D382" s="70">
        <v>4</v>
      </c>
      <c r="E382" s="70">
        <v>2020</v>
      </c>
      <c r="F382" s="70" t="s">
        <v>159</v>
      </c>
      <c r="G382" s="70" t="s">
        <v>2052</v>
      </c>
      <c r="H382" s="70" t="s">
        <v>2053</v>
      </c>
      <c r="I382" s="148"/>
      <c r="J382" s="71">
        <v>70.912610323564863</v>
      </c>
      <c r="K382" s="71">
        <v>0.61325397640021795</v>
      </c>
      <c r="L382" s="71">
        <v>0.19641639029587782</v>
      </c>
      <c r="M382" s="71">
        <v>17.249451273763203</v>
      </c>
      <c r="N382" s="71">
        <v>30.864259827099136</v>
      </c>
      <c r="O382" s="71">
        <v>20.209270605587434</v>
      </c>
      <c r="P382" s="71">
        <v>12.269838489652647</v>
      </c>
      <c r="Q382" s="71">
        <v>1.3980177125117801</v>
      </c>
      <c r="R382" s="71">
        <v>0</v>
      </c>
      <c r="S382" s="71">
        <v>2.6968543190789451</v>
      </c>
      <c r="T382" s="72"/>
      <c r="U382" s="71">
        <v>2444064</v>
      </c>
      <c r="V382" s="71">
        <v>320</v>
      </c>
      <c r="W382" s="71">
        <v>8</v>
      </c>
      <c r="X382" s="71">
        <v>4062</v>
      </c>
      <c r="Y382" s="71">
        <v>10573</v>
      </c>
      <c r="Z382" s="71">
        <v>14441</v>
      </c>
      <c r="AA382" s="71">
        <v>2708</v>
      </c>
      <c r="AB382" s="71">
        <v>23711</v>
      </c>
      <c r="AC382" s="71">
        <v>0</v>
      </c>
      <c r="AD382" s="71">
        <v>2.6968543190789451</v>
      </c>
      <c r="AE382" s="72"/>
      <c r="AF382" s="71">
        <v>25606099.539380819</v>
      </c>
      <c r="AG382" s="71">
        <v>423335.50591304124</v>
      </c>
      <c r="AH382" s="71">
        <v>68890.321595354195</v>
      </c>
      <c r="AI382" s="71">
        <v>23853729.52040229</v>
      </c>
      <c r="AJ382" s="71">
        <v>49196901.491347991</v>
      </c>
      <c r="AK382" s="71"/>
      <c r="AL382" s="71"/>
      <c r="AM382" s="71">
        <v>3094548.93470447</v>
      </c>
      <c r="AN382" s="71"/>
      <c r="AO382" s="71"/>
      <c r="AP382" s="71">
        <v>102243505.31334396</v>
      </c>
      <c r="AQ382" s="72"/>
      <c r="AR382" s="71">
        <v>537</v>
      </c>
      <c r="AS382" s="71">
        <v>195</v>
      </c>
      <c r="AT382" s="71">
        <v>0</v>
      </c>
      <c r="AU382" s="71">
        <v>0</v>
      </c>
      <c r="AV382" s="71">
        <v>0</v>
      </c>
      <c r="AW382" s="71">
        <v>0</v>
      </c>
      <c r="AX382" s="71"/>
      <c r="AY382" s="72"/>
      <c r="AZ382" s="71">
        <v>2423.6000000000031</v>
      </c>
      <c r="BA382" s="71">
        <v>6996.8999999999969</v>
      </c>
      <c r="BB382" s="71">
        <v>0</v>
      </c>
      <c r="BC382" s="71">
        <v>0</v>
      </c>
      <c r="BD382" s="71">
        <v>0</v>
      </c>
      <c r="BE382" s="71">
        <v>0</v>
      </c>
      <c r="BF382" s="71"/>
      <c r="BG382" s="72"/>
      <c r="BH382" s="71">
        <v>0</v>
      </c>
      <c r="BI382" s="71">
        <v>0</v>
      </c>
      <c r="BJ382" s="71">
        <v>0</v>
      </c>
      <c r="BK382" s="71">
        <v>0</v>
      </c>
      <c r="BL382" s="71">
        <v>0</v>
      </c>
      <c r="BM382" s="71">
        <v>0</v>
      </c>
      <c r="BN382" s="72"/>
      <c r="BO382" s="71">
        <v>0</v>
      </c>
      <c r="BP382" s="71">
        <v>0</v>
      </c>
      <c r="BQ382" s="71">
        <v>0</v>
      </c>
      <c r="BR382" s="71">
        <v>0</v>
      </c>
      <c r="BS382" s="71">
        <v>0</v>
      </c>
      <c r="BT382" s="71">
        <v>0</v>
      </c>
      <c r="BU382"/>
      <c r="BV382" s="70">
        <v>0</v>
      </c>
      <c r="BW382" s="70">
        <v>0</v>
      </c>
      <c r="BX382" s="70">
        <v>0</v>
      </c>
      <c r="BY382" s="70">
        <v>0</v>
      </c>
      <c r="BZ382" s="70">
        <v>0</v>
      </c>
      <c r="CA382" s="70">
        <v>0</v>
      </c>
      <c r="CB382" s="70">
        <v>0</v>
      </c>
      <c r="CC382" s="70">
        <v>0</v>
      </c>
      <c r="CD382" s="70">
        <v>0</v>
      </c>
    </row>
    <row r="383" spans="1:82">
      <c r="A383" s="70" t="s">
        <v>2070</v>
      </c>
      <c r="B383" s="70">
        <v>68</v>
      </c>
      <c r="C383" s="70">
        <v>18</v>
      </c>
      <c r="D383" s="70">
        <v>4</v>
      </c>
      <c r="E383" s="70">
        <v>2021</v>
      </c>
      <c r="F383" s="70" t="s">
        <v>160</v>
      </c>
      <c r="G383" s="70" t="s">
        <v>2052</v>
      </c>
      <c r="H383" s="70" t="s">
        <v>2053</v>
      </c>
      <c r="I383" s="148"/>
      <c r="J383" s="71">
        <v>67.9382597212402</v>
      </c>
      <c r="K383" s="71">
        <v>0.67257955421286697</v>
      </c>
      <c r="L383" s="71">
        <v>0.19492666165713862</v>
      </c>
      <c r="M383" s="71">
        <v>18.577441800056246</v>
      </c>
      <c r="N383" s="71">
        <v>30.898090933912616</v>
      </c>
      <c r="O383" s="71">
        <v>19.659897426737228</v>
      </c>
      <c r="P383" s="71">
        <v>12.78282383937848</v>
      </c>
      <c r="Q383" s="71">
        <v>1.37700154086113</v>
      </c>
      <c r="R383" s="71">
        <v>0</v>
      </c>
      <c r="S383" s="71">
        <v>2.6536462576465598</v>
      </c>
      <c r="T383" s="72"/>
      <c r="U383" s="71">
        <v>2487320</v>
      </c>
      <c r="V383" s="71">
        <v>320</v>
      </c>
      <c r="W383" s="71">
        <v>8</v>
      </c>
      <c r="X383" s="71">
        <v>4062</v>
      </c>
      <c r="Y383" s="71">
        <v>10578</v>
      </c>
      <c r="Z383" s="71">
        <v>14465</v>
      </c>
      <c r="AA383" s="71">
        <v>2751</v>
      </c>
      <c r="AB383" s="71">
        <v>23584</v>
      </c>
      <c r="AC383" s="71">
        <v>0</v>
      </c>
      <c r="AD383" s="71">
        <v>2.6536462576465598</v>
      </c>
      <c r="AE383" s="72"/>
      <c r="AF383" s="71">
        <v>24273159.134760406</v>
      </c>
      <c r="AG383" s="71">
        <v>479000.02701243327</v>
      </c>
      <c r="AH383" s="71">
        <v>70075.160919106929</v>
      </c>
      <c r="AI383" s="71">
        <v>26489820.745228793</v>
      </c>
      <c r="AJ383" s="71">
        <v>46865876.200538538</v>
      </c>
      <c r="AK383" s="71">
        <v>0</v>
      </c>
      <c r="AL383" s="71">
        <v>0</v>
      </c>
      <c r="AM383" s="71">
        <v>3095727.530059224</v>
      </c>
      <c r="AN383" s="71">
        <v>0</v>
      </c>
      <c r="AO383" s="71">
        <v>0</v>
      </c>
      <c r="AP383" s="71">
        <v>101273658.79851851</v>
      </c>
      <c r="AQ383" s="72"/>
      <c r="AR383" s="71">
        <v>594</v>
      </c>
      <c r="AS383" s="71">
        <v>199</v>
      </c>
      <c r="AT383" s="71">
        <v>0</v>
      </c>
      <c r="AU383" s="71">
        <v>0</v>
      </c>
      <c r="AV383" s="71">
        <v>0</v>
      </c>
      <c r="AW383" s="71">
        <v>0</v>
      </c>
      <c r="AX383" s="71"/>
      <c r="AY383" s="72"/>
      <c r="AZ383" s="71">
        <v>2719.1000000000031</v>
      </c>
      <c r="BA383" s="71">
        <v>7183.8999999999969</v>
      </c>
      <c r="BB383" s="71">
        <v>0</v>
      </c>
      <c r="BC383" s="71">
        <v>0</v>
      </c>
      <c r="BD383" s="71">
        <v>0</v>
      </c>
      <c r="BE383" s="71">
        <v>0</v>
      </c>
      <c r="BF383" s="71"/>
      <c r="BG383" s="72"/>
      <c r="BH383" s="71">
        <v>0</v>
      </c>
      <c r="BI383" s="71">
        <v>0</v>
      </c>
      <c r="BJ383" s="71">
        <v>0</v>
      </c>
      <c r="BK383" s="71">
        <v>0</v>
      </c>
      <c r="BL383" s="71">
        <v>0</v>
      </c>
      <c r="BM383" s="71">
        <v>0</v>
      </c>
      <c r="BN383" s="72"/>
      <c r="BO383" s="71">
        <v>0</v>
      </c>
      <c r="BP383" s="71">
        <v>0</v>
      </c>
      <c r="BQ383" s="71">
        <v>0</v>
      </c>
      <c r="BR383" s="71">
        <v>0</v>
      </c>
      <c r="BS383" s="71">
        <v>0</v>
      </c>
      <c r="BT383" s="71">
        <v>0</v>
      </c>
      <c r="BU383"/>
      <c r="BV383" s="70">
        <v>0</v>
      </c>
      <c r="BW383" s="70">
        <v>0</v>
      </c>
      <c r="BX383" s="70">
        <v>0</v>
      </c>
      <c r="BY383" s="70">
        <v>0</v>
      </c>
      <c r="BZ383" s="70">
        <v>0</v>
      </c>
      <c r="CA383" s="70">
        <v>0</v>
      </c>
      <c r="CB383" s="70">
        <v>0</v>
      </c>
      <c r="CC383" s="70">
        <v>0</v>
      </c>
      <c r="CD383" s="70">
        <v>0</v>
      </c>
    </row>
    <row r="384" spans="1:82">
      <c r="A384" s="70" t="s">
        <v>2071</v>
      </c>
      <c r="B384" s="70">
        <v>68</v>
      </c>
      <c r="C384" s="70">
        <v>19</v>
      </c>
      <c r="D384" s="70">
        <v>4</v>
      </c>
      <c r="E384" s="70">
        <v>2022</v>
      </c>
      <c r="F384" s="70" t="s">
        <v>161</v>
      </c>
      <c r="G384" s="70" t="s">
        <v>2052</v>
      </c>
      <c r="H384" s="70" t="s">
        <v>2053</v>
      </c>
      <c r="I384" s="148"/>
      <c r="J384" s="71">
        <v>56.139972902306262</v>
      </c>
      <c r="K384" s="71">
        <v>0.65208280957320841</v>
      </c>
      <c r="L384" s="71">
        <v>0.17315407847281192</v>
      </c>
      <c r="M384" s="71">
        <v>16.906343550014295</v>
      </c>
      <c r="N384" s="71">
        <v>33.341882664219511</v>
      </c>
      <c r="O384" s="71">
        <v>20.640781257034597</v>
      </c>
      <c r="P384" s="71">
        <v>12.705304079594205</v>
      </c>
      <c r="Q384" s="71">
        <v>1.3825582512788739</v>
      </c>
      <c r="R384" s="71">
        <v>0</v>
      </c>
      <c r="S384" s="71">
        <v>2.241180462488642</v>
      </c>
      <c r="T384" s="72"/>
      <c r="U384" s="71">
        <v>2491607</v>
      </c>
      <c r="V384" s="71">
        <v>320</v>
      </c>
      <c r="W384" s="71">
        <v>8</v>
      </c>
      <c r="X384" s="71">
        <v>4062</v>
      </c>
      <c r="Y384" s="71">
        <v>10649</v>
      </c>
      <c r="Z384" s="71">
        <v>14429</v>
      </c>
      <c r="AA384" s="71">
        <v>2776</v>
      </c>
      <c r="AB384" s="71">
        <v>23485</v>
      </c>
      <c r="AC384" s="71">
        <v>0</v>
      </c>
      <c r="AD384" s="71">
        <v>2.241180462488642</v>
      </c>
      <c r="AE384" s="72"/>
      <c r="AF384" s="71">
        <v>22644590.598739326</v>
      </c>
      <c r="AG384" s="71">
        <v>486493.18039099377</v>
      </c>
      <c r="AH384" s="71">
        <v>68143.316903874307</v>
      </c>
      <c r="AI384" s="71">
        <v>24024767.703819092</v>
      </c>
      <c r="AJ384" s="71">
        <v>52711910.891040787</v>
      </c>
      <c r="AK384" s="71">
        <v>0</v>
      </c>
      <c r="AL384" s="71">
        <v>0</v>
      </c>
      <c r="AM384" s="71">
        <v>3032554.509151109</v>
      </c>
      <c r="AN384" s="71">
        <v>0</v>
      </c>
      <c r="AO384" s="71">
        <v>0</v>
      </c>
      <c r="AP384" s="71">
        <v>102968460.20004518</v>
      </c>
      <c r="AQ384" s="72"/>
      <c r="AR384" s="71">
        <v>659</v>
      </c>
      <c r="AS384" s="71">
        <v>208</v>
      </c>
      <c r="AT384" s="71">
        <v>0</v>
      </c>
      <c r="AU384" s="71">
        <v>0</v>
      </c>
      <c r="AV384" s="71">
        <v>0</v>
      </c>
      <c r="AW384" s="71">
        <v>0</v>
      </c>
      <c r="AX384" s="71"/>
      <c r="AY384" s="72"/>
      <c r="AZ384" s="71">
        <v>3081.7000000000039</v>
      </c>
      <c r="BA384" s="71">
        <v>9085.3999999999978</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2072</v>
      </c>
      <c r="B385" s="70">
        <v>68</v>
      </c>
      <c r="C385" s="70">
        <v>20</v>
      </c>
      <c r="D385" s="70">
        <v>4</v>
      </c>
      <c r="E385" s="70">
        <v>2023</v>
      </c>
      <c r="F385" s="70" t="s">
        <v>1539</v>
      </c>
      <c r="G385" s="70" t="s">
        <v>2052</v>
      </c>
      <c r="H385" s="70" t="s">
        <v>2053</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733</v>
      </c>
      <c r="AS385" s="71">
        <v>209</v>
      </c>
      <c r="AT385" s="71">
        <v>0</v>
      </c>
      <c r="AU385" s="71">
        <v>0</v>
      </c>
      <c r="AV385" s="71">
        <v>0</v>
      </c>
      <c r="AW385" s="71">
        <v>0</v>
      </c>
      <c r="AX385" s="71"/>
      <c r="AY385" s="72"/>
      <c r="AZ385" s="71">
        <v>3495.0000000000055</v>
      </c>
      <c r="BA385" s="71">
        <v>9101.3999999999978</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2073</v>
      </c>
      <c r="B386" s="70">
        <v>68</v>
      </c>
      <c r="C386" s="70">
        <v>21</v>
      </c>
      <c r="D386" s="70">
        <v>4</v>
      </c>
      <c r="E386" s="70">
        <v>2024</v>
      </c>
      <c r="F386" s="70" t="s">
        <v>1554</v>
      </c>
      <c r="G386" s="1064" t="s">
        <v>2052</v>
      </c>
      <c r="H386" s="70" t="s">
        <v>2053</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2074</v>
      </c>
      <c r="B387" s="70">
        <v>171</v>
      </c>
      <c r="C387" s="70">
        <v>1</v>
      </c>
      <c r="D387" s="70">
        <v>11</v>
      </c>
      <c r="E387" s="70">
        <v>1990</v>
      </c>
      <c r="F387" s="70" t="s">
        <v>787</v>
      </c>
      <c r="G387" s="1064" t="s">
        <v>2075</v>
      </c>
      <c r="H387" s="70" t="s">
        <v>2076</v>
      </c>
      <c r="I387" s="148"/>
      <c r="J387" s="71">
        <v>38.347158174828323</v>
      </c>
      <c r="K387" s="71">
        <v>7.4118697154031477</v>
      </c>
      <c r="L387" s="71">
        <v>38.180673863614437</v>
      </c>
      <c r="M387" s="71">
        <v>19.786210020216849</v>
      </c>
      <c r="N387" s="71">
        <v>36.250974625354473</v>
      </c>
      <c r="O387" s="71">
        <v>24.47778692700399</v>
      </c>
      <c r="P387" s="71">
        <v>36.68695640992464</v>
      </c>
      <c r="Q387" s="71">
        <v>2.0501203182530698</v>
      </c>
      <c r="R387" s="71">
        <v>0</v>
      </c>
      <c r="S387" s="71">
        <v>1.8710814660871971</v>
      </c>
      <c r="T387" s="72"/>
      <c r="U387" s="71">
        <v>2854683</v>
      </c>
      <c r="V387" s="71">
        <v>2163</v>
      </c>
      <c r="W387" s="71">
        <v>412</v>
      </c>
      <c r="X387" s="71">
        <v>7442</v>
      </c>
      <c r="Y387" s="71">
        <v>9406</v>
      </c>
      <c r="Z387" s="71">
        <v>10068</v>
      </c>
      <c r="AA387" s="71">
        <v>8908</v>
      </c>
      <c r="AB387" s="71">
        <v>33287</v>
      </c>
      <c r="AC387" s="71">
        <v>0</v>
      </c>
      <c r="AD387" s="71">
        <v>1.8710814660871971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2077</v>
      </c>
      <c r="B388" s="70">
        <v>172</v>
      </c>
      <c r="C388" s="70">
        <v>2</v>
      </c>
      <c r="D388" s="70">
        <v>11</v>
      </c>
      <c r="E388" s="70">
        <v>2005</v>
      </c>
      <c r="F388" s="70" t="s">
        <v>789</v>
      </c>
      <c r="G388" s="70" t="s">
        <v>2075</v>
      </c>
      <c r="H388" s="70" t="s">
        <v>2076</v>
      </c>
      <c r="I388" s="148"/>
      <c r="J388" s="71">
        <v>40.283359057359313</v>
      </c>
      <c r="K388" s="71">
        <v>5.8051071238056977</v>
      </c>
      <c r="L388" s="71">
        <v>34.601728808483742</v>
      </c>
      <c r="M388" s="71">
        <v>36.928925413021958</v>
      </c>
      <c r="N388" s="71">
        <v>59.366182465096287</v>
      </c>
      <c r="O388" s="71">
        <v>33.330107995247602</v>
      </c>
      <c r="P388" s="71">
        <v>40.837776348745912</v>
      </c>
      <c r="Q388" s="71">
        <v>1.8537978968490401</v>
      </c>
      <c r="R388" s="71">
        <v>0</v>
      </c>
      <c r="S388" s="71">
        <v>4.9017935999999986</v>
      </c>
      <c r="T388" s="72"/>
      <c r="U388" s="71">
        <v>3253106</v>
      </c>
      <c r="V388" s="71">
        <v>1802</v>
      </c>
      <c r="W388" s="71">
        <v>345</v>
      </c>
      <c r="X388" s="71">
        <v>5845</v>
      </c>
      <c r="Y388" s="71">
        <v>10309</v>
      </c>
      <c r="Z388" s="71">
        <v>15864</v>
      </c>
      <c r="AA388" s="71">
        <v>8121</v>
      </c>
      <c r="AB388" s="71">
        <v>31466</v>
      </c>
      <c r="AC388" s="71">
        <v>0</v>
      </c>
      <c r="AD388" s="71">
        <v>4.9017935999999986</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2078</v>
      </c>
      <c r="B389" s="70">
        <v>173</v>
      </c>
      <c r="C389" s="70">
        <v>3</v>
      </c>
      <c r="D389" s="70">
        <v>11</v>
      </c>
      <c r="E389" s="70">
        <v>2006</v>
      </c>
      <c r="F389" s="70" t="s">
        <v>790</v>
      </c>
      <c r="G389" s="70" t="s">
        <v>2075</v>
      </c>
      <c r="H389" s="70" t="s">
        <v>2076</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2079</v>
      </c>
      <c r="B390" s="70">
        <v>174</v>
      </c>
      <c r="C390" s="70">
        <v>4</v>
      </c>
      <c r="D390" s="70">
        <v>11</v>
      </c>
      <c r="E390" s="70">
        <v>2007</v>
      </c>
      <c r="F390" s="70" t="s">
        <v>791</v>
      </c>
      <c r="G390" s="70" t="s">
        <v>2075</v>
      </c>
      <c r="H390" s="70" t="s">
        <v>2076</v>
      </c>
      <c r="I390" s="148"/>
      <c r="J390" s="71">
        <v>39.046252684928213</v>
      </c>
      <c r="K390" s="71">
        <v>5.0327464209800263</v>
      </c>
      <c r="L390" s="71">
        <v>42.183175980616603</v>
      </c>
      <c r="M390" s="71">
        <v>33.044176891463302</v>
      </c>
      <c r="N390" s="71">
        <v>59.273889248977397</v>
      </c>
      <c r="O390" s="71">
        <v>31.83362488201605</v>
      </c>
      <c r="P390" s="71">
        <v>40.882650291564609</v>
      </c>
      <c r="Q390" s="71">
        <v>1.8998853378176901</v>
      </c>
      <c r="R390" s="71">
        <v>0</v>
      </c>
      <c r="S390" s="71">
        <v>3.17760298424</v>
      </c>
      <c r="T390" s="72"/>
      <c r="U390" s="71">
        <v>3539993</v>
      </c>
      <c r="V390" s="71">
        <v>1663</v>
      </c>
      <c r="W390" s="71">
        <v>552</v>
      </c>
      <c r="X390" s="71">
        <v>7022</v>
      </c>
      <c r="Y390" s="71">
        <v>10327</v>
      </c>
      <c r="Z390" s="71">
        <v>15751</v>
      </c>
      <c r="AA390" s="71">
        <v>8006</v>
      </c>
      <c r="AB390" s="71">
        <v>30543</v>
      </c>
      <c r="AC390" s="71">
        <v>0</v>
      </c>
      <c r="AD390" s="71">
        <v>3.17760298424</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2080</v>
      </c>
      <c r="B391" s="70">
        <v>175</v>
      </c>
      <c r="C391" s="70">
        <v>5</v>
      </c>
      <c r="D391" s="70">
        <v>11</v>
      </c>
      <c r="E391" s="70">
        <v>2008</v>
      </c>
      <c r="F391" s="70" t="s">
        <v>792</v>
      </c>
      <c r="G391" s="70" t="s">
        <v>2075</v>
      </c>
      <c r="H391" s="70" t="s">
        <v>2076</v>
      </c>
      <c r="I391" s="148"/>
      <c r="J391" s="71">
        <v>40.084676328610527</v>
      </c>
      <c r="K391" s="71">
        <v>3.6580157582389479</v>
      </c>
      <c r="L391" s="71">
        <v>37.152420787412893</v>
      </c>
      <c r="M391" s="71">
        <v>34.656575430362423</v>
      </c>
      <c r="N391" s="71">
        <v>48.83498463223723</v>
      </c>
      <c r="O391" s="71">
        <v>30.838164676307219</v>
      </c>
      <c r="P391" s="71">
        <v>40.223976644530339</v>
      </c>
      <c r="Q391" s="71">
        <v>1.83848220967749</v>
      </c>
      <c r="R391" s="71">
        <v>0</v>
      </c>
      <c r="S391" s="71">
        <v>2.7476198684800002</v>
      </c>
      <c r="T391" s="72"/>
      <c r="U391" s="71">
        <v>3923351</v>
      </c>
      <c r="V391" s="71">
        <v>1663</v>
      </c>
      <c r="W391" s="71">
        <v>552</v>
      </c>
      <c r="X391" s="71">
        <v>7022</v>
      </c>
      <c r="Y391" s="71">
        <v>10334</v>
      </c>
      <c r="Z391" s="71">
        <v>15794</v>
      </c>
      <c r="AA391" s="71">
        <v>7886</v>
      </c>
      <c r="AB391" s="71">
        <v>30042</v>
      </c>
      <c r="AC391" s="71">
        <v>0</v>
      </c>
      <c r="AD391" s="71">
        <v>2.7476198684800002</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2081</v>
      </c>
      <c r="B392" s="70">
        <v>176</v>
      </c>
      <c r="C392" s="70">
        <v>6</v>
      </c>
      <c r="D392" s="70">
        <v>11</v>
      </c>
      <c r="E392" s="70">
        <v>2009</v>
      </c>
      <c r="F392" s="70" t="s">
        <v>176</v>
      </c>
      <c r="G392" s="70" t="s">
        <v>2075</v>
      </c>
      <c r="H392" s="70" t="s">
        <v>2076</v>
      </c>
      <c r="I392" s="148"/>
      <c r="J392" s="71">
        <v>50.385191875010086</v>
      </c>
      <c r="K392" s="71">
        <v>3.8585087180944151</v>
      </c>
      <c r="L392" s="71">
        <v>22.16674136243396</v>
      </c>
      <c r="M392" s="71">
        <v>35.468496669920007</v>
      </c>
      <c r="N392" s="71">
        <v>46.68829029496321</v>
      </c>
      <c r="O392" s="71">
        <v>31.215108999868281</v>
      </c>
      <c r="P392" s="71">
        <v>38.768869021991129</v>
      </c>
      <c r="Q392" s="71">
        <v>1.7242609681129899</v>
      </c>
      <c r="R392" s="71">
        <v>0</v>
      </c>
      <c r="S392" s="71">
        <v>3.035685484480001</v>
      </c>
      <c r="T392" s="72"/>
      <c r="U392" s="71">
        <v>3766765</v>
      </c>
      <c r="V392" s="71">
        <v>1420</v>
      </c>
      <c r="W392" s="71">
        <v>451</v>
      </c>
      <c r="X392" s="71">
        <v>7218</v>
      </c>
      <c r="Y392" s="71">
        <v>10372</v>
      </c>
      <c r="Z392" s="71">
        <v>15780</v>
      </c>
      <c r="AA392" s="71">
        <v>7803</v>
      </c>
      <c r="AB392" s="71">
        <v>29577</v>
      </c>
      <c r="AC392" s="71">
        <v>0</v>
      </c>
      <c r="AD392" s="71">
        <v>3.035685484480001</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25.05</v>
      </c>
      <c r="BK392" s="71">
        <v>0</v>
      </c>
      <c r="BL392" s="71">
        <v>15.278</v>
      </c>
      <c r="BM392" s="71">
        <v>0</v>
      </c>
      <c r="BN392" s="72"/>
      <c r="BO392" s="71">
        <v>0</v>
      </c>
      <c r="BP392" s="71">
        <v>0</v>
      </c>
      <c r="BQ392" s="71">
        <v>3</v>
      </c>
      <c r="BR392" s="71">
        <v>0</v>
      </c>
      <c r="BS392" s="71">
        <v>1</v>
      </c>
      <c r="BT392" s="71">
        <v>0</v>
      </c>
      <c r="BU392"/>
      <c r="BV392" s="70">
        <v>40.328000000000003</v>
      </c>
      <c r="BW392" s="70">
        <v>0</v>
      </c>
      <c r="BX392" s="70">
        <v>0</v>
      </c>
      <c r="BY392" s="70">
        <v>0</v>
      </c>
      <c r="BZ392" s="70">
        <v>0</v>
      </c>
      <c r="CA392" s="70">
        <v>0</v>
      </c>
      <c r="CB392" s="70">
        <v>0</v>
      </c>
      <c r="CC392" s="70">
        <v>0</v>
      </c>
      <c r="CD392" s="70">
        <v>0</v>
      </c>
    </row>
    <row r="393" spans="1:82">
      <c r="A393" s="70" t="s">
        <v>2082</v>
      </c>
      <c r="B393" s="70">
        <v>177</v>
      </c>
      <c r="C393" s="70">
        <v>7</v>
      </c>
      <c r="D393" s="70">
        <v>11</v>
      </c>
      <c r="E393" s="70">
        <v>2010</v>
      </c>
      <c r="F393" s="70" t="s">
        <v>177</v>
      </c>
      <c r="G393" s="70" t="s">
        <v>2075</v>
      </c>
      <c r="H393" s="70" t="s">
        <v>2076</v>
      </c>
      <c r="I393" s="148"/>
      <c r="J393" s="71">
        <v>36.424362213252103</v>
      </c>
      <c r="K393" s="71">
        <v>3.679253697760851</v>
      </c>
      <c r="L393" s="71">
        <v>20.559332916201431</v>
      </c>
      <c r="M393" s="71">
        <v>33.87181157206247</v>
      </c>
      <c r="N393" s="71">
        <v>48.449615333717787</v>
      </c>
      <c r="O393" s="71">
        <v>30.942744920897621</v>
      </c>
      <c r="P393" s="71">
        <v>39.501988107040781</v>
      </c>
      <c r="Q393" s="71">
        <v>1.7747943220167</v>
      </c>
      <c r="R393" s="71">
        <v>0</v>
      </c>
      <c r="S393" s="71">
        <v>3.2722084050000002</v>
      </c>
      <c r="T393" s="72"/>
      <c r="U393" s="71">
        <v>3200198</v>
      </c>
      <c r="V393" s="71">
        <v>1420</v>
      </c>
      <c r="W393" s="71">
        <v>451</v>
      </c>
      <c r="X393" s="71">
        <v>7218</v>
      </c>
      <c r="Y393" s="71">
        <v>10357</v>
      </c>
      <c r="Z393" s="71">
        <v>15715</v>
      </c>
      <c r="AA393" s="71">
        <v>7752</v>
      </c>
      <c r="AB393" s="71">
        <v>29172</v>
      </c>
      <c r="AC393" s="71">
        <v>0</v>
      </c>
      <c r="AD393" s="71">
        <v>3.2722084050000002</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23.632000000000001</v>
      </c>
      <c r="BK393" s="71">
        <v>0</v>
      </c>
      <c r="BL393" s="71">
        <v>14.385999999999999</v>
      </c>
      <c r="BM393" s="71">
        <v>0</v>
      </c>
      <c r="BN393" s="72"/>
      <c r="BO393" s="71">
        <v>0</v>
      </c>
      <c r="BP393" s="71">
        <v>0</v>
      </c>
      <c r="BQ393" s="71">
        <v>3</v>
      </c>
      <c r="BR393" s="71">
        <v>0</v>
      </c>
      <c r="BS393" s="71">
        <v>1</v>
      </c>
      <c r="BT393" s="71">
        <v>0</v>
      </c>
      <c r="BU393"/>
      <c r="BV393" s="70">
        <v>38.018000000000001</v>
      </c>
      <c r="BW393" s="70">
        <v>0</v>
      </c>
      <c r="BX393" s="70">
        <v>0</v>
      </c>
      <c r="BY393" s="70">
        <v>0</v>
      </c>
      <c r="BZ393" s="70">
        <v>0</v>
      </c>
      <c r="CA393" s="70">
        <v>0</v>
      </c>
      <c r="CB393" s="70">
        <v>0</v>
      </c>
      <c r="CC393" s="70">
        <v>0</v>
      </c>
      <c r="CD393" s="70">
        <v>0</v>
      </c>
    </row>
    <row r="394" spans="1:82">
      <c r="A394" s="70" t="s">
        <v>2083</v>
      </c>
      <c r="B394" s="70">
        <v>178</v>
      </c>
      <c r="C394" s="70">
        <v>8</v>
      </c>
      <c r="D394" s="70">
        <v>11</v>
      </c>
      <c r="E394" s="70">
        <v>2011</v>
      </c>
      <c r="F394" s="70" t="s">
        <v>178</v>
      </c>
      <c r="G394" s="70" t="s">
        <v>2075</v>
      </c>
      <c r="H394" s="70" t="s">
        <v>2076</v>
      </c>
      <c r="I394" s="148"/>
      <c r="J394" s="71">
        <v>27.556789569487421</v>
      </c>
      <c r="K394" s="71">
        <v>4.4900972368023186</v>
      </c>
      <c r="L394" s="71">
        <v>22.518923322110769</v>
      </c>
      <c r="M394" s="71">
        <v>41.719253165342813</v>
      </c>
      <c r="N394" s="71">
        <v>58.867360040936788</v>
      </c>
      <c r="O394" s="71">
        <v>30.460176119904322</v>
      </c>
      <c r="P394" s="71">
        <v>37.509309655504374</v>
      </c>
      <c r="Q394" s="71">
        <v>2.01436180793183</v>
      </c>
      <c r="R394" s="71">
        <v>0</v>
      </c>
      <c r="S394" s="71">
        <v>3.9494132632499999</v>
      </c>
      <c r="T394" s="72"/>
      <c r="U394" s="71">
        <v>2681273</v>
      </c>
      <c r="V394" s="71">
        <v>1420</v>
      </c>
      <c r="W394" s="71">
        <v>451</v>
      </c>
      <c r="X394" s="71">
        <v>7218</v>
      </c>
      <c r="Y394" s="71">
        <v>10351</v>
      </c>
      <c r="Z394" s="71">
        <v>15806</v>
      </c>
      <c r="AA394" s="71">
        <v>7580</v>
      </c>
      <c r="AB394" s="71">
        <v>28704</v>
      </c>
      <c r="AC394" s="71">
        <v>0</v>
      </c>
      <c r="AD394" s="71">
        <v>3.9494132632499999</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22.626000000000001</v>
      </c>
      <c r="BK394" s="71">
        <v>0</v>
      </c>
      <c r="BL394" s="71">
        <v>13.071</v>
      </c>
      <c r="BM394" s="71">
        <v>0</v>
      </c>
      <c r="BN394" s="72"/>
      <c r="BO394" s="71">
        <v>0</v>
      </c>
      <c r="BP394" s="71">
        <v>0</v>
      </c>
      <c r="BQ394" s="71">
        <v>3</v>
      </c>
      <c r="BR394" s="71">
        <v>0</v>
      </c>
      <c r="BS394" s="71">
        <v>1</v>
      </c>
      <c r="BT394" s="71">
        <v>0</v>
      </c>
      <c r="BU394"/>
      <c r="BV394" s="70">
        <v>35.697000000000003</v>
      </c>
      <c r="BW394" s="70">
        <v>0</v>
      </c>
      <c r="BX394" s="70">
        <v>0</v>
      </c>
      <c r="BY394" s="70">
        <v>0</v>
      </c>
      <c r="BZ394" s="70">
        <v>0</v>
      </c>
      <c r="CA394" s="70">
        <v>0</v>
      </c>
      <c r="CB394" s="70">
        <v>0</v>
      </c>
      <c r="CC394" s="70">
        <v>0</v>
      </c>
      <c r="CD394" s="70">
        <v>0</v>
      </c>
    </row>
    <row r="395" spans="1:82">
      <c r="A395" s="70" t="s">
        <v>2084</v>
      </c>
      <c r="B395" s="70">
        <v>179</v>
      </c>
      <c r="C395" s="70">
        <v>9</v>
      </c>
      <c r="D395" s="70">
        <v>11</v>
      </c>
      <c r="E395" s="70">
        <v>2012</v>
      </c>
      <c r="F395" s="70" t="s">
        <v>179</v>
      </c>
      <c r="G395" s="70" t="s">
        <v>2075</v>
      </c>
      <c r="H395" s="70" t="s">
        <v>2076</v>
      </c>
      <c r="I395" s="148"/>
      <c r="J395" s="71">
        <v>35.592683038293018</v>
      </c>
      <c r="K395" s="71">
        <v>4.2939351270422872</v>
      </c>
      <c r="L395" s="71">
        <v>22.02105351151836</v>
      </c>
      <c r="M395" s="71">
        <v>41.595697742567729</v>
      </c>
      <c r="N395" s="71">
        <v>63.786531837741173</v>
      </c>
      <c r="O395" s="71">
        <v>30.560809664564218</v>
      </c>
      <c r="P395" s="71">
        <v>37.508724717442597</v>
      </c>
      <c r="Q395" s="71">
        <v>2.1583701219749898</v>
      </c>
      <c r="R395" s="71">
        <v>0</v>
      </c>
      <c r="S395" s="71">
        <v>3.87737669885</v>
      </c>
      <c r="T395" s="72"/>
      <c r="U395" s="71">
        <v>3021703</v>
      </c>
      <c r="V395" s="71">
        <v>1420</v>
      </c>
      <c r="W395" s="71">
        <v>451</v>
      </c>
      <c r="X395" s="71">
        <v>7218</v>
      </c>
      <c r="Y395" s="71">
        <v>10481</v>
      </c>
      <c r="Z395" s="71">
        <v>15984</v>
      </c>
      <c r="AA395" s="71">
        <v>7537</v>
      </c>
      <c r="AB395" s="71">
        <v>28308</v>
      </c>
      <c r="AC395" s="71">
        <v>0</v>
      </c>
      <c r="AD395" s="71">
        <v>3.87737669885</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24.638000000000002</v>
      </c>
      <c r="BK395" s="71">
        <v>0</v>
      </c>
      <c r="BL395" s="71">
        <v>15.602</v>
      </c>
      <c r="BM395" s="71">
        <v>0</v>
      </c>
      <c r="BN395" s="72"/>
      <c r="BO395" s="71">
        <v>0</v>
      </c>
      <c r="BP395" s="71">
        <v>0</v>
      </c>
      <c r="BQ395" s="71">
        <v>3</v>
      </c>
      <c r="BR395" s="71">
        <v>0</v>
      </c>
      <c r="BS395" s="71">
        <v>1</v>
      </c>
      <c r="BT395" s="71">
        <v>0</v>
      </c>
      <c r="BU395"/>
      <c r="BV395" s="70">
        <v>40.24</v>
      </c>
      <c r="BW395" s="70">
        <v>0</v>
      </c>
      <c r="BX395" s="70">
        <v>0</v>
      </c>
      <c r="BY395" s="70">
        <v>0</v>
      </c>
      <c r="BZ395" s="70">
        <v>0</v>
      </c>
      <c r="CA395" s="70">
        <v>0</v>
      </c>
      <c r="CB395" s="70">
        <v>0</v>
      </c>
      <c r="CC395" s="70">
        <v>0</v>
      </c>
      <c r="CD395" s="70">
        <v>0</v>
      </c>
    </row>
    <row r="396" spans="1:82">
      <c r="A396" s="70" t="s">
        <v>2085</v>
      </c>
      <c r="B396" s="70">
        <v>180</v>
      </c>
      <c r="C396" s="70">
        <v>10</v>
      </c>
      <c r="D396" s="70">
        <v>11</v>
      </c>
      <c r="E396" s="70">
        <v>2013</v>
      </c>
      <c r="F396" s="70" t="s">
        <v>180</v>
      </c>
      <c r="G396" s="70" t="s">
        <v>2075</v>
      </c>
      <c r="H396" s="70" t="s">
        <v>2076</v>
      </c>
      <c r="I396" s="148"/>
      <c r="J396" s="71">
        <v>34.358067302946033</v>
      </c>
      <c r="K396" s="71">
        <v>4.1733119266883296</v>
      </c>
      <c r="L396" s="71">
        <v>17.90064329969303</v>
      </c>
      <c r="M396" s="71">
        <v>39.908096418408292</v>
      </c>
      <c r="N396" s="71">
        <v>55.015046911365559</v>
      </c>
      <c r="O396" s="71">
        <v>29.585918170456299</v>
      </c>
      <c r="P396" s="71">
        <v>38.304450537696056</v>
      </c>
      <c r="Q396" s="71">
        <v>2.16895386720216</v>
      </c>
      <c r="R396" s="71">
        <v>0</v>
      </c>
      <c r="S396" s="71">
        <v>4.0448380658399996</v>
      </c>
      <c r="T396" s="72"/>
      <c r="U396" s="71">
        <v>2734650</v>
      </c>
      <c r="V396" s="71">
        <v>1420</v>
      </c>
      <c r="W396" s="71">
        <v>451</v>
      </c>
      <c r="X396" s="71">
        <v>7218</v>
      </c>
      <c r="Y396" s="71">
        <v>10490</v>
      </c>
      <c r="Z396" s="71">
        <v>16165</v>
      </c>
      <c r="AA396" s="71">
        <v>7668</v>
      </c>
      <c r="AB396" s="71">
        <v>28039</v>
      </c>
      <c r="AC396" s="71">
        <v>0</v>
      </c>
      <c r="AD396" s="71">
        <v>4.0448380658399996</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25.962</v>
      </c>
      <c r="BK396" s="71">
        <v>0</v>
      </c>
      <c r="BL396" s="71">
        <v>16.518999999999998</v>
      </c>
      <c r="BM396" s="71">
        <v>0</v>
      </c>
      <c r="BN396" s="72"/>
      <c r="BO396" s="71">
        <v>0</v>
      </c>
      <c r="BP396" s="71">
        <v>0</v>
      </c>
      <c r="BQ396" s="71">
        <v>3</v>
      </c>
      <c r="BR396" s="71">
        <v>0</v>
      </c>
      <c r="BS396" s="71">
        <v>1</v>
      </c>
      <c r="BT396" s="71">
        <v>0</v>
      </c>
      <c r="BU396"/>
      <c r="BV396" s="70">
        <v>42.481000000000002</v>
      </c>
      <c r="BW396" s="70">
        <v>0</v>
      </c>
      <c r="BX396" s="70">
        <v>0</v>
      </c>
      <c r="BY396" s="70">
        <v>0</v>
      </c>
      <c r="BZ396" s="70">
        <v>0</v>
      </c>
      <c r="CA396" s="70">
        <v>0</v>
      </c>
      <c r="CB396" s="70">
        <v>0</v>
      </c>
      <c r="CC396" s="70">
        <v>0</v>
      </c>
      <c r="CD396" s="70">
        <v>0</v>
      </c>
    </row>
    <row r="397" spans="1:82">
      <c r="A397" s="70" t="s">
        <v>2086</v>
      </c>
      <c r="B397" s="70">
        <v>181</v>
      </c>
      <c r="C397" s="70">
        <v>11</v>
      </c>
      <c r="D397" s="70">
        <v>11</v>
      </c>
      <c r="E397" s="70">
        <v>2014</v>
      </c>
      <c r="F397" s="70" t="s">
        <v>181</v>
      </c>
      <c r="G397" s="70" t="s">
        <v>2075</v>
      </c>
      <c r="H397" s="70" t="s">
        <v>2076</v>
      </c>
      <c r="I397" s="148"/>
      <c r="J397" s="71">
        <v>35.623081232396238</v>
      </c>
      <c r="K397" s="71">
        <v>3.5880483404862962</v>
      </c>
      <c r="L397" s="71">
        <v>19.553506132748279</v>
      </c>
      <c r="M397" s="71">
        <v>40.144369028146883</v>
      </c>
      <c r="N397" s="71">
        <v>48.302736201933783</v>
      </c>
      <c r="O397" s="71">
        <v>28.052620823109596</v>
      </c>
      <c r="P397" s="71">
        <v>38.056652935172686</v>
      </c>
      <c r="Q397" s="71">
        <v>2.0518888195910798</v>
      </c>
      <c r="R397" s="71">
        <v>0</v>
      </c>
      <c r="S397" s="71">
        <v>3.5250862359999999</v>
      </c>
      <c r="T397" s="72"/>
      <c r="U397" s="71">
        <v>2827555</v>
      </c>
      <c r="V397" s="71">
        <v>1241</v>
      </c>
      <c r="W397" s="71">
        <v>423</v>
      </c>
      <c r="X397" s="71">
        <v>7424</v>
      </c>
      <c r="Y397" s="71">
        <v>10488</v>
      </c>
      <c r="Z397" s="71">
        <v>16143</v>
      </c>
      <c r="AA397" s="71">
        <v>7579</v>
      </c>
      <c r="AB397" s="71">
        <v>27647</v>
      </c>
      <c r="AC397" s="71">
        <v>0</v>
      </c>
      <c r="AD397" s="71">
        <v>3.5250862359999999</v>
      </c>
      <c r="AE397" s="72"/>
      <c r="AF397" s="71"/>
      <c r="AG397" s="71"/>
      <c r="AH397" s="71"/>
      <c r="AI397" s="71"/>
      <c r="AJ397" s="71"/>
      <c r="AK397" s="71"/>
      <c r="AL397" s="71"/>
      <c r="AM397" s="71"/>
      <c r="AN397" s="71"/>
      <c r="AO397" s="71"/>
      <c r="AP397" s="71"/>
      <c r="AQ397" s="72"/>
      <c r="AR397" s="71">
        <v>322</v>
      </c>
      <c r="AS397" s="71">
        <v>38</v>
      </c>
      <c r="AT397" s="71">
        <v>0</v>
      </c>
      <c r="AU397" s="71">
        <v>1</v>
      </c>
      <c r="AV397" s="71">
        <v>0</v>
      </c>
      <c r="AW397" s="71">
        <v>0</v>
      </c>
      <c r="AX397" s="71"/>
      <c r="AY397" s="72"/>
      <c r="AZ397" s="71">
        <v>1492</v>
      </c>
      <c r="BA397" s="71">
        <v>831.7</v>
      </c>
      <c r="BB397" s="71">
        <v>0</v>
      </c>
      <c r="BC397" s="71">
        <v>9.9</v>
      </c>
      <c r="BD397" s="71">
        <v>0</v>
      </c>
      <c r="BE397" s="71">
        <v>0</v>
      </c>
      <c r="BF397" s="71"/>
      <c r="BG397" s="72"/>
      <c r="BH397" s="71">
        <v>0</v>
      </c>
      <c r="BI397" s="71">
        <v>0</v>
      </c>
      <c r="BJ397" s="71">
        <v>23.016999999999999</v>
      </c>
      <c r="BK397" s="71">
        <v>0</v>
      </c>
      <c r="BL397" s="71">
        <v>16.209</v>
      </c>
      <c r="BM397" s="71">
        <v>0</v>
      </c>
      <c r="BN397" s="72"/>
      <c r="BO397" s="71">
        <v>0</v>
      </c>
      <c r="BP397" s="71">
        <v>0</v>
      </c>
      <c r="BQ397" s="71">
        <v>3</v>
      </c>
      <c r="BR397" s="71">
        <v>0</v>
      </c>
      <c r="BS397" s="71">
        <v>1</v>
      </c>
      <c r="BT397" s="71">
        <v>0</v>
      </c>
      <c r="BU397"/>
      <c r="BV397" s="70">
        <v>39.225999999999999</v>
      </c>
      <c r="BW397" s="70">
        <v>0</v>
      </c>
      <c r="BX397" s="70">
        <v>0</v>
      </c>
      <c r="BY397" s="70">
        <v>0</v>
      </c>
      <c r="BZ397" s="70">
        <v>0</v>
      </c>
      <c r="CA397" s="70">
        <v>0</v>
      </c>
      <c r="CB397" s="70">
        <v>0</v>
      </c>
      <c r="CC397" s="70">
        <v>0</v>
      </c>
      <c r="CD397" s="70">
        <v>0</v>
      </c>
    </row>
    <row r="398" spans="1:82">
      <c r="A398" s="70" t="s">
        <v>2087</v>
      </c>
      <c r="B398" s="70">
        <v>182</v>
      </c>
      <c r="C398" s="70">
        <v>12</v>
      </c>
      <c r="D398" s="70">
        <v>11</v>
      </c>
      <c r="E398" s="70">
        <v>2015</v>
      </c>
      <c r="F398" s="70" t="s">
        <v>182</v>
      </c>
      <c r="G398" s="70" t="s">
        <v>2075</v>
      </c>
      <c r="H398" s="70" t="s">
        <v>2076</v>
      </c>
      <c r="I398" s="148"/>
      <c r="J398" s="71">
        <v>37.935524495126693</v>
      </c>
      <c r="K398" s="71">
        <v>3.6931610040728762</v>
      </c>
      <c r="L398" s="71">
        <v>17.119733028945799</v>
      </c>
      <c r="M398" s="71">
        <v>42.366335653712582</v>
      </c>
      <c r="N398" s="71">
        <v>54.502317937098013</v>
      </c>
      <c r="O398" s="71">
        <v>27.661292310296769</v>
      </c>
      <c r="P398" s="71">
        <v>37.845505697181373</v>
      </c>
      <c r="Q398" s="71">
        <v>1.97473746458053</v>
      </c>
      <c r="R398" s="71">
        <v>0</v>
      </c>
      <c r="S398" s="71">
        <v>4.6377106152999996</v>
      </c>
      <c r="T398" s="72"/>
      <c r="U398" s="71">
        <v>3438312</v>
      </c>
      <c r="V398" s="71">
        <v>1241</v>
      </c>
      <c r="W398" s="71">
        <v>423</v>
      </c>
      <c r="X398" s="71">
        <v>7424</v>
      </c>
      <c r="Y398" s="71">
        <v>10499</v>
      </c>
      <c r="Z398" s="71">
        <v>16071</v>
      </c>
      <c r="AA398" s="71">
        <v>7531</v>
      </c>
      <c r="AB398" s="71">
        <v>27180</v>
      </c>
      <c r="AC398" s="71">
        <v>0</v>
      </c>
      <c r="AD398" s="71">
        <v>4.6377106152999996</v>
      </c>
      <c r="AE398" s="72"/>
      <c r="AF398" s="71">
        <v>32461087.77287662</v>
      </c>
      <c r="AG398" s="71">
        <v>2448101.728083631</v>
      </c>
      <c r="AH398" s="71">
        <v>2549765.1383079141</v>
      </c>
      <c r="AI398" s="71">
        <v>49894697.498050407</v>
      </c>
      <c r="AJ398" s="71">
        <v>64813707.105991296</v>
      </c>
      <c r="AK398" s="71">
        <v>0</v>
      </c>
      <c r="AL398" s="71">
        <v>0</v>
      </c>
      <c r="AM398" s="71">
        <v>3724904.9841882172</v>
      </c>
      <c r="AN398" s="71">
        <v>0</v>
      </c>
      <c r="AO398" s="71">
        <v>0</v>
      </c>
      <c r="AP398" s="71">
        <v>155892264.22749811</v>
      </c>
      <c r="AQ398" s="72"/>
      <c r="AR398" s="71">
        <v>353</v>
      </c>
      <c r="AS398" s="71">
        <v>55</v>
      </c>
      <c r="AT398" s="71">
        <v>0</v>
      </c>
      <c r="AU398" s="71">
        <v>1</v>
      </c>
      <c r="AV398" s="71">
        <v>0</v>
      </c>
      <c r="AW398" s="71">
        <v>0</v>
      </c>
      <c r="AX398" s="71"/>
      <c r="AY398" s="72"/>
      <c r="AZ398" s="71">
        <v>1667.3</v>
      </c>
      <c r="BA398" s="71">
        <v>1123.5999999999999</v>
      </c>
      <c r="BB398" s="71">
        <v>0</v>
      </c>
      <c r="BC398" s="71">
        <v>9.9</v>
      </c>
      <c r="BD398" s="71">
        <v>0</v>
      </c>
      <c r="BE398" s="71">
        <v>0</v>
      </c>
      <c r="BF398" s="71"/>
      <c r="BG398" s="72"/>
      <c r="BH398" s="71">
        <v>0</v>
      </c>
      <c r="BI398" s="71">
        <v>0</v>
      </c>
      <c r="BJ398" s="71">
        <v>22.574000000000002</v>
      </c>
      <c r="BK398" s="71">
        <v>0</v>
      </c>
      <c r="BL398" s="71">
        <v>15.82</v>
      </c>
      <c r="BM398" s="71">
        <v>0</v>
      </c>
      <c r="BN398" s="72"/>
      <c r="BO398" s="71">
        <v>0</v>
      </c>
      <c r="BP398" s="71">
        <v>0</v>
      </c>
      <c r="BQ398" s="71">
        <v>3</v>
      </c>
      <c r="BR398" s="71">
        <v>0</v>
      </c>
      <c r="BS398" s="71">
        <v>1</v>
      </c>
      <c r="BT398" s="71">
        <v>0</v>
      </c>
      <c r="BU398"/>
      <c r="BV398" s="70">
        <v>38.393999999999998</v>
      </c>
      <c r="BW398" s="70">
        <v>0</v>
      </c>
      <c r="BX398" s="70">
        <v>0</v>
      </c>
      <c r="BY398" s="70">
        <v>0</v>
      </c>
      <c r="BZ398" s="70">
        <v>0</v>
      </c>
      <c r="CA398" s="70">
        <v>0</v>
      </c>
      <c r="CB398" s="70">
        <v>0</v>
      </c>
      <c r="CC398" s="70">
        <v>0</v>
      </c>
      <c r="CD398" s="70">
        <v>0</v>
      </c>
    </row>
    <row r="399" spans="1:82">
      <c r="A399" s="70" t="s">
        <v>2088</v>
      </c>
      <c r="B399" s="70">
        <v>183</v>
      </c>
      <c r="C399" s="70">
        <v>13</v>
      </c>
      <c r="D399" s="70">
        <v>11</v>
      </c>
      <c r="E399" s="70">
        <v>2016</v>
      </c>
      <c r="F399" s="70" t="s">
        <v>155</v>
      </c>
      <c r="G399" s="70" t="s">
        <v>2075</v>
      </c>
      <c r="H399" s="70" t="s">
        <v>2076</v>
      </c>
      <c r="I399" s="148"/>
      <c r="J399" s="71">
        <v>35.622341265861841</v>
      </c>
      <c r="K399" s="71">
        <v>3.6100287030062641</v>
      </c>
      <c r="L399" s="71">
        <v>20.726014146260937</v>
      </c>
      <c r="M399" s="71">
        <v>33.820214310261065</v>
      </c>
      <c r="N399" s="71">
        <v>49.42216073103809</v>
      </c>
      <c r="O399" s="71">
        <v>27.34749172078331</v>
      </c>
      <c r="P399" s="71">
        <v>37.68424732057494</v>
      </c>
      <c r="Q399" s="71">
        <v>1.8843918710449947</v>
      </c>
      <c r="R399" s="71">
        <v>0</v>
      </c>
      <c r="S399" s="71">
        <v>4.4770615899999999</v>
      </c>
      <c r="T399" s="72"/>
      <c r="U399" s="71">
        <v>3256431</v>
      </c>
      <c r="V399" s="71">
        <v>1241</v>
      </c>
      <c r="W399" s="71">
        <v>423</v>
      </c>
      <c r="X399" s="71">
        <v>7424</v>
      </c>
      <c r="Y399" s="71">
        <v>10502</v>
      </c>
      <c r="Z399" s="71">
        <v>16084</v>
      </c>
      <c r="AA399" s="71">
        <v>7756</v>
      </c>
      <c r="AB399" s="71">
        <v>26679</v>
      </c>
      <c r="AC399" s="71">
        <v>0</v>
      </c>
      <c r="AD399" s="71">
        <v>4.4770615899999999</v>
      </c>
      <c r="AE399" s="72"/>
      <c r="AF399" s="71">
        <v>30426036.469900351</v>
      </c>
      <c r="AG399" s="71">
        <v>2406414.654936844</v>
      </c>
      <c r="AH399" s="71">
        <v>2457742.3190980232</v>
      </c>
      <c r="AI399" s="71">
        <v>45822155.673514657</v>
      </c>
      <c r="AJ399" s="71">
        <v>51758904.045929059</v>
      </c>
      <c r="AK399" s="71">
        <v>0</v>
      </c>
      <c r="AL399" s="71">
        <v>0</v>
      </c>
      <c r="AM399" s="71">
        <v>3659085.5794494459</v>
      </c>
      <c r="AN399" s="71">
        <v>0</v>
      </c>
      <c r="AO399" s="71">
        <v>0</v>
      </c>
      <c r="AP399" s="71">
        <v>136530338.7428284</v>
      </c>
      <c r="AQ399" s="72"/>
      <c r="AR399" s="71">
        <v>383</v>
      </c>
      <c r="AS399" s="71">
        <v>66</v>
      </c>
      <c r="AT399" s="71">
        <v>0</v>
      </c>
      <c r="AU399" s="71">
        <v>2</v>
      </c>
      <c r="AV399" s="71">
        <v>0</v>
      </c>
      <c r="AW399" s="71">
        <v>0</v>
      </c>
      <c r="AX399" s="71"/>
      <c r="AY399" s="72"/>
      <c r="AZ399" s="71">
        <v>1837.5</v>
      </c>
      <c r="BA399" s="71">
        <v>1398.2</v>
      </c>
      <c r="BB399" s="71">
        <v>0</v>
      </c>
      <c r="BC399" s="71">
        <v>46.9</v>
      </c>
      <c r="BD399" s="71">
        <v>0</v>
      </c>
      <c r="BE399" s="71">
        <v>0</v>
      </c>
      <c r="BF399" s="71"/>
      <c r="BG399" s="72"/>
      <c r="BH399" s="71">
        <v>0</v>
      </c>
      <c r="BI399" s="71">
        <v>0</v>
      </c>
      <c r="BJ399" s="71">
        <v>22.254000000000001</v>
      </c>
      <c r="BK399" s="71">
        <v>0</v>
      </c>
      <c r="BL399" s="71">
        <v>15.923</v>
      </c>
      <c r="BM399" s="71">
        <v>0</v>
      </c>
      <c r="BN399" s="72"/>
      <c r="BO399" s="71">
        <v>0</v>
      </c>
      <c r="BP399" s="71">
        <v>0</v>
      </c>
      <c r="BQ399" s="71">
        <v>3</v>
      </c>
      <c r="BR399" s="71">
        <v>0</v>
      </c>
      <c r="BS399" s="71">
        <v>1</v>
      </c>
      <c r="BT399" s="71">
        <v>0</v>
      </c>
      <c r="BU399"/>
      <c r="BV399" s="70">
        <v>38.177</v>
      </c>
      <c r="BW399" s="70">
        <v>0</v>
      </c>
      <c r="BX399" s="70">
        <v>0</v>
      </c>
      <c r="BY399" s="70">
        <v>0</v>
      </c>
      <c r="BZ399" s="70">
        <v>0</v>
      </c>
      <c r="CA399" s="70">
        <v>0</v>
      </c>
      <c r="CB399" s="70">
        <v>0</v>
      </c>
      <c r="CC399" s="70">
        <v>0</v>
      </c>
      <c r="CD399" s="70">
        <v>0</v>
      </c>
    </row>
    <row r="400" spans="1:82">
      <c r="A400" s="70" t="s">
        <v>2089</v>
      </c>
      <c r="B400" s="70">
        <v>184</v>
      </c>
      <c r="C400" s="70">
        <v>14</v>
      </c>
      <c r="D400" s="70">
        <v>11</v>
      </c>
      <c r="E400" s="70">
        <v>2017</v>
      </c>
      <c r="F400" s="70" t="s">
        <v>156</v>
      </c>
      <c r="G400" s="70" t="s">
        <v>2075</v>
      </c>
      <c r="H400" s="70" t="s">
        <v>2076</v>
      </c>
      <c r="I400" s="148"/>
      <c r="J400" s="71">
        <v>30.15514177483924</v>
      </c>
      <c r="K400" s="71">
        <v>3.6607347206699146</v>
      </c>
      <c r="L400" s="71">
        <v>18.436451058197235</v>
      </c>
      <c r="M400" s="71">
        <v>30.356480693891989</v>
      </c>
      <c r="N400" s="71">
        <v>49.205189726130904</v>
      </c>
      <c r="O400" s="71">
        <v>26.836016485282389</v>
      </c>
      <c r="P400" s="71">
        <v>37.334488366048809</v>
      </c>
      <c r="Q400" s="71">
        <v>1.7954742086641899</v>
      </c>
      <c r="R400" s="71">
        <v>0</v>
      </c>
      <c r="S400" s="71">
        <v>4.6582853198400009</v>
      </c>
      <c r="T400" s="72"/>
      <c r="U400" s="71">
        <v>3150998</v>
      </c>
      <c r="V400" s="71">
        <v>1241</v>
      </c>
      <c r="W400" s="71">
        <v>423</v>
      </c>
      <c r="X400" s="71">
        <v>7424</v>
      </c>
      <c r="Y400" s="71">
        <v>10561</v>
      </c>
      <c r="Z400" s="71">
        <v>16045</v>
      </c>
      <c r="AA400" s="71">
        <v>7733</v>
      </c>
      <c r="AB400" s="71">
        <v>26287</v>
      </c>
      <c r="AC400" s="71">
        <v>0</v>
      </c>
      <c r="AD400" s="71">
        <v>4.6582853198400009</v>
      </c>
      <c r="AE400" s="72"/>
      <c r="AF400" s="71">
        <v>26414050.79956821</v>
      </c>
      <c r="AG400" s="71">
        <v>2447473.9093116601</v>
      </c>
      <c r="AH400" s="71">
        <v>2922528.2679269048</v>
      </c>
      <c r="AI400" s="71">
        <v>43755603.764009111</v>
      </c>
      <c r="AJ400" s="71">
        <v>59813871.841353402</v>
      </c>
      <c r="AK400" s="71">
        <v>0</v>
      </c>
      <c r="AL400" s="71">
        <v>0</v>
      </c>
      <c r="AM400" s="71">
        <v>3610963.2317455038</v>
      </c>
      <c r="AN400" s="71">
        <v>0</v>
      </c>
      <c r="AO400" s="71">
        <v>0</v>
      </c>
      <c r="AP400" s="71">
        <v>138964491.81391481</v>
      </c>
      <c r="AQ400" s="72"/>
      <c r="AR400" s="71">
        <v>400</v>
      </c>
      <c r="AS400" s="71">
        <v>70</v>
      </c>
      <c r="AT400" s="71">
        <v>0</v>
      </c>
      <c r="AU400" s="71">
        <v>2</v>
      </c>
      <c r="AV400" s="71">
        <v>0</v>
      </c>
      <c r="AW400" s="71">
        <v>0</v>
      </c>
      <c r="AX400" s="71"/>
      <c r="AY400" s="72"/>
      <c r="AZ400" s="71">
        <v>1943.9</v>
      </c>
      <c r="BA400" s="71">
        <v>3456.1</v>
      </c>
      <c r="BB400" s="71">
        <v>0</v>
      </c>
      <c r="BC400" s="71">
        <v>46.9</v>
      </c>
      <c r="BD400" s="71">
        <v>0</v>
      </c>
      <c r="BE400" s="71">
        <v>0</v>
      </c>
      <c r="BF400" s="71"/>
      <c r="BG400" s="72"/>
      <c r="BH400" s="71">
        <v>0</v>
      </c>
      <c r="BI400" s="71">
        <v>0</v>
      </c>
      <c r="BJ400" s="71">
        <v>21.826000000000001</v>
      </c>
      <c r="BK400" s="71">
        <v>0</v>
      </c>
      <c r="BL400" s="71">
        <v>17.43</v>
      </c>
      <c r="BM400" s="71">
        <v>0</v>
      </c>
      <c r="BN400" s="72"/>
      <c r="BO400" s="71">
        <v>0</v>
      </c>
      <c r="BP400" s="71">
        <v>0</v>
      </c>
      <c r="BQ400" s="71">
        <v>3</v>
      </c>
      <c r="BR400" s="71">
        <v>0</v>
      </c>
      <c r="BS400" s="71">
        <v>1</v>
      </c>
      <c r="BT400" s="71">
        <v>0</v>
      </c>
      <c r="BU400"/>
      <c r="BV400" s="70">
        <v>39.256</v>
      </c>
      <c r="BW400" s="70">
        <v>0</v>
      </c>
      <c r="BX400" s="70">
        <v>0</v>
      </c>
      <c r="BY400" s="70">
        <v>0</v>
      </c>
      <c r="BZ400" s="70">
        <v>0</v>
      </c>
      <c r="CA400" s="70">
        <v>0</v>
      </c>
      <c r="CB400" s="70">
        <v>0</v>
      </c>
      <c r="CC400" s="70">
        <v>0</v>
      </c>
      <c r="CD400" s="70">
        <v>0</v>
      </c>
    </row>
    <row r="401" spans="1:82">
      <c r="A401" s="70" t="s">
        <v>2090</v>
      </c>
      <c r="B401" s="70">
        <v>185</v>
      </c>
      <c r="C401" s="70">
        <v>15</v>
      </c>
      <c r="D401" s="70">
        <v>11</v>
      </c>
      <c r="E401" s="70">
        <v>2018</v>
      </c>
      <c r="F401" s="70" t="s">
        <v>183</v>
      </c>
      <c r="G401" s="70" t="s">
        <v>2075</v>
      </c>
      <c r="H401" s="70" t="s">
        <v>2076</v>
      </c>
      <c r="I401" s="148"/>
      <c r="J401" s="71">
        <v>30.735671637141508</v>
      </c>
      <c r="K401" s="71">
        <v>3.481850849004831</v>
      </c>
      <c r="L401" s="71">
        <v>16.882188527218993</v>
      </c>
      <c r="M401" s="71">
        <v>32.463781030786308</v>
      </c>
      <c r="N401" s="71">
        <v>45.531348639571249</v>
      </c>
      <c r="O401" s="71">
        <v>26.271104734698216</v>
      </c>
      <c r="P401" s="71">
        <v>37.048889940286088</v>
      </c>
      <c r="Q401" s="71">
        <v>1.64004244454603</v>
      </c>
      <c r="R401" s="71">
        <v>0</v>
      </c>
      <c r="S401" s="71">
        <v>4.7832713977500001</v>
      </c>
      <c r="T401" s="72"/>
      <c r="U401" s="71">
        <v>3293107</v>
      </c>
      <c r="V401" s="71">
        <v>1241</v>
      </c>
      <c r="W401" s="71">
        <v>423</v>
      </c>
      <c r="X401" s="71">
        <v>7424</v>
      </c>
      <c r="Y401" s="71">
        <v>10583</v>
      </c>
      <c r="Z401" s="71">
        <v>16008</v>
      </c>
      <c r="AA401" s="71">
        <v>7751</v>
      </c>
      <c r="AB401" s="71">
        <v>25876</v>
      </c>
      <c r="AC401" s="71">
        <v>0</v>
      </c>
      <c r="AD401" s="71">
        <v>4.7832713977500001</v>
      </c>
      <c r="AE401" s="72"/>
      <c r="AF401" s="71">
        <v>28538453.601395939</v>
      </c>
      <c r="AG401" s="71">
        <v>2220919.0324061811</v>
      </c>
      <c r="AH401" s="71">
        <v>2762424.171868233</v>
      </c>
      <c r="AI401" s="71">
        <v>44911746.0245324</v>
      </c>
      <c r="AJ401" s="71">
        <v>54054518.151232727</v>
      </c>
      <c r="AK401" s="71">
        <v>0</v>
      </c>
      <c r="AL401" s="71">
        <v>0</v>
      </c>
      <c r="AM401" s="71">
        <v>3561860.1407746258</v>
      </c>
      <c r="AN401" s="71">
        <v>0</v>
      </c>
      <c r="AO401" s="71">
        <v>0</v>
      </c>
      <c r="AP401" s="71">
        <v>136049921.12221012</v>
      </c>
      <c r="AQ401" s="72"/>
      <c r="AR401" s="71">
        <v>415</v>
      </c>
      <c r="AS401" s="71">
        <v>80</v>
      </c>
      <c r="AT401" s="71">
        <v>1</v>
      </c>
      <c r="AU401" s="71">
        <v>3</v>
      </c>
      <c r="AV401" s="71">
        <v>1</v>
      </c>
      <c r="AW401" s="71">
        <v>0</v>
      </c>
      <c r="AX401" s="71"/>
      <c r="AY401" s="72"/>
      <c r="AZ401" s="71">
        <v>2019.5999999999997</v>
      </c>
      <c r="BA401" s="71">
        <v>3734</v>
      </c>
      <c r="BB401" s="71">
        <v>20</v>
      </c>
      <c r="BC401" s="71">
        <v>96.9</v>
      </c>
      <c r="BD401" s="71">
        <v>7499</v>
      </c>
      <c r="BE401" s="71">
        <v>0</v>
      </c>
      <c r="BF401" s="71"/>
      <c r="BG401" s="72"/>
      <c r="BH401" s="71">
        <v>0</v>
      </c>
      <c r="BI401" s="71">
        <v>0</v>
      </c>
      <c r="BJ401" s="71">
        <v>21.27</v>
      </c>
      <c r="BK401" s="71">
        <v>0</v>
      </c>
      <c r="BL401" s="71">
        <v>16.241</v>
      </c>
      <c r="BM401" s="71">
        <v>0</v>
      </c>
      <c r="BN401" s="72"/>
      <c r="BO401" s="71">
        <v>0</v>
      </c>
      <c r="BP401" s="71">
        <v>0</v>
      </c>
      <c r="BQ401" s="71">
        <v>3</v>
      </c>
      <c r="BR401" s="71">
        <v>0</v>
      </c>
      <c r="BS401" s="71">
        <v>1</v>
      </c>
      <c r="BT401" s="71">
        <v>0</v>
      </c>
      <c r="BU401"/>
      <c r="BV401" s="70">
        <v>37.511000000000003</v>
      </c>
      <c r="BW401" s="70">
        <v>0</v>
      </c>
      <c r="BX401" s="70">
        <v>0</v>
      </c>
      <c r="BY401" s="70">
        <v>0</v>
      </c>
      <c r="BZ401" s="70">
        <v>0</v>
      </c>
      <c r="CA401" s="70">
        <v>0</v>
      </c>
      <c r="CB401" s="70">
        <v>0</v>
      </c>
      <c r="CC401" s="70">
        <v>0</v>
      </c>
      <c r="CD401" s="70">
        <v>0</v>
      </c>
    </row>
    <row r="402" spans="1:82">
      <c r="A402" s="70" t="s">
        <v>2091</v>
      </c>
      <c r="B402" s="70">
        <v>186</v>
      </c>
      <c r="C402" s="70">
        <v>16</v>
      </c>
      <c r="D402" s="70">
        <v>11</v>
      </c>
      <c r="E402" s="70">
        <v>2019</v>
      </c>
      <c r="F402" s="70" t="s">
        <v>158</v>
      </c>
      <c r="G402" s="70" t="s">
        <v>2075</v>
      </c>
      <c r="H402" s="70" t="s">
        <v>2076</v>
      </c>
      <c r="I402" s="148"/>
      <c r="J402" s="71">
        <v>27.916045225476122</v>
      </c>
      <c r="K402" s="71">
        <v>3.2739271758594315</v>
      </c>
      <c r="L402" s="71">
        <v>17.044276675874684</v>
      </c>
      <c r="M402" s="71">
        <v>30.247752276554376</v>
      </c>
      <c r="N402" s="71">
        <v>42.196444784449454</v>
      </c>
      <c r="O402" s="71">
        <v>25.411017724140777</v>
      </c>
      <c r="P402" s="71">
        <v>36.003913333555154</v>
      </c>
      <c r="Q402" s="71">
        <v>1.5597875091934901</v>
      </c>
      <c r="R402" s="71">
        <v>0</v>
      </c>
      <c r="S402" s="71">
        <v>4.2214323712000006</v>
      </c>
      <c r="T402" s="72"/>
      <c r="U402" s="71">
        <v>3176829</v>
      </c>
      <c r="V402" s="71">
        <v>1241</v>
      </c>
      <c r="W402" s="71">
        <v>423</v>
      </c>
      <c r="X402" s="71">
        <v>7424</v>
      </c>
      <c r="Y402" s="71">
        <v>10536</v>
      </c>
      <c r="Z402" s="71">
        <v>15909</v>
      </c>
      <c r="AA402" s="71">
        <v>7476</v>
      </c>
      <c r="AB402" s="71">
        <v>25276</v>
      </c>
      <c r="AC402" s="71">
        <v>0</v>
      </c>
      <c r="AD402" s="71">
        <v>4.2214323712000006</v>
      </c>
      <c r="AE402" s="72"/>
      <c r="AF402" s="71">
        <v>27554514.46619422</v>
      </c>
      <c r="AG402" s="71">
        <v>2152224.2809411972</v>
      </c>
      <c r="AH402" s="71">
        <v>2941844.4665266611</v>
      </c>
      <c r="AI402" s="71">
        <v>43071240.655702919</v>
      </c>
      <c r="AJ402" s="71">
        <v>50942234.916558638</v>
      </c>
      <c r="AK402" s="71">
        <v>0</v>
      </c>
      <c r="AL402" s="71">
        <v>0</v>
      </c>
      <c r="AM402" s="71">
        <v>3442400.9223738736</v>
      </c>
      <c r="AN402" s="71">
        <v>0</v>
      </c>
      <c r="AO402" s="71">
        <v>0</v>
      </c>
      <c r="AP402" s="71">
        <v>130104459.70829752</v>
      </c>
      <c r="AQ402" s="72"/>
      <c r="AR402" s="71">
        <v>431</v>
      </c>
      <c r="AS402" s="71">
        <v>91</v>
      </c>
      <c r="AT402" s="71">
        <v>1</v>
      </c>
      <c r="AU402" s="71">
        <v>3</v>
      </c>
      <c r="AV402" s="71">
        <v>1</v>
      </c>
      <c r="AW402" s="71">
        <v>0</v>
      </c>
      <c r="AX402" s="71"/>
      <c r="AY402" s="72"/>
      <c r="AZ402" s="71">
        <v>2101.4</v>
      </c>
      <c r="BA402" s="71">
        <v>6186.1</v>
      </c>
      <c r="BB402" s="71">
        <v>19.5</v>
      </c>
      <c r="BC402" s="71">
        <v>96.800000000000011</v>
      </c>
      <c r="BD402" s="71">
        <v>7499</v>
      </c>
      <c r="BE402" s="71">
        <v>0</v>
      </c>
      <c r="BF402" s="71"/>
      <c r="BG402" s="72"/>
      <c r="BH402" s="71">
        <v>0</v>
      </c>
      <c r="BI402" s="71">
        <v>0</v>
      </c>
      <c r="BJ402" s="71">
        <v>21.600999999999999</v>
      </c>
      <c r="BK402" s="71">
        <v>0</v>
      </c>
      <c r="BL402" s="71">
        <v>17.222999999999999</v>
      </c>
      <c r="BM402" s="71">
        <v>0</v>
      </c>
      <c r="BN402" s="72"/>
      <c r="BO402" s="71">
        <v>0</v>
      </c>
      <c r="BP402" s="71">
        <v>0</v>
      </c>
      <c r="BQ402" s="71">
        <v>3</v>
      </c>
      <c r="BR402" s="71">
        <v>0</v>
      </c>
      <c r="BS402" s="71">
        <v>1</v>
      </c>
      <c r="BT402" s="71">
        <v>0</v>
      </c>
      <c r="BU402"/>
      <c r="BV402" s="70">
        <v>38.823999999999998</v>
      </c>
      <c r="BW402" s="70">
        <v>0</v>
      </c>
      <c r="BX402" s="70">
        <v>0</v>
      </c>
      <c r="BY402" s="70">
        <v>0</v>
      </c>
      <c r="BZ402" s="70">
        <v>0</v>
      </c>
      <c r="CA402" s="70">
        <v>0</v>
      </c>
      <c r="CB402" s="70">
        <v>0</v>
      </c>
      <c r="CC402" s="70">
        <v>0</v>
      </c>
      <c r="CD402" s="70">
        <v>0</v>
      </c>
    </row>
    <row r="403" spans="1:82">
      <c r="A403" s="70" t="s">
        <v>2092</v>
      </c>
      <c r="B403" s="70">
        <v>187</v>
      </c>
      <c r="C403" s="70">
        <v>17</v>
      </c>
      <c r="D403" s="70">
        <v>11</v>
      </c>
      <c r="E403" s="70">
        <v>2020</v>
      </c>
      <c r="F403" s="70" t="s">
        <v>159</v>
      </c>
      <c r="G403" s="70" t="s">
        <v>2075</v>
      </c>
      <c r="H403" s="70" t="s">
        <v>2076</v>
      </c>
      <c r="I403" s="148"/>
      <c r="J403" s="71">
        <v>31.76590428424333</v>
      </c>
      <c r="K403" s="71">
        <v>3.2671354321288879</v>
      </c>
      <c r="L403" s="71">
        <v>24.971203655526963</v>
      </c>
      <c r="M403" s="71">
        <v>24.992919362638688</v>
      </c>
      <c r="N403" s="71">
        <v>40.615315827820972</v>
      </c>
      <c r="O403" s="71">
        <v>22.153088684055753</v>
      </c>
      <c r="P403" s="71">
        <v>33.805489280390844</v>
      </c>
      <c r="Q403" s="71">
        <v>1.46151841161242</v>
      </c>
      <c r="R403" s="71">
        <v>0</v>
      </c>
      <c r="S403" s="71">
        <v>3.0717596358799999</v>
      </c>
      <c r="T403" s="72"/>
      <c r="U403" s="71">
        <v>2788098</v>
      </c>
      <c r="V403" s="71">
        <v>1089</v>
      </c>
      <c r="W403" s="71">
        <v>637</v>
      </c>
      <c r="X403" s="71">
        <v>6804</v>
      </c>
      <c r="Y403" s="71">
        <v>10559</v>
      </c>
      <c r="Z403" s="71">
        <v>15830</v>
      </c>
      <c r="AA403" s="71">
        <v>7461</v>
      </c>
      <c r="AB403" s="71">
        <v>24788</v>
      </c>
      <c r="AC403" s="71">
        <v>0</v>
      </c>
      <c r="AD403" s="71">
        <v>3.0717596358799999</v>
      </c>
      <c r="AE403" s="72"/>
      <c r="AF403" s="71">
        <v>23214116.543301079</v>
      </c>
      <c r="AG403" s="71">
        <v>2134509.9663835927</v>
      </c>
      <c r="AH403" s="71">
        <v>4367755.1648357147</v>
      </c>
      <c r="AI403" s="71">
        <v>37716743.576028377</v>
      </c>
      <c r="AJ403" s="71">
        <v>50511615.925348997</v>
      </c>
      <c r="AK403" s="71"/>
      <c r="AL403" s="71"/>
      <c r="AM403" s="71">
        <v>3235109.4004240395</v>
      </c>
      <c r="AN403" s="71"/>
      <c r="AO403" s="71"/>
      <c r="AP403" s="71">
        <v>121179850.5763218</v>
      </c>
      <c r="AQ403" s="72"/>
      <c r="AR403" s="71">
        <v>445</v>
      </c>
      <c r="AS403" s="71">
        <v>102</v>
      </c>
      <c r="AT403" s="71">
        <v>1</v>
      </c>
      <c r="AU403" s="71">
        <v>4</v>
      </c>
      <c r="AV403" s="71">
        <v>1</v>
      </c>
      <c r="AW403" s="71">
        <v>0</v>
      </c>
      <c r="AX403" s="71"/>
      <c r="AY403" s="72"/>
      <c r="AZ403" s="71">
        <v>2169.400000000001</v>
      </c>
      <c r="BA403" s="71">
        <v>6677.7999999999984</v>
      </c>
      <c r="BB403" s="71">
        <v>19.5</v>
      </c>
      <c r="BC403" s="71">
        <v>157.80000000000001</v>
      </c>
      <c r="BD403" s="71">
        <v>7499</v>
      </c>
      <c r="BE403" s="71">
        <v>0</v>
      </c>
      <c r="BF403" s="71"/>
      <c r="BG403" s="72"/>
      <c r="BH403" s="71">
        <v>0</v>
      </c>
      <c r="BI403" s="71">
        <v>0</v>
      </c>
      <c r="BJ403" s="71">
        <v>12.766999999999999</v>
      </c>
      <c r="BK403" s="71">
        <v>0</v>
      </c>
      <c r="BL403" s="71">
        <v>15.098000000000001</v>
      </c>
      <c r="BM403" s="71">
        <v>0</v>
      </c>
      <c r="BN403" s="72"/>
      <c r="BO403" s="71">
        <v>0</v>
      </c>
      <c r="BP403" s="71">
        <v>0</v>
      </c>
      <c r="BQ403" s="71">
        <v>2</v>
      </c>
      <c r="BR403" s="71">
        <v>0</v>
      </c>
      <c r="BS403" s="71">
        <v>1</v>
      </c>
      <c r="BT403" s="71">
        <v>0</v>
      </c>
      <c r="BU403"/>
      <c r="BV403" s="70">
        <v>27.864999999999998</v>
      </c>
      <c r="BW403" s="70">
        <v>0</v>
      </c>
      <c r="BX403" s="70">
        <v>0</v>
      </c>
      <c r="BY403" s="70">
        <v>0</v>
      </c>
      <c r="BZ403" s="70">
        <v>0</v>
      </c>
      <c r="CA403" s="70">
        <v>0</v>
      </c>
      <c r="CB403" s="70">
        <v>0</v>
      </c>
      <c r="CC403" s="70">
        <v>0</v>
      </c>
      <c r="CD403" s="70">
        <v>0</v>
      </c>
    </row>
    <row r="404" spans="1:82">
      <c r="A404" s="70" t="s">
        <v>2093</v>
      </c>
      <c r="B404" s="70">
        <v>187</v>
      </c>
      <c r="C404" s="70">
        <v>18</v>
      </c>
      <c r="D404" s="70">
        <v>11</v>
      </c>
      <c r="E404" s="70">
        <v>2021</v>
      </c>
      <c r="F404" s="70" t="s">
        <v>160</v>
      </c>
      <c r="G404" s="70" t="s">
        <v>2075</v>
      </c>
      <c r="H404" s="70" t="s">
        <v>2076</v>
      </c>
      <c r="I404" s="148"/>
      <c r="J404" s="71">
        <v>33.595669930241968</v>
      </c>
      <c r="K404" s="71">
        <v>3.5636554735111181</v>
      </c>
      <c r="L404" s="71">
        <v>22.740083024084971</v>
      </c>
      <c r="M404" s="71">
        <v>28.131163664123282</v>
      </c>
      <c r="N404" s="71">
        <v>41.893722275141585</v>
      </c>
      <c r="O404" s="71">
        <v>21.366971824800274</v>
      </c>
      <c r="P404" s="71">
        <v>34.505725129489129</v>
      </c>
      <c r="Q404" s="71">
        <v>1.41804767736152</v>
      </c>
      <c r="R404" s="71">
        <v>0</v>
      </c>
      <c r="S404" s="71">
        <v>3.9243198819999998</v>
      </c>
      <c r="T404" s="72"/>
      <c r="U404" s="71">
        <v>3181800</v>
      </c>
      <c r="V404" s="71">
        <v>1089</v>
      </c>
      <c r="W404" s="71">
        <v>637</v>
      </c>
      <c r="X404" s="71">
        <v>6804</v>
      </c>
      <c r="Y404" s="71">
        <v>10540</v>
      </c>
      <c r="Z404" s="71">
        <v>15721</v>
      </c>
      <c r="AA404" s="71">
        <v>7426</v>
      </c>
      <c r="AB404" s="71">
        <v>24287</v>
      </c>
      <c r="AC404" s="71">
        <v>0</v>
      </c>
      <c r="AD404" s="71">
        <v>3.9243198819999998</v>
      </c>
      <c r="AE404" s="72"/>
      <c r="AF404" s="71">
        <v>24238231.05146287</v>
      </c>
      <c r="AG404" s="71">
        <v>2244003.8458118369</v>
      </c>
      <c r="AH404" s="71">
        <v>3995436.8001673226</v>
      </c>
      <c r="AI404" s="71">
        <v>41465141.178789683</v>
      </c>
      <c r="AJ404" s="71">
        <v>49863434.464410514</v>
      </c>
      <c r="AK404" s="71">
        <v>0</v>
      </c>
      <c r="AL404" s="71">
        <v>0</v>
      </c>
      <c r="AM404" s="71">
        <v>3188006.0431881095</v>
      </c>
      <c r="AN404" s="71">
        <v>0</v>
      </c>
      <c r="AO404" s="71">
        <v>0</v>
      </c>
      <c r="AP404" s="71">
        <v>124994253.38383034</v>
      </c>
      <c r="AQ404" s="72"/>
      <c r="AR404" s="71">
        <v>457</v>
      </c>
      <c r="AS404" s="71">
        <v>113</v>
      </c>
      <c r="AT404" s="71">
        <v>1</v>
      </c>
      <c r="AU404" s="71">
        <v>4</v>
      </c>
      <c r="AV404" s="71">
        <v>1</v>
      </c>
      <c r="AW404" s="71">
        <v>0</v>
      </c>
      <c r="AX404" s="71"/>
      <c r="AY404" s="72"/>
      <c r="AZ404" s="71">
        <v>2253.0000000000009</v>
      </c>
      <c r="BA404" s="71">
        <v>13130.4</v>
      </c>
      <c r="BB404" s="71">
        <v>19.5</v>
      </c>
      <c r="BC404" s="71">
        <v>157.80000000000001</v>
      </c>
      <c r="BD404" s="71">
        <v>7499</v>
      </c>
      <c r="BE404" s="71">
        <v>0</v>
      </c>
      <c r="BF404" s="71"/>
      <c r="BG404" s="72"/>
      <c r="BH404" s="71">
        <v>0</v>
      </c>
      <c r="BI404" s="71">
        <v>0</v>
      </c>
      <c r="BJ404" s="71">
        <v>22.305</v>
      </c>
      <c r="BK404" s="71">
        <v>0</v>
      </c>
      <c r="BL404" s="71">
        <v>14.654999999999999</v>
      </c>
      <c r="BM404" s="71">
        <v>0</v>
      </c>
      <c r="BN404" s="72"/>
      <c r="BO404" s="71">
        <v>0</v>
      </c>
      <c r="BP404" s="71">
        <v>0</v>
      </c>
      <c r="BQ404" s="71">
        <v>3</v>
      </c>
      <c r="BR404" s="71">
        <v>0</v>
      </c>
      <c r="BS404" s="71">
        <v>1</v>
      </c>
      <c r="BT404" s="71">
        <v>0</v>
      </c>
      <c r="BU404"/>
      <c r="BV404" s="70">
        <v>36.96</v>
      </c>
      <c r="BW404" s="70">
        <v>0</v>
      </c>
      <c r="BX404" s="70">
        <v>0</v>
      </c>
      <c r="BY404" s="70">
        <v>0</v>
      </c>
      <c r="BZ404" s="70">
        <v>0</v>
      </c>
      <c r="CA404" s="70">
        <v>0</v>
      </c>
      <c r="CB404" s="70">
        <v>0</v>
      </c>
      <c r="CC404" s="70">
        <v>0</v>
      </c>
      <c r="CD404" s="70">
        <v>0</v>
      </c>
    </row>
    <row r="405" spans="1:82">
      <c r="A405" s="70" t="s">
        <v>2094</v>
      </c>
      <c r="B405" s="70">
        <v>187</v>
      </c>
      <c r="C405" s="70">
        <v>19</v>
      </c>
      <c r="D405" s="70">
        <v>11</v>
      </c>
      <c r="E405" s="70">
        <v>2022</v>
      </c>
      <c r="F405" s="70" t="s">
        <v>161</v>
      </c>
      <c r="G405" s="70" t="s">
        <v>2075</v>
      </c>
      <c r="H405" s="70" t="s">
        <v>2076</v>
      </c>
      <c r="I405" s="148"/>
      <c r="J405" s="71">
        <v>33.033738592860949</v>
      </c>
      <c r="K405" s="71">
        <v>3.2447674475690711</v>
      </c>
      <c r="L405" s="71">
        <v>19.492841332947286</v>
      </c>
      <c r="M405" s="71">
        <v>26.857010848343261</v>
      </c>
      <c r="N405" s="71">
        <v>42.903957150822372</v>
      </c>
      <c r="O405" s="71">
        <v>22.268697888159785</v>
      </c>
      <c r="P405" s="71">
        <v>34.047102683033607</v>
      </c>
      <c r="Q405" s="71">
        <v>1.4114044741073453</v>
      </c>
      <c r="R405" s="71">
        <v>0</v>
      </c>
      <c r="S405" s="71">
        <v>3.2384975315000002</v>
      </c>
      <c r="T405" s="72"/>
      <c r="U405" s="71">
        <v>3655781</v>
      </c>
      <c r="V405" s="71">
        <v>1089</v>
      </c>
      <c r="W405" s="71">
        <v>637</v>
      </c>
      <c r="X405" s="71">
        <v>6804</v>
      </c>
      <c r="Y405" s="71">
        <v>10598</v>
      </c>
      <c r="Z405" s="71">
        <v>15567</v>
      </c>
      <c r="AA405" s="71">
        <v>7439</v>
      </c>
      <c r="AB405" s="71">
        <v>23975</v>
      </c>
      <c r="AC405" s="71">
        <v>0</v>
      </c>
      <c r="AD405" s="71">
        <v>3.2384975315000002</v>
      </c>
      <c r="AE405" s="72"/>
      <c r="AF405" s="71">
        <v>25430843.448310602</v>
      </c>
      <c r="AG405" s="71">
        <v>2269037.1836647927</v>
      </c>
      <c r="AH405" s="71">
        <v>3998276.4548736825</v>
      </c>
      <c r="AI405" s="71">
        <v>40820538.487772256</v>
      </c>
      <c r="AJ405" s="71">
        <v>54272822.898795716</v>
      </c>
      <c r="AK405" s="71">
        <v>0</v>
      </c>
      <c r="AL405" s="71">
        <v>0</v>
      </c>
      <c r="AM405" s="71">
        <v>3095826.8834105954</v>
      </c>
      <c r="AN405" s="71">
        <v>0</v>
      </c>
      <c r="AO405" s="71">
        <v>0</v>
      </c>
      <c r="AP405" s="71">
        <v>129887345.35682765</v>
      </c>
      <c r="AQ405" s="72"/>
      <c r="AR405" s="71">
        <v>481</v>
      </c>
      <c r="AS405" s="71">
        <v>117</v>
      </c>
      <c r="AT405" s="71">
        <v>1</v>
      </c>
      <c r="AU405" s="71">
        <v>4</v>
      </c>
      <c r="AV405" s="71">
        <v>1</v>
      </c>
      <c r="AW405" s="71">
        <v>0</v>
      </c>
      <c r="AX405" s="71"/>
      <c r="AY405" s="72"/>
      <c r="AZ405" s="71">
        <v>2389.2000000000021</v>
      </c>
      <c r="BA405" s="71">
        <v>13328.399999999998</v>
      </c>
      <c r="BB405" s="71">
        <v>19.5</v>
      </c>
      <c r="BC405" s="71">
        <v>157.80000000000001</v>
      </c>
      <c r="BD405" s="71">
        <v>7499</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2095</v>
      </c>
      <c r="B406" s="70">
        <v>187</v>
      </c>
      <c r="C406" s="70">
        <v>20</v>
      </c>
      <c r="D406" s="70">
        <v>11</v>
      </c>
      <c r="E406" s="70">
        <v>2023</v>
      </c>
      <c r="F406" s="70" t="s">
        <v>1539</v>
      </c>
      <c r="G406" s="1064" t="s">
        <v>2075</v>
      </c>
      <c r="H406" s="70" t="s">
        <v>2076</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498</v>
      </c>
      <c r="AS406" s="71">
        <v>118</v>
      </c>
      <c r="AT406" s="71">
        <v>1</v>
      </c>
      <c r="AU406" s="71">
        <v>4</v>
      </c>
      <c r="AV406" s="71">
        <v>2</v>
      </c>
      <c r="AW406" s="71">
        <v>0</v>
      </c>
      <c r="AX406" s="71"/>
      <c r="AY406" s="72"/>
      <c r="AZ406" s="71">
        <v>2510.9000000000028</v>
      </c>
      <c r="BA406" s="71">
        <v>15328.299999999997</v>
      </c>
      <c r="BB406" s="71">
        <v>19.5</v>
      </c>
      <c r="BC406" s="71">
        <v>157.80000000000001</v>
      </c>
      <c r="BD406" s="71">
        <v>22399</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2096</v>
      </c>
      <c r="B407" s="70">
        <v>187</v>
      </c>
      <c r="C407" s="70">
        <v>21</v>
      </c>
      <c r="D407" s="70">
        <v>11</v>
      </c>
      <c r="E407" s="70">
        <v>2024</v>
      </c>
      <c r="F407" s="70" t="s">
        <v>1554</v>
      </c>
      <c r="G407" s="1064" t="s">
        <v>2075</v>
      </c>
      <c r="H407" s="70" t="s">
        <v>2076</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2097</v>
      </c>
      <c r="B408" s="70">
        <v>154</v>
      </c>
      <c r="C408" s="70">
        <v>1</v>
      </c>
      <c r="D408" s="70">
        <v>10</v>
      </c>
      <c r="E408" s="70">
        <v>1990</v>
      </c>
      <c r="F408" s="70" t="s">
        <v>787</v>
      </c>
      <c r="G408" s="70" t="s">
        <v>2098</v>
      </c>
      <c r="H408" s="70" t="s">
        <v>2099</v>
      </c>
      <c r="I408" s="148"/>
      <c r="J408" s="71">
        <v>48.679174770444227</v>
      </c>
      <c r="K408" s="71">
        <v>3.1799515752685941</v>
      </c>
      <c r="L408" s="71">
        <v>1.5949226998792221</v>
      </c>
      <c r="M408" s="71">
        <v>16.268468939668288</v>
      </c>
      <c r="N408" s="71">
        <v>15.67774859449765</v>
      </c>
      <c r="O408" s="71">
        <v>16.46439939110757</v>
      </c>
      <c r="P408" s="71">
        <v>16.21836936936273</v>
      </c>
      <c r="Q408" s="71">
        <v>1.2872762571516601</v>
      </c>
      <c r="R408" s="71">
        <v>0</v>
      </c>
      <c r="S408" s="71">
        <v>1.3953192296307231</v>
      </c>
      <c r="T408" s="72"/>
      <c r="U408" s="71">
        <v>3402741</v>
      </c>
      <c r="V408" s="71">
        <v>1053</v>
      </c>
      <c r="W408" s="71">
        <v>14</v>
      </c>
      <c r="X408" s="71">
        <v>6679</v>
      </c>
      <c r="Y408" s="71">
        <v>6036</v>
      </c>
      <c r="Z408" s="71">
        <v>6772</v>
      </c>
      <c r="AA408" s="71">
        <v>3938</v>
      </c>
      <c r="AB408" s="71">
        <v>20901</v>
      </c>
      <c r="AC408" s="71">
        <v>0</v>
      </c>
      <c r="AD408" s="71">
        <v>1.3953192296307231</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2100</v>
      </c>
      <c r="B409" s="70">
        <v>155</v>
      </c>
      <c r="C409" s="70">
        <v>2</v>
      </c>
      <c r="D409" s="70">
        <v>10</v>
      </c>
      <c r="E409" s="70">
        <v>2005</v>
      </c>
      <c r="F409" s="70" t="s">
        <v>789</v>
      </c>
      <c r="G409" s="70" t="s">
        <v>2098</v>
      </c>
      <c r="H409" s="70" t="s">
        <v>2099</v>
      </c>
      <c r="I409" s="148"/>
      <c r="J409" s="71">
        <v>21.993939629006231</v>
      </c>
      <c r="K409" s="71">
        <v>2.4374729975762719</v>
      </c>
      <c r="L409" s="71">
        <v>7.4778033342203241</v>
      </c>
      <c r="M409" s="71">
        <v>39.547954385170883</v>
      </c>
      <c r="N409" s="71">
        <v>33.451316964136112</v>
      </c>
      <c r="O409" s="71">
        <v>27.892745445342101</v>
      </c>
      <c r="P409" s="71">
        <v>17.575178960579599</v>
      </c>
      <c r="Q409" s="71">
        <v>1.37900741662574</v>
      </c>
      <c r="R409" s="71">
        <v>0</v>
      </c>
      <c r="S409" s="71">
        <v>2.770637218699028</v>
      </c>
      <c r="T409" s="72"/>
      <c r="U409" s="71">
        <v>1274532</v>
      </c>
      <c r="V409" s="71">
        <v>917</v>
      </c>
      <c r="W409" s="71">
        <v>63</v>
      </c>
      <c r="X409" s="71">
        <v>7045</v>
      </c>
      <c r="Y409" s="71">
        <v>8414</v>
      </c>
      <c r="Z409" s="71">
        <v>13276</v>
      </c>
      <c r="AA409" s="71">
        <v>3495</v>
      </c>
      <c r="AB409" s="71">
        <v>23407</v>
      </c>
      <c r="AC409" s="71">
        <v>0</v>
      </c>
      <c r="AD409" s="71">
        <v>2.770637218699028</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2101</v>
      </c>
      <c r="B410" s="70">
        <v>156</v>
      </c>
      <c r="C410" s="70">
        <v>3</v>
      </c>
      <c r="D410" s="70">
        <v>10</v>
      </c>
      <c r="E410" s="70">
        <v>2006</v>
      </c>
      <c r="F410" s="70" t="s">
        <v>790</v>
      </c>
      <c r="G410" s="70" t="s">
        <v>2098</v>
      </c>
      <c r="H410" s="70" t="s">
        <v>2099</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2102</v>
      </c>
      <c r="B411" s="70">
        <v>157</v>
      </c>
      <c r="C411" s="70">
        <v>4</v>
      </c>
      <c r="D411" s="70">
        <v>10</v>
      </c>
      <c r="E411" s="70">
        <v>2007</v>
      </c>
      <c r="F411" s="70" t="s">
        <v>791</v>
      </c>
      <c r="G411" s="70" t="s">
        <v>2098</v>
      </c>
      <c r="H411" s="70" t="s">
        <v>2099</v>
      </c>
      <c r="I411" s="148"/>
      <c r="J411" s="71">
        <v>26.602936631025671</v>
      </c>
      <c r="K411" s="71">
        <v>2.203711968382617</v>
      </c>
      <c r="L411" s="71">
        <v>3.5897246575645658</v>
      </c>
      <c r="M411" s="71">
        <v>45.879376468074348</v>
      </c>
      <c r="N411" s="71">
        <v>32.12798039233946</v>
      </c>
      <c r="O411" s="71">
        <v>27.25997920186861</v>
      </c>
      <c r="P411" s="71">
        <v>17.045501707874429</v>
      </c>
      <c r="Q411" s="71">
        <v>1.46508199461808</v>
      </c>
      <c r="R411" s="71">
        <v>0</v>
      </c>
      <c r="S411" s="71">
        <v>2.643338111079959</v>
      </c>
      <c r="T411" s="72"/>
      <c r="U411" s="71">
        <v>1477193</v>
      </c>
      <c r="V411" s="71">
        <v>898</v>
      </c>
      <c r="W411" s="71">
        <v>34</v>
      </c>
      <c r="X411" s="71">
        <v>9904</v>
      </c>
      <c r="Y411" s="71">
        <v>8675</v>
      </c>
      <c r="Z411" s="71">
        <v>13488</v>
      </c>
      <c r="AA411" s="71">
        <v>3338</v>
      </c>
      <c r="AB411" s="71">
        <v>23553</v>
      </c>
      <c r="AC411" s="71">
        <v>0</v>
      </c>
      <c r="AD411" s="71">
        <v>2.643338111079959</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2103</v>
      </c>
      <c r="B412" s="70">
        <v>158</v>
      </c>
      <c r="C412" s="70">
        <v>5</v>
      </c>
      <c r="D412" s="70">
        <v>10</v>
      </c>
      <c r="E412" s="70">
        <v>2008</v>
      </c>
      <c r="F412" s="70" t="s">
        <v>792</v>
      </c>
      <c r="G412" s="70" t="s">
        <v>2098</v>
      </c>
      <c r="H412" s="70" t="s">
        <v>2099</v>
      </c>
      <c r="I412" s="148"/>
      <c r="J412" s="71">
        <v>25.8814696772336</v>
      </c>
      <c r="K412" s="71">
        <v>1.6537487465738121</v>
      </c>
      <c r="L412" s="71">
        <v>3.006984277764837</v>
      </c>
      <c r="M412" s="71">
        <v>47.421171161493511</v>
      </c>
      <c r="N412" s="71">
        <v>28.75435256483691</v>
      </c>
      <c r="O412" s="71">
        <v>26.843300491950849</v>
      </c>
      <c r="P412" s="71">
        <v>17.082183335345182</v>
      </c>
      <c r="Q412" s="71">
        <v>1.4296858192692099</v>
      </c>
      <c r="R412" s="71">
        <v>0</v>
      </c>
      <c r="S412" s="71">
        <v>3.229719474625397</v>
      </c>
      <c r="T412" s="72"/>
      <c r="U412" s="71">
        <v>1530036</v>
      </c>
      <c r="V412" s="71">
        <v>898</v>
      </c>
      <c r="W412" s="71">
        <v>34</v>
      </c>
      <c r="X412" s="71">
        <v>9904</v>
      </c>
      <c r="Y412" s="71">
        <v>8680</v>
      </c>
      <c r="Z412" s="71">
        <v>13748</v>
      </c>
      <c r="AA412" s="71">
        <v>3349</v>
      </c>
      <c r="AB412" s="71">
        <v>23362</v>
      </c>
      <c r="AC412" s="71">
        <v>0</v>
      </c>
      <c r="AD412" s="71">
        <v>3.229719474625397</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2104</v>
      </c>
      <c r="B413" s="70">
        <v>159</v>
      </c>
      <c r="C413" s="70">
        <v>6</v>
      </c>
      <c r="D413" s="70">
        <v>10</v>
      </c>
      <c r="E413" s="70">
        <v>2009</v>
      </c>
      <c r="F413" s="70" t="s">
        <v>176</v>
      </c>
      <c r="G413" s="70" t="s">
        <v>2098</v>
      </c>
      <c r="H413" s="70" t="s">
        <v>2099</v>
      </c>
      <c r="I413" s="148"/>
      <c r="J413" s="71">
        <v>28.31616374802848</v>
      </c>
      <c r="K413" s="71">
        <v>1.3300192712544789</v>
      </c>
      <c r="L413" s="71">
        <v>10.821346402108061</v>
      </c>
      <c r="M413" s="71">
        <v>46.82198580690482</v>
      </c>
      <c r="N413" s="71">
        <v>34.225724370166652</v>
      </c>
      <c r="O413" s="71">
        <v>28.158876844938209</v>
      </c>
      <c r="P413" s="71">
        <v>15.96365195023164</v>
      </c>
      <c r="Q413" s="71">
        <v>1.3663151878035</v>
      </c>
      <c r="R413" s="71">
        <v>0</v>
      </c>
      <c r="S413" s="71">
        <v>2.4429748346451672</v>
      </c>
      <c r="T413" s="72"/>
      <c r="U413" s="71">
        <v>1459502</v>
      </c>
      <c r="V413" s="71">
        <v>736</v>
      </c>
      <c r="W413" s="71">
        <v>141</v>
      </c>
      <c r="X413" s="71">
        <v>9783</v>
      </c>
      <c r="Y413" s="71">
        <v>8764</v>
      </c>
      <c r="Z413" s="71">
        <v>14235</v>
      </c>
      <c r="AA413" s="71">
        <v>3213</v>
      </c>
      <c r="AB413" s="71">
        <v>23437</v>
      </c>
      <c r="AC413" s="71">
        <v>0</v>
      </c>
      <c r="AD413" s="71">
        <v>2.4429748346451672</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4.67</v>
      </c>
      <c r="BK413" s="71">
        <v>0</v>
      </c>
      <c r="BL413" s="71">
        <v>14.077</v>
      </c>
      <c r="BM413" s="71">
        <v>0</v>
      </c>
      <c r="BN413" s="72"/>
      <c r="BO413" s="71">
        <v>0</v>
      </c>
      <c r="BP413" s="71">
        <v>0</v>
      </c>
      <c r="BQ413" s="71">
        <v>1</v>
      </c>
      <c r="BR413" s="71">
        <v>0</v>
      </c>
      <c r="BS413" s="71">
        <v>2</v>
      </c>
      <c r="BT413" s="71">
        <v>0</v>
      </c>
      <c r="BU413"/>
      <c r="BV413" s="70">
        <v>8.67</v>
      </c>
      <c r="BW413" s="70">
        <v>0</v>
      </c>
      <c r="BX413" s="70">
        <v>10.077</v>
      </c>
      <c r="BY413" s="70">
        <v>0</v>
      </c>
      <c r="BZ413" s="70">
        <v>0</v>
      </c>
      <c r="CA413" s="70">
        <v>0</v>
      </c>
      <c r="CB413" s="70">
        <v>0</v>
      </c>
      <c r="CC413" s="70">
        <v>0</v>
      </c>
      <c r="CD413" s="70">
        <v>0</v>
      </c>
    </row>
    <row r="414" spans="1:82">
      <c r="A414" s="70" t="s">
        <v>2105</v>
      </c>
      <c r="B414" s="70">
        <v>160</v>
      </c>
      <c r="C414" s="70">
        <v>7</v>
      </c>
      <c r="D414" s="70">
        <v>10</v>
      </c>
      <c r="E414" s="70">
        <v>2010</v>
      </c>
      <c r="F414" s="70" t="s">
        <v>177</v>
      </c>
      <c r="G414" s="70" t="s">
        <v>2098</v>
      </c>
      <c r="H414" s="70" t="s">
        <v>2099</v>
      </c>
      <c r="I414" s="148"/>
      <c r="J414" s="71">
        <v>18.703315880272019</v>
      </c>
      <c r="K414" s="71">
        <v>1.3489590522343029</v>
      </c>
      <c r="L414" s="71">
        <v>9.4201495316296295</v>
      </c>
      <c r="M414" s="71">
        <v>45.546355331450222</v>
      </c>
      <c r="N414" s="71">
        <v>31.98826207132139</v>
      </c>
      <c r="O414" s="71">
        <v>27.691935384505509</v>
      </c>
      <c r="P414" s="71">
        <v>16.3113859559646</v>
      </c>
      <c r="Q414" s="71">
        <v>1.4213199283886599</v>
      </c>
      <c r="R414" s="71">
        <v>0</v>
      </c>
      <c r="S414" s="71">
        <v>2.560535536316074</v>
      </c>
      <c r="T414" s="72"/>
      <c r="U414" s="71">
        <v>1257389</v>
      </c>
      <c r="V414" s="71">
        <v>736</v>
      </c>
      <c r="W414" s="71">
        <v>141</v>
      </c>
      <c r="X414" s="71">
        <v>9783</v>
      </c>
      <c r="Y414" s="71">
        <v>8824</v>
      </c>
      <c r="Z414" s="71">
        <v>14064</v>
      </c>
      <c r="AA414" s="71">
        <v>3201</v>
      </c>
      <c r="AB414" s="71">
        <v>23362</v>
      </c>
      <c r="AC414" s="71">
        <v>0</v>
      </c>
      <c r="AD414" s="71">
        <v>2.560535536316074</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4.4560000000000004</v>
      </c>
      <c r="BK414" s="71">
        <v>0</v>
      </c>
      <c r="BL414" s="71">
        <v>14.879</v>
      </c>
      <c r="BM414" s="71">
        <v>0</v>
      </c>
      <c r="BN414" s="72"/>
      <c r="BO414" s="71">
        <v>0</v>
      </c>
      <c r="BP414" s="71">
        <v>0</v>
      </c>
      <c r="BQ414" s="71">
        <v>1</v>
      </c>
      <c r="BR414" s="71">
        <v>0</v>
      </c>
      <c r="BS414" s="71">
        <v>2</v>
      </c>
      <c r="BT414" s="71">
        <v>0</v>
      </c>
      <c r="BU414"/>
      <c r="BV414" s="70">
        <v>8.7509999999999994</v>
      </c>
      <c r="BW414" s="70">
        <v>0</v>
      </c>
      <c r="BX414" s="70">
        <v>10.584</v>
      </c>
      <c r="BY414" s="70">
        <v>0</v>
      </c>
      <c r="BZ414" s="70">
        <v>0</v>
      </c>
      <c r="CA414" s="70">
        <v>0</v>
      </c>
      <c r="CB414" s="70">
        <v>0</v>
      </c>
      <c r="CC414" s="70">
        <v>0</v>
      </c>
      <c r="CD414" s="70">
        <v>0</v>
      </c>
    </row>
    <row r="415" spans="1:82">
      <c r="A415" s="70" t="s">
        <v>2106</v>
      </c>
      <c r="B415" s="70">
        <v>161</v>
      </c>
      <c r="C415" s="70">
        <v>8</v>
      </c>
      <c r="D415" s="70">
        <v>10</v>
      </c>
      <c r="E415" s="70">
        <v>2011</v>
      </c>
      <c r="F415" s="70" t="s">
        <v>178</v>
      </c>
      <c r="G415" s="70" t="s">
        <v>2098</v>
      </c>
      <c r="H415" s="70" t="s">
        <v>2099</v>
      </c>
      <c r="I415" s="148"/>
      <c r="J415" s="71">
        <v>18.50368365459579</v>
      </c>
      <c r="K415" s="71">
        <v>1.8736238545455941</v>
      </c>
      <c r="L415" s="71">
        <v>7.9590950069285729</v>
      </c>
      <c r="M415" s="71">
        <v>48.055942167299072</v>
      </c>
      <c r="N415" s="71">
        <v>39.160316525410487</v>
      </c>
      <c r="O415" s="71">
        <v>28.276740744486659</v>
      </c>
      <c r="P415" s="71">
        <v>15.597538790784931</v>
      </c>
      <c r="Q415" s="71">
        <v>1.65702031106767</v>
      </c>
      <c r="R415" s="71">
        <v>0</v>
      </c>
      <c r="S415" s="71">
        <v>2.057290971445993</v>
      </c>
      <c r="T415" s="72"/>
      <c r="U415" s="71">
        <v>1420921</v>
      </c>
      <c r="V415" s="71">
        <v>736</v>
      </c>
      <c r="W415" s="71">
        <v>141</v>
      </c>
      <c r="X415" s="71">
        <v>9783</v>
      </c>
      <c r="Y415" s="71">
        <v>8996</v>
      </c>
      <c r="Z415" s="71">
        <v>14673</v>
      </c>
      <c r="AA415" s="71">
        <v>3152</v>
      </c>
      <c r="AB415" s="71">
        <v>23612</v>
      </c>
      <c r="AC415" s="71">
        <v>0</v>
      </c>
      <c r="AD415" s="71">
        <v>2.057290971445993</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4.3520000000000003</v>
      </c>
      <c r="BK415" s="71">
        <v>0</v>
      </c>
      <c r="BL415" s="71">
        <v>4.0179999999999998</v>
      </c>
      <c r="BM415" s="71">
        <v>0</v>
      </c>
      <c r="BN415" s="72"/>
      <c r="BO415" s="71">
        <v>0</v>
      </c>
      <c r="BP415" s="71">
        <v>0</v>
      </c>
      <c r="BQ415" s="71">
        <v>1</v>
      </c>
      <c r="BR415" s="71">
        <v>0</v>
      </c>
      <c r="BS415" s="71">
        <v>1</v>
      </c>
      <c r="BT415" s="71">
        <v>0</v>
      </c>
      <c r="BU415"/>
      <c r="BV415" s="70">
        <v>8.3699999999999992</v>
      </c>
      <c r="BW415" s="70">
        <v>0</v>
      </c>
      <c r="BX415" s="70">
        <v>0</v>
      </c>
      <c r="BY415" s="70">
        <v>0</v>
      </c>
      <c r="BZ415" s="70">
        <v>0</v>
      </c>
      <c r="CA415" s="70">
        <v>0</v>
      </c>
      <c r="CB415" s="70">
        <v>0</v>
      </c>
      <c r="CC415" s="70">
        <v>0</v>
      </c>
      <c r="CD415" s="70">
        <v>0</v>
      </c>
    </row>
    <row r="416" spans="1:82">
      <c r="A416" s="70" t="s">
        <v>2107</v>
      </c>
      <c r="B416" s="70">
        <v>162</v>
      </c>
      <c r="C416" s="70">
        <v>9</v>
      </c>
      <c r="D416" s="70">
        <v>10</v>
      </c>
      <c r="E416" s="70">
        <v>2012</v>
      </c>
      <c r="F416" s="70" t="s">
        <v>179</v>
      </c>
      <c r="G416" s="70" t="s">
        <v>2098</v>
      </c>
      <c r="H416" s="70" t="s">
        <v>2099</v>
      </c>
      <c r="I416" s="148"/>
      <c r="J416" s="71">
        <v>21.567793429177389</v>
      </c>
      <c r="K416" s="71">
        <v>1.7545720116925969</v>
      </c>
      <c r="L416" s="71">
        <v>7.937875142306555</v>
      </c>
      <c r="M416" s="71">
        <v>53.874562338107751</v>
      </c>
      <c r="N416" s="71">
        <v>41.695680912216247</v>
      </c>
      <c r="O416" s="71">
        <v>28.509273830600417</v>
      </c>
      <c r="P416" s="71">
        <v>15.238385973836969</v>
      </c>
      <c r="Q416" s="71">
        <v>1.80497018148629</v>
      </c>
      <c r="R416" s="71">
        <v>0</v>
      </c>
      <c r="S416" s="71">
        <v>2.213101767308741</v>
      </c>
      <c r="T416" s="72"/>
      <c r="U416" s="71">
        <v>1348067</v>
      </c>
      <c r="V416" s="71">
        <v>736</v>
      </c>
      <c r="W416" s="71">
        <v>141</v>
      </c>
      <c r="X416" s="71">
        <v>9783</v>
      </c>
      <c r="Y416" s="71">
        <v>9121</v>
      </c>
      <c r="Z416" s="71">
        <v>14911</v>
      </c>
      <c r="AA416" s="71">
        <v>3062</v>
      </c>
      <c r="AB416" s="71">
        <v>23673</v>
      </c>
      <c r="AC416" s="71">
        <v>0</v>
      </c>
      <c r="AD416" s="71">
        <v>2.213101767308741</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4.6120000000000001</v>
      </c>
      <c r="BK416" s="71">
        <v>0</v>
      </c>
      <c r="BL416" s="71">
        <v>17.788</v>
      </c>
      <c r="BM416" s="71">
        <v>0</v>
      </c>
      <c r="BN416" s="72"/>
      <c r="BO416" s="71">
        <v>0</v>
      </c>
      <c r="BP416" s="71">
        <v>0</v>
      </c>
      <c r="BQ416" s="71">
        <v>1</v>
      </c>
      <c r="BR416" s="71">
        <v>0</v>
      </c>
      <c r="BS416" s="71">
        <v>2</v>
      </c>
      <c r="BT416" s="71">
        <v>0</v>
      </c>
      <c r="BU416"/>
      <c r="BV416" s="70">
        <v>9.33</v>
      </c>
      <c r="BW416" s="70">
        <v>0</v>
      </c>
      <c r="BX416" s="70">
        <v>13.07</v>
      </c>
      <c r="BY416" s="70">
        <v>0</v>
      </c>
      <c r="BZ416" s="70">
        <v>0</v>
      </c>
      <c r="CA416" s="70">
        <v>0</v>
      </c>
      <c r="CB416" s="70">
        <v>0</v>
      </c>
      <c r="CC416" s="70">
        <v>0</v>
      </c>
      <c r="CD416" s="70">
        <v>0</v>
      </c>
    </row>
    <row r="417" spans="1:82">
      <c r="A417" s="70" t="s">
        <v>2108</v>
      </c>
      <c r="B417" s="70">
        <v>163</v>
      </c>
      <c r="C417" s="70">
        <v>10</v>
      </c>
      <c r="D417" s="70">
        <v>10</v>
      </c>
      <c r="E417" s="70">
        <v>2013</v>
      </c>
      <c r="F417" s="70" t="s">
        <v>180</v>
      </c>
      <c r="G417" s="70" t="s">
        <v>2098</v>
      </c>
      <c r="H417" s="70" t="s">
        <v>2099</v>
      </c>
      <c r="I417" s="148"/>
      <c r="J417" s="71">
        <v>17.174404920559809</v>
      </c>
      <c r="K417" s="71">
        <v>1.5833675136303891</v>
      </c>
      <c r="L417" s="71">
        <v>5.6144608084955703</v>
      </c>
      <c r="M417" s="71">
        <v>52.828838955118577</v>
      </c>
      <c r="N417" s="71">
        <v>41.291331172384972</v>
      </c>
      <c r="O417" s="71">
        <v>27.634876489682629</v>
      </c>
      <c r="P417" s="71">
        <v>15.535581790849601</v>
      </c>
      <c r="Q417" s="71">
        <v>1.83903524515368</v>
      </c>
      <c r="R417" s="71">
        <v>0</v>
      </c>
      <c r="S417" s="71">
        <v>2.6516331288095349</v>
      </c>
      <c r="T417" s="72"/>
      <c r="U417" s="71">
        <v>1104760</v>
      </c>
      <c r="V417" s="71">
        <v>736</v>
      </c>
      <c r="W417" s="71">
        <v>141</v>
      </c>
      <c r="X417" s="71">
        <v>9783</v>
      </c>
      <c r="Y417" s="71">
        <v>9195</v>
      </c>
      <c r="Z417" s="71">
        <v>15099</v>
      </c>
      <c r="AA417" s="71">
        <v>3110</v>
      </c>
      <c r="AB417" s="71">
        <v>23774</v>
      </c>
      <c r="AC417" s="71">
        <v>0</v>
      </c>
      <c r="AD417" s="71">
        <v>2.6516331288095349</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4.6529999999999996</v>
      </c>
      <c r="BK417" s="71">
        <v>0</v>
      </c>
      <c r="BL417" s="71">
        <v>15.272</v>
      </c>
      <c r="BM417" s="71">
        <v>0</v>
      </c>
      <c r="BN417" s="72"/>
      <c r="BO417" s="71">
        <v>0</v>
      </c>
      <c r="BP417" s="71">
        <v>0</v>
      </c>
      <c r="BQ417" s="71">
        <v>1</v>
      </c>
      <c r="BR417" s="71">
        <v>0</v>
      </c>
      <c r="BS417" s="71">
        <v>2</v>
      </c>
      <c r="BT417" s="71">
        <v>0</v>
      </c>
      <c r="BU417"/>
      <c r="BV417" s="70">
        <v>10.08</v>
      </c>
      <c r="BW417" s="70">
        <v>0</v>
      </c>
      <c r="BX417" s="70">
        <v>9.8450000000000006</v>
      </c>
      <c r="BY417" s="70">
        <v>0</v>
      </c>
      <c r="BZ417" s="70">
        <v>0</v>
      </c>
      <c r="CA417" s="70">
        <v>0</v>
      </c>
      <c r="CB417" s="70">
        <v>0</v>
      </c>
      <c r="CC417" s="70">
        <v>0</v>
      </c>
      <c r="CD417" s="70">
        <v>0</v>
      </c>
    </row>
    <row r="418" spans="1:82">
      <c r="A418" s="70" t="s">
        <v>2109</v>
      </c>
      <c r="B418" s="70">
        <v>164</v>
      </c>
      <c r="C418" s="70">
        <v>11</v>
      </c>
      <c r="D418" s="70">
        <v>10</v>
      </c>
      <c r="E418" s="70">
        <v>2014</v>
      </c>
      <c r="F418" s="70" t="s">
        <v>181</v>
      </c>
      <c r="G418" s="70" t="s">
        <v>2098</v>
      </c>
      <c r="H418" s="70" t="s">
        <v>2099</v>
      </c>
      <c r="I418" s="148"/>
      <c r="J418" s="71">
        <v>15.749762601814369</v>
      </c>
      <c r="K418" s="71">
        <v>1.7499166501219909</v>
      </c>
      <c r="L418" s="71">
        <v>2.9309753921198149</v>
      </c>
      <c r="M418" s="71">
        <v>45.414402506057392</v>
      </c>
      <c r="N418" s="71">
        <v>36.089865715852177</v>
      </c>
      <c r="O418" s="71">
        <v>27.571261969860423</v>
      </c>
      <c r="P418" s="71">
        <v>15.817186534607989</v>
      </c>
      <c r="Q418" s="71">
        <v>1.7639994742301499</v>
      </c>
      <c r="R418" s="71">
        <v>0</v>
      </c>
      <c r="S418" s="71">
        <v>3.3575955561608088</v>
      </c>
      <c r="T418" s="72"/>
      <c r="U418" s="71">
        <v>1119238</v>
      </c>
      <c r="V418" s="71">
        <v>823</v>
      </c>
      <c r="W418" s="71">
        <v>59</v>
      </c>
      <c r="X418" s="71">
        <v>8606</v>
      </c>
      <c r="Y418" s="71">
        <v>9302</v>
      </c>
      <c r="Z418" s="71">
        <v>15866</v>
      </c>
      <c r="AA418" s="71">
        <v>3150</v>
      </c>
      <c r="AB418" s="71">
        <v>23768</v>
      </c>
      <c r="AC418" s="71">
        <v>0</v>
      </c>
      <c r="AD418" s="71">
        <v>3.3575955561608088</v>
      </c>
      <c r="AE418" s="72"/>
      <c r="AF418" s="71"/>
      <c r="AG418" s="71"/>
      <c r="AH418" s="71"/>
      <c r="AI418" s="71"/>
      <c r="AJ418" s="71"/>
      <c r="AK418" s="71"/>
      <c r="AL418" s="71"/>
      <c r="AM418" s="71"/>
      <c r="AN418" s="71"/>
      <c r="AO418" s="71"/>
      <c r="AP418" s="71"/>
      <c r="AQ418" s="72"/>
      <c r="AR418" s="71">
        <v>476</v>
      </c>
      <c r="AS418" s="71">
        <v>52</v>
      </c>
      <c r="AT418" s="71">
        <v>0</v>
      </c>
      <c r="AU418" s="71">
        <v>0</v>
      </c>
      <c r="AV418" s="71">
        <v>0</v>
      </c>
      <c r="AW418" s="71">
        <v>0</v>
      </c>
      <c r="AX418" s="71"/>
      <c r="AY418" s="72"/>
      <c r="AZ418" s="71">
        <v>1861.6</v>
      </c>
      <c r="BA418" s="71">
        <v>1571.5</v>
      </c>
      <c r="BB418" s="71">
        <v>0</v>
      </c>
      <c r="BC418" s="71">
        <v>0</v>
      </c>
      <c r="BD418" s="71">
        <v>0</v>
      </c>
      <c r="BE418" s="71">
        <v>0</v>
      </c>
      <c r="BF418" s="71"/>
      <c r="BG418" s="72"/>
      <c r="BH418" s="71">
        <v>0</v>
      </c>
      <c r="BI418" s="71">
        <v>0</v>
      </c>
      <c r="BJ418" s="71">
        <v>4.5209999999999999</v>
      </c>
      <c r="BK418" s="71">
        <v>0</v>
      </c>
      <c r="BL418" s="71">
        <v>15.835000000000001</v>
      </c>
      <c r="BM418" s="71">
        <v>0</v>
      </c>
      <c r="BN418" s="72"/>
      <c r="BO418" s="71">
        <v>0</v>
      </c>
      <c r="BP418" s="71">
        <v>0</v>
      </c>
      <c r="BQ418" s="71">
        <v>1</v>
      </c>
      <c r="BR418" s="71">
        <v>0</v>
      </c>
      <c r="BS418" s="71">
        <v>2</v>
      </c>
      <c r="BT418" s="71">
        <v>0</v>
      </c>
      <c r="BU418"/>
      <c r="BV418" s="70">
        <v>9.9749999999999996</v>
      </c>
      <c r="BW418" s="70">
        <v>0</v>
      </c>
      <c r="BX418" s="70">
        <v>10.381</v>
      </c>
      <c r="BY418" s="70">
        <v>0</v>
      </c>
      <c r="BZ418" s="70">
        <v>0</v>
      </c>
      <c r="CA418" s="70">
        <v>0</v>
      </c>
      <c r="CB418" s="70">
        <v>0</v>
      </c>
      <c r="CC418" s="70">
        <v>0</v>
      </c>
      <c r="CD418" s="70">
        <v>0</v>
      </c>
    </row>
    <row r="419" spans="1:82">
      <c r="A419" s="70" t="s">
        <v>2110</v>
      </c>
      <c r="B419" s="70">
        <v>165</v>
      </c>
      <c r="C419" s="70">
        <v>12</v>
      </c>
      <c r="D419" s="70">
        <v>10</v>
      </c>
      <c r="E419" s="70">
        <v>2015</v>
      </c>
      <c r="F419" s="70" t="s">
        <v>182</v>
      </c>
      <c r="G419" s="70" t="s">
        <v>2098</v>
      </c>
      <c r="H419" s="70" t="s">
        <v>2099</v>
      </c>
      <c r="I419" s="148"/>
      <c r="J419" s="71">
        <v>25.032599053633181</v>
      </c>
      <c r="K419" s="71">
        <v>1.957244185529581</v>
      </c>
      <c r="L419" s="71">
        <v>3.79033810098236</v>
      </c>
      <c r="M419" s="71">
        <v>43.471154860934298</v>
      </c>
      <c r="N419" s="71">
        <v>31.23583801619354</v>
      </c>
      <c r="O419" s="71">
        <v>26.545959262130989</v>
      </c>
      <c r="P419" s="71">
        <v>15.116090975583793</v>
      </c>
      <c r="Q419" s="71">
        <v>1.7219013212126</v>
      </c>
      <c r="R419" s="71">
        <v>0</v>
      </c>
      <c r="S419" s="71">
        <v>3.5422644079218721</v>
      </c>
      <c r="T419" s="72"/>
      <c r="U419" s="71">
        <v>1930615</v>
      </c>
      <c r="V419" s="71">
        <v>823</v>
      </c>
      <c r="W419" s="71">
        <v>59</v>
      </c>
      <c r="X419" s="71">
        <v>8606</v>
      </c>
      <c r="Y419" s="71">
        <v>9366</v>
      </c>
      <c r="Z419" s="71">
        <v>15423</v>
      </c>
      <c r="AA419" s="71">
        <v>3008</v>
      </c>
      <c r="AB419" s="71">
        <v>23700</v>
      </c>
      <c r="AC419" s="71">
        <v>0</v>
      </c>
      <c r="AD419" s="71">
        <v>3.5422644079218721</v>
      </c>
      <c r="AE419" s="72"/>
      <c r="AF419" s="71">
        <v>14126167.71665406</v>
      </c>
      <c r="AG419" s="71">
        <v>1484459.603074813</v>
      </c>
      <c r="AH419" s="71">
        <v>563690.40810305532</v>
      </c>
      <c r="AI419" s="71">
        <v>53129708.745618023</v>
      </c>
      <c r="AJ419" s="71">
        <v>40522087.292685218</v>
      </c>
      <c r="AK419" s="71">
        <v>0</v>
      </c>
      <c r="AL419" s="71">
        <v>0</v>
      </c>
      <c r="AM419" s="71">
        <v>3247985.5822391729</v>
      </c>
      <c r="AN419" s="71">
        <v>0</v>
      </c>
      <c r="AO419" s="71">
        <v>0</v>
      </c>
      <c r="AP419" s="71">
        <v>113074099.34837432</v>
      </c>
      <c r="AQ419" s="72"/>
      <c r="AR419" s="71">
        <v>520</v>
      </c>
      <c r="AS419" s="71">
        <v>71</v>
      </c>
      <c r="AT419" s="71">
        <v>0</v>
      </c>
      <c r="AU419" s="71">
        <v>0</v>
      </c>
      <c r="AV419" s="71">
        <v>0</v>
      </c>
      <c r="AW419" s="71">
        <v>0</v>
      </c>
      <c r="AX419" s="71"/>
      <c r="AY419" s="72"/>
      <c r="AZ419" s="71">
        <v>2062</v>
      </c>
      <c r="BA419" s="71">
        <v>1898.8</v>
      </c>
      <c r="BB419" s="71">
        <v>0</v>
      </c>
      <c r="BC419" s="71">
        <v>0</v>
      </c>
      <c r="BD419" s="71">
        <v>0</v>
      </c>
      <c r="BE419" s="71">
        <v>0</v>
      </c>
      <c r="BF419" s="71"/>
      <c r="BG419" s="72"/>
      <c r="BH419" s="71">
        <v>0</v>
      </c>
      <c r="BI419" s="71">
        <v>0</v>
      </c>
      <c r="BJ419" s="71">
        <v>4.3570000000000002</v>
      </c>
      <c r="BK419" s="71">
        <v>0</v>
      </c>
      <c r="BL419" s="71">
        <v>15.736000000000001</v>
      </c>
      <c r="BM419" s="71">
        <v>0</v>
      </c>
      <c r="BN419" s="72"/>
      <c r="BO419" s="71">
        <v>0</v>
      </c>
      <c r="BP419" s="71">
        <v>0</v>
      </c>
      <c r="BQ419" s="71">
        <v>1</v>
      </c>
      <c r="BR419" s="71">
        <v>0</v>
      </c>
      <c r="BS419" s="71">
        <v>2</v>
      </c>
      <c r="BT419" s="71">
        <v>0</v>
      </c>
      <c r="BU419"/>
      <c r="BV419" s="70">
        <v>9.843</v>
      </c>
      <c r="BW419" s="70">
        <v>0</v>
      </c>
      <c r="BX419" s="70">
        <v>10.25</v>
      </c>
      <c r="BY419" s="70">
        <v>0</v>
      </c>
      <c r="BZ419" s="70">
        <v>0</v>
      </c>
      <c r="CA419" s="70">
        <v>0</v>
      </c>
      <c r="CB419" s="70">
        <v>0</v>
      </c>
      <c r="CC419" s="70">
        <v>0</v>
      </c>
      <c r="CD419" s="70">
        <v>0</v>
      </c>
    </row>
    <row r="420" spans="1:82">
      <c r="A420" s="70" t="s">
        <v>2111</v>
      </c>
      <c r="B420" s="70">
        <v>166</v>
      </c>
      <c r="C420" s="70">
        <v>13</v>
      </c>
      <c r="D420" s="70">
        <v>10</v>
      </c>
      <c r="E420" s="70">
        <v>2016</v>
      </c>
      <c r="F420" s="70" t="s">
        <v>155</v>
      </c>
      <c r="G420" s="70" t="s">
        <v>2098</v>
      </c>
      <c r="H420" s="70" t="s">
        <v>2099</v>
      </c>
      <c r="I420" s="148"/>
      <c r="J420" s="71">
        <v>18.636290748759095</v>
      </c>
      <c r="K420" s="71">
        <v>1.9780778820650304</v>
      </c>
      <c r="L420" s="71">
        <v>3.3086628809534027</v>
      </c>
      <c r="M420" s="71">
        <v>35.787275558153013</v>
      </c>
      <c r="N420" s="71">
        <v>31.346987729155824</v>
      </c>
      <c r="O420" s="71">
        <v>25.722012854514414</v>
      </c>
      <c r="P420" s="71">
        <v>13.86679239980929</v>
      </c>
      <c r="Q420" s="71">
        <v>1.6686110259592548</v>
      </c>
      <c r="R420" s="71">
        <v>0</v>
      </c>
      <c r="S420" s="71">
        <v>3.0540912969190259</v>
      </c>
      <c r="T420" s="72"/>
      <c r="U420" s="71">
        <v>1418793</v>
      </c>
      <c r="V420" s="71">
        <v>823</v>
      </c>
      <c r="W420" s="71">
        <v>59</v>
      </c>
      <c r="X420" s="71">
        <v>8606</v>
      </c>
      <c r="Y420" s="71">
        <v>9448</v>
      </c>
      <c r="Z420" s="71">
        <v>15128</v>
      </c>
      <c r="AA420" s="71">
        <v>2854</v>
      </c>
      <c r="AB420" s="71">
        <v>23624</v>
      </c>
      <c r="AC420" s="71">
        <v>0</v>
      </c>
      <c r="AD420" s="71">
        <v>3.0540912969190259</v>
      </c>
      <c r="AE420" s="72"/>
      <c r="AF420" s="71">
        <v>10469010.217859371</v>
      </c>
      <c r="AG420" s="71">
        <v>1436144.6856559969</v>
      </c>
      <c r="AH420" s="71">
        <v>382924.67774581577</v>
      </c>
      <c r="AI420" s="71">
        <v>49977563.083782583</v>
      </c>
      <c r="AJ420" s="71">
        <v>37334374.713229507</v>
      </c>
      <c r="AK420" s="71">
        <v>0</v>
      </c>
      <c r="AL420" s="71">
        <v>0</v>
      </c>
      <c r="AM420" s="71">
        <v>3240085.3753481661</v>
      </c>
      <c r="AN420" s="71">
        <v>0</v>
      </c>
      <c r="AO420" s="71">
        <v>0</v>
      </c>
      <c r="AP420" s="71">
        <v>102840102.75362144</v>
      </c>
      <c r="AQ420" s="72"/>
      <c r="AR420" s="71">
        <v>566</v>
      </c>
      <c r="AS420" s="71">
        <v>79</v>
      </c>
      <c r="AT420" s="71">
        <v>0</v>
      </c>
      <c r="AU420" s="71">
        <v>0</v>
      </c>
      <c r="AV420" s="71">
        <v>0</v>
      </c>
      <c r="AW420" s="71">
        <v>0</v>
      </c>
      <c r="AX420" s="71"/>
      <c r="AY420" s="72"/>
      <c r="AZ420" s="71">
        <v>2290.1999999999998</v>
      </c>
      <c r="BA420" s="71">
        <v>2034</v>
      </c>
      <c r="BB420" s="71">
        <v>0</v>
      </c>
      <c r="BC420" s="71">
        <v>0</v>
      </c>
      <c r="BD420" s="71">
        <v>0</v>
      </c>
      <c r="BE420" s="71">
        <v>0</v>
      </c>
      <c r="BF420" s="71"/>
      <c r="BG420" s="72"/>
      <c r="BH420" s="71">
        <v>0</v>
      </c>
      <c r="BI420" s="71">
        <v>0</v>
      </c>
      <c r="BJ420" s="71">
        <v>3.8620000000000001</v>
      </c>
      <c r="BK420" s="71">
        <v>0</v>
      </c>
      <c r="BL420" s="71">
        <v>11.001999999999999</v>
      </c>
      <c r="BM420" s="71">
        <v>0</v>
      </c>
      <c r="BN420" s="72"/>
      <c r="BO420" s="71">
        <v>0</v>
      </c>
      <c r="BP420" s="71">
        <v>0</v>
      </c>
      <c r="BQ420" s="71">
        <v>1</v>
      </c>
      <c r="BR420" s="71">
        <v>0</v>
      </c>
      <c r="BS420" s="71">
        <v>2</v>
      </c>
      <c r="BT420" s="71">
        <v>0</v>
      </c>
      <c r="BU420"/>
      <c r="BV420" s="70">
        <v>8.718</v>
      </c>
      <c r="BW420" s="70">
        <v>0</v>
      </c>
      <c r="BX420" s="70">
        <v>6.1459999999999999</v>
      </c>
      <c r="BY420" s="70">
        <v>0</v>
      </c>
      <c r="BZ420" s="70">
        <v>0</v>
      </c>
      <c r="CA420" s="70">
        <v>0</v>
      </c>
      <c r="CB420" s="70">
        <v>0</v>
      </c>
      <c r="CC420" s="70">
        <v>0</v>
      </c>
      <c r="CD420" s="70">
        <v>0</v>
      </c>
    </row>
    <row r="421" spans="1:82">
      <c r="A421" s="70" t="s">
        <v>2112</v>
      </c>
      <c r="B421" s="70">
        <v>167</v>
      </c>
      <c r="C421" s="70">
        <v>14</v>
      </c>
      <c r="D421" s="70">
        <v>10</v>
      </c>
      <c r="E421" s="70">
        <v>2017</v>
      </c>
      <c r="F421" s="70" t="s">
        <v>156</v>
      </c>
      <c r="G421" s="70" t="s">
        <v>2098</v>
      </c>
      <c r="H421" s="70" t="s">
        <v>2099</v>
      </c>
      <c r="I421" s="148"/>
      <c r="J421" s="71">
        <v>28.081925825831512</v>
      </c>
      <c r="K421" s="71">
        <v>2.0234895591924507</v>
      </c>
      <c r="L421" s="71">
        <v>3.5238188631228593</v>
      </c>
      <c r="M421" s="71">
        <v>34.750826495916279</v>
      </c>
      <c r="N421" s="71">
        <v>34.339673769844218</v>
      </c>
      <c r="O421" s="71">
        <v>25.703702171755673</v>
      </c>
      <c r="P421" s="71">
        <v>13.812746827268287</v>
      </c>
      <c r="Q421" s="71">
        <v>1.6166576271492601</v>
      </c>
      <c r="R421" s="71">
        <v>0</v>
      </c>
      <c r="S421" s="71">
        <v>2.5243338053066133</v>
      </c>
      <c r="T421" s="72"/>
      <c r="U421" s="71">
        <v>2328248</v>
      </c>
      <c r="V421" s="71">
        <v>823</v>
      </c>
      <c r="W421" s="71">
        <v>59</v>
      </c>
      <c r="X421" s="71">
        <v>8606</v>
      </c>
      <c r="Y421" s="71">
        <v>9569</v>
      </c>
      <c r="Z421" s="71">
        <v>15368</v>
      </c>
      <c r="AA421" s="71">
        <v>2861</v>
      </c>
      <c r="AB421" s="71">
        <v>23669</v>
      </c>
      <c r="AC421" s="71">
        <v>0</v>
      </c>
      <c r="AD421" s="71">
        <v>2.5243338053066129</v>
      </c>
      <c r="AE421" s="72"/>
      <c r="AF421" s="71">
        <v>16644868.92017353</v>
      </c>
      <c r="AG421" s="71">
        <v>1457872.9296382631</v>
      </c>
      <c r="AH421" s="71">
        <v>571541.38230256492</v>
      </c>
      <c r="AI421" s="71">
        <v>51059182.095868051</v>
      </c>
      <c r="AJ421" s="71">
        <v>43061652.81779784</v>
      </c>
      <c r="AK421" s="71">
        <v>0</v>
      </c>
      <c r="AL421" s="71">
        <v>0</v>
      </c>
      <c r="AM421" s="71">
        <v>3251336.7342102309</v>
      </c>
      <c r="AN421" s="71">
        <v>0</v>
      </c>
      <c r="AO421" s="71">
        <v>0</v>
      </c>
      <c r="AP421" s="71">
        <v>116046454.87999049</v>
      </c>
      <c r="AQ421" s="72"/>
      <c r="AR421" s="71">
        <v>606</v>
      </c>
      <c r="AS421" s="71">
        <v>82</v>
      </c>
      <c r="AT421" s="71">
        <v>0</v>
      </c>
      <c r="AU421" s="71">
        <v>0</v>
      </c>
      <c r="AV421" s="71">
        <v>0</v>
      </c>
      <c r="AW421" s="71">
        <v>0</v>
      </c>
      <c r="AX421" s="71"/>
      <c r="AY421" s="72"/>
      <c r="AZ421" s="71">
        <v>2487.1999999999998</v>
      </c>
      <c r="BA421" s="71">
        <v>2559.8000000000002</v>
      </c>
      <c r="BB421" s="71">
        <v>0</v>
      </c>
      <c r="BC421" s="71">
        <v>0</v>
      </c>
      <c r="BD421" s="71">
        <v>0</v>
      </c>
      <c r="BE421" s="71">
        <v>0</v>
      </c>
      <c r="BF421" s="71"/>
      <c r="BG421" s="72"/>
      <c r="BH421" s="71">
        <v>0</v>
      </c>
      <c r="BI421" s="71">
        <v>0</v>
      </c>
      <c r="BJ421" s="71">
        <v>3.72</v>
      </c>
      <c r="BK421" s="71">
        <v>0</v>
      </c>
      <c r="BL421" s="71">
        <v>4.577</v>
      </c>
      <c r="BM421" s="71">
        <v>0</v>
      </c>
      <c r="BN421" s="72"/>
      <c r="BO421" s="71">
        <v>0</v>
      </c>
      <c r="BP421" s="71">
        <v>0</v>
      </c>
      <c r="BQ421" s="71">
        <v>1</v>
      </c>
      <c r="BR421" s="71">
        <v>0</v>
      </c>
      <c r="BS421" s="71">
        <v>1</v>
      </c>
      <c r="BT421" s="71">
        <v>0</v>
      </c>
      <c r="BU421"/>
      <c r="BV421" s="70">
        <v>8.2970000000000006</v>
      </c>
      <c r="BW421" s="70">
        <v>0</v>
      </c>
      <c r="BX421" s="70">
        <v>0</v>
      </c>
      <c r="BY421" s="70">
        <v>0</v>
      </c>
      <c r="BZ421" s="70">
        <v>0</v>
      </c>
      <c r="CA421" s="70">
        <v>0</v>
      </c>
      <c r="CB421" s="70">
        <v>0</v>
      </c>
      <c r="CC421" s="70">
        <v>0</v>
      </c>
      <c r="CD421" s="70">
        <v>0</v>
      </c>
    </row>
    <row r="422" spans="1:82">
      <c r="A422" s="70" t="s">
        <v>2113</v>
      </c>
      <c r="B422" s="70">
        <v>168</v>
      </c>
      <c r="C422" s="70">
        <v>15</v>
      </c>
      <c r="D422" s="70">
        <v>10</v>
      </c>
      <c r="E422" s="70">
        <v>2018</v>
      </c>
      <c r="F422" s="70" t="s">
        <v>183</v>
      </c>
      <c r="G422" s="70" t="s">
        <v>2098</v>
      </c>
      <c r="H422" s="70" t="s">
        <v>2099</v>
      </c>
      <c r="I422" s="148"/>
      <c r="J422" s="71">
        <v>27.40311971785631</v>
      </c>
      <c r="K422" s="71">
        <v>1.8773107161239446</v>
      </c>
      <c r="L422" s="71">
        <v>3.2641589530787138</v>
      </c>
      <c r="M422" s="71">
        <v>37.05479540898115</v>
      </c>
      <c r="N422" s="71">
        <v>32.418052996898382</v>
      </c>
      <c r="O422" s="71">
        <v>25.28807176767646</v>
      </c>
      <c r="P422" s="71">
        <v>13.656131926125319</v>
      </c>
      <c r="Q422" s="71">
        <v>1.49844966277467</v>
      </c>
      <c r="R422" s="71">
        <v>0</v>
      </c>
      <c r="S422" s="71">
        <v>1.7183138831901061</v>
      </c>
      <c r="T422" s="72"/>
      <c r="U422" s="71">
        <v>2417876</v>
      </c>
      <c r="V422" s="71">
        <v>823</v>
      </c>
      <c r="W422" s="71">
        <v>59</v>
      </c>
      <c r="X422" s="71">
        <v>8606</v>
      </c>
      <c r="Y422" s="71">
        <v>9680</v>
      </c>
      <c r="Z422" s="71">
        <v>15409</v>
      </c>
      <c r="AA422" s="71">
        <v>2857</v>
      </c>
      <c r="AB422" s="71">
        <v>23642</v>
      </c>
      <c r="AC422" s="71">
        <v>0</v>
      </c>
      <c r="AD422" s="71">
        <v>1.7183138831901059</v>
      </c>
      <c r="AE422" s="72"/>
      <c r="AF422" s="71">
        <v>15555945.69755091</v>
      </c>
      <c r="AG422" s="71">
        <v>1286798.3320100091</v>
      </c>
      <c r="AH422" s="71">
        <v>536883.20494402968</v>
      </c>
      <c r="AI422" s="71">
        <v>48589518.770852372</v>
      </c>
      <c r="AJ422" s="71">
        <v>42070490.498132586</v>
      </c>
      <c r="AK422" s="71">
        <v>0</v>
      </c>
      <c r="AL422" s="71">
        <v>0</v>
      </c>
      <c r="AM422" s="71">
        <v>3254347.5594448019</v>
      </c>
      <c r="AN422" s="71">
        <v>0</v>
      </c>
      <c r="AO422" s="71">
        <v>0</v>
      </c>
      <c r="AP422" s="71">
        <v>111293984.06293471</v>
      </c>
      <c r="AQ422" s="72"/>
      <c r="AR422" s="71">
        <v>655</v>
      </c>
      <c r="AS422" s="71">
        <v>86</v>
      </c>
      <c r="AT422" s="71">
        <v>0</v>
      </c>
      <c r="AU422" s="71">
        <v>0</v>
      </c>
      <c r="AV422" s="71">
        <v>0</v>
      </c>
      <c r="AW422" s="71">
        <v>0</v>
      </c>
      <c r="AX422" s="71"/>
      <c r="AY422" s="72"/>
      <c r="AZ422" s="71">
        <v>2715.4</v>
      </c>
      <c r="BA422" s="71">
        <v>2676</v>
      </c>
      <c r="BB422" s="71">
        <v>0</v>
      </c>
      <c r="BC422" s="71">
        <v>0</v>
      </c>
      <c r="BD422" s="71">
        <v>0</v>
      </c>
      <c r="BE422" s="71">
        <v>0</v>
      </c>
      <c r="BF422" s="71"/>
      <c r="BG422" s="72"/>
      <c r="BH422" s="71">
        <v>0</v>
      </c>
      <c r="BI422" s="71">
        <v>0</v>
      </c>
      <c r="BJ422" s="71">
        <v>3.4489999999999998</v>
      </c>
      <c r="BK422" s="71">
        <v>0</v>
      </c>
      <c r="BL422" s="71">
        <v>5.3890000000000002</v>
      </c>
      <c r="BM422" s="71">
        <v>0</v>
      </c>
      <c r="BN422" s="72"/>
      <c r="BO422" s="71">
        <v>0</v>
      </c>
      <c r="BP422" s="71">
        <v>0</v>
      </c>
      <c r="BQ422" s="71">
        <v>1</v>
      </c>
      <c r="BR422" s="71">
        <v>0</v>
      </c>
      <c r="BS422" s="71">
        <v>1</v>
      </c>
      <c r="BT422" s="71">
        <v>0</v>
      </c>
      <c r="BU422"/>
      <c r="BV422" s="70">
        <v>8.8379999999999992</v>
      </c>
      <c r="BW422" s="70">
        <v>0</v>
      </c>
      <c r="BX422" s="70">
        <v>0</v>
      </c>
      <c r="BY422" s="70">
        <v>0</v>
      </c>
      <c r="BZ422" s="70">
        <v>0</v>
      </c>
      <c r="CA422" s="70">
        <v>0</v>
      </c>
      <c r="CB422" s="70">
        <v>0</v>
      </c>
      <c r="CC422" s="70">
        <v>0</v>
      </c>
      <c r="CD422" s="70">
        <v>0</v>
      </c>
    </row>
    <row r="423" spans="1:82">
      <c r="A423" s="70" t="s">
        <v>2114</v>
      </c>
      <c r="B423" s="70">
        <v>169</v>
      </c>
      <c r="C423" s="70">
        <v>16</v>
      </c>
      <c r="D423" s="70">
        <v>10</v>
      </c>
      <c r="E423" s="70">
        <v>2019</v>
      </c>
      <c r="F423" s="70" t="s">
        <v>158</v>
      </c>
      <c r="G423" s="70" t="s">
        <v>2098</v>
      </c>
      <c r="H423" s="70" t="s">
        <v>2099</v>
      </c>
      <c r="I423" s="148"/>
      <c r="J423" s="71">
        <v>25.152078738674945</v>
      </c>
      <c r="K423" s="71">
        <v>1.7481277818747276</v>
      </c>
      <c r="L423" s="71">
        <v>3.2996378135829549</v>
      </c>
      <c r="M423" s="71">
        <v>35.429770399071664</v>
      </c>
      <c r="N423" s="71">
        <v>28.828708024046676</v>
      </c>
      <c r="O423" s="71">
        <v>24.642729363759123</v>
      </c>
      <c r="P423" s="71">
        <v>13.792831432223378</v>
      </c>
      <c r="Q423" s="71">
        <v>1.4631493053876301</v>
      </c>
      <c r="R423" s="71">
        <v>0</v>
      </c>
      <c r="S423" s="71">
        <v>1.902399477276919</v>
      </c>
      <c r="T423" s="72"/>
      <c r="U423" s="71">
        <v>2283008</v>
      </c>
      <c r="V423" s="71">
        <v>823</v>
      </c>
      <c r="W423" s="71">
        <v>59</v>
      </c>
      <c r="X423" s="71">
        <v>8606</v>
      </c>
      <c r="Y423" s="71">
        <v>9859</v>
      </c>
      <c r="Z423" s="71">
        <v>15428</v>
      </c>
      <c r="AA423" s="71">
        <v>2864</v>
      </c>
      <c r="AB423" s="71">
        <v>23710</v>
      </c>
      <c r="AC423" s="71">
        <v>0</v>
      </c>
      <c r="AD423" s="71">
        <v>1.902399477276919</v>
      </c>
      <c r="AE423" s="72"/>
      <c r="AF423" s="71">
        <v>14863967.20767685</v>
      </c>
      <c r="AG423" s="71">
        <v>1255133.5408744961</v>
      </c>
      <c r="AH423" s="71">
        <v>582498.3624851763</v>
      </c>
      <c r="AI423" s="71">
        <v>48513126.612898633</v>
      </c>
      <c r="AJ423" s="71">
        <v>38344434.974299937</v>
      </c>
      <c r="AK423" s="71">
        <v>0</v>
      </c>
      <c r="AL423" s="71">
        <v>0</v>
      </c>
      <c r="AM423" s="71">
        <v>3229123.5112155625</v>
      </c>
      <c r="AN423" s="71">
        <v>0</v>
      </c>
      <c r="AO423" s="71">
        <v>0</v>
      </c>
      <c r="AP423" s="71">
        <v>106788284.20945066</v>
      </c>
      <c r="AQ423" s="72"/>
      <c r="AR423" s="71">
        <v>719</v>
      </c>
      <c r="AS423" s="71">
        <v>91</v>
      </c>
      <c r="AT423" s="71">
        <v>0</v>
      </c>
      <c r="AU423" s="71">
        <v>0</v>
      </c>
      <c r="AV423" s="71">
        <v>0</v>
      </c>
      <c r="AW423" s="71">
        <v>0</v>
      </c>
      <c r="AX423" s="71"/>
      <c r="AY423" s="72"/>
      <c r="AZ423" s="71">
        <v>3029.5000000000009</v>
      </c>
      <c r="BA423" s="71">
        <v>10296.5</v>
      </c>
      <c r="BB423" s="71">
        <v>0</v>
      </c>
      <c r="BC423" s="71">
        <v>0</v>
      </c>
      <c r="BD423" s="71">
        <v>0</v>
      </c>
      <c r="BE423" s="71">
        <v>0</v>
      </c>
      <c r="BF423" s="71"/>
      <c r="BG423" s="72"/>
      <c r="BH423" s="71">
        <v>0</v>
      </c>
      <c r="BI423" s="71">
        <v>0</v>
      </c>
      <c r="BJ423" s="71">
        <v>3.4510000000000001</v>
      </c>
      <c r="BK423" s="71">
        <v>0</v>
      </c>
      <c r="BL423" s="71">
        <v>5.0839999999999996</v>
      </c>
      <c r="BM423" s="71">
        <v>0</v>
      </c>
      <c r="BN423" s="72"/>
      <c r="BO423" s="71">
        <v>0</v>
      </c>
      <c r="BP423" s="71">
        <v>0</v>
      </c>
      <c r="BQ423" s="71">
        <v>1</v>
      </c>
      <c r="BR423" s="71">
        <v>0</v>
      </c>
      <c r="BS423" s="71">
        <v>1</v>
      </c>
      <c r="BT423" s="71">
        <v>0</v>
      </c>
      <c r="BU423"/>
      <c r="BV423" s="70">
        <v>8.5350000000000001</v>
      </c>
      <c r="BW423" s="70">
        <v>0</v>
      </c>
      <c r="BX423" s="70">
        <v>0</v>
      </c>
      <c r="BY423" s="70">
        <v>0</v>
      </c>
      <c r="BZ423" s="70">
        <v>0</v>
      </c>
      <c r="CA423" s="70">
        <v>0</v>
      </c>
      <c r="CB423" s="70">
        <v>0</v>
      </c>
      <c r="CC423" s="70">
        <v>0</v>
      </c>
      <c r="CD423" s="70">
        <v>0</v>
      </c>
    </row>
    <row r="424" spans="1:82">
      <c r="A424" s="70" t="s">
        <v>2115</v>
      </c>
      <c r="B424" s="70">
        <v>170</v>
      </c>
      <c r="C424" s="70">
        <v>17</v>
      </c>
      <c r="D424" s="70">
        <v>10</v>
      </c>
      <c r="E424" s="70">
        <v>2020</v>
      </c>
      <c r="F424" s="70" t="s">
        <v>159</v>
      </c>
      <c r="G424" s="70" t="s">
        <v>2098</v>
      </c>
      <c r="H424" s="70" t="s">
        <v>2099</v>
      </c>
      <c r="I424" s="148"/>
      <c r="J424" s="71">
        <v>20.6244141258491</v>
      </c>
      <c r="K424" s="71">
        <v>1.5019801263221166</v>
      </c>
      <c r="L424" s="71">
        <v>3.9037669021653496</v>
      </c>
      <c r="M424" s="71">
        <v>33.038646819525582</v>
      </c>
      <c r="N424" s="71">
        <v>29.887618027309838</v>
      </c>
      <c r="O424" s="71">
        <v>21.775240677442039</v>
      </c>
      <c r="P424" s="71">
        <v>12.84073939426721</v>
      </c>
      <c r="Q424" s="71">
        <v>1.3895273683423399</v>
      </c>
      <c r="R424" s="71">
        <v>0</v>
      </c>
      <c r="S424" s="71">
        <v>2.7817315504911391</v>
      </c>
      <c r="T424" s="72"/>
      <c r="U424" s="71">
        <v>2012109</v>
      </c>
      <c r="V424" s="71">
        <v>679</v>
      </c>
      <c r="W424" s="71">
        <v>96</v>
      </c>
      <c r="X424" s="71">
        <v>9419</v>
      </c>
      <c r="Y424" s="71">
        <v>9933</v>
      </c>
      <c r="Z424" s="71">
        <v>15560</v>
      </c>
      <c r="AA424" s="71">
        <v>2834</v>
      </c>
      <c r="AB424" s="71">
        <v>23567</v>
      </c>
      <c r="AC424" s="71">
        <v>0</v>
      </c>
      <c r="AD424" s="71">
        <v>2.7817315504911391</v>
      </c>
      <c r="AE424" s="72"/>
      <c r="AF424" s="71">
        <v>12647203.810542731</v>
      </c>
      <c r="AG424" s="71">
        <v>1049845.4480103678</v>
      </c>
      <c r="AH424" s="71">
        <v>743099.91384812968</v>
      </c>
      <c r="AI424" s="71">
        <v>47771438.07473617</v>
      </c>
      <c r="AJ424" s="71">
        <v>41048413.238686427</v>
      </c>
      <c r="AK424" s="71"/>
      <c r="AL424" s="71"/>
      <c r="AM424" s="71">
        <v>3075755.3348311009</v>
      </c>
      <c r="AN424" s="71"/>
      <c r="AO424" s="71"/>
      <c r="AP424" s="71">
        <v>106335755.82065493</v>
      </c>
      <c r="AQ424" s="72"/>
      <c r="AR424" s="71">
        <v>768</v>
      </c>
      <c r="AS424" s="71">
        <v>95</v>
      </c>
      <c r="AT424" s="71">
        <v>0</v>
      </c>
      <c r="AU424" s="71">
        <v>0</v>
      </c>
      <c r="AV424" s="71">
        <v>0</v>
      </c>
      <c r="AW424" s="71">
        <v>0</v>
      </c>
      <c r="AX424" s="71"/>
      <c r="AY424" s="72"/>
      <c r="AZ424" s="71">
        <v>3296.8000000000011</v>
      </c>
      <c r="BA424" s="71">
        <v>10476.700000000001</v>
      </c>
      <c r="BB424" s="71">
        <v>0</v>
      </c>
      <c r="BC424" s="71">
        <v>0</v>
      </c>
      <c r="BD424" s="71">
        <v>0</v>
      </c>
      <c r="BE424" s="71">
        <v>0</v>
      </c>
      <c r="BF424" s="71"/>
      <c r="BG424" s="72"/>
      <c r="BH424" s="71">
        <v>0</v>
      </c>
      <c r="BI424" s="71">
        <v>0</v>
      </c>
      <c r="BJ424" s="71">
        <v>3.6869999999999998</v>
      </c>
      <c r="BK424" s="71">
        <v>0</v>
      </c>
      <c r="BL424" s="71">
        <v>5.2839999999999998</v>
      </c>
      <c r="BM424" s="71">
        <v>0</v>
      </c>
      <c r="BN424" s="72"/>
      <c r="BO424" s="71">
        <v>0</v>
      </c>
      <c r="BP424" s="71">
        <v>0</v>
      </c>
      <c r="BQ424" s="71">
        <v>1</v>
      </c>
      <c r="BR424" s="71">
        <v>0</v>
      </c>
      <c r="BS424" s="71">
        <v>1</v>
      </c>
      <c r="BT424" s="71">
        <v>0</v>
      </c>
      <c r="BU424"/>
      <c r="BV424" s="70">
        <v>8.9710000000000001</v>
      </c>
      <c r="BW424" s="70">
        <v>0</v>
      </c>
      <c r="BX424" s="70">
        <v>0</v>
      </c>
      <c r="BY424" s="70">
        <v>0</v>
      </c>
      <c r="BZ424" s="70">
        <v>0</v>
      </c>
      <c r="CA424" s="70">
        <v>0</v>
      </c>
      <c r="CB424" s="70">
        <v>0</v>
      </c>
      <c r="CC424" s="70">
        <v>0</v>
      </c>
      <c r="CD424" s="70">
        <v>0</v>
      </c>
    </row>
    <row r="425" spans="1:82">
      <c r="A425" s="70" t="s">
        <v>2116</v>
      </c>
      <c r="B425" s="70">
        <v>170</v>
      </c>
      <c r="C425" s="70">
        <v>18</v>
      </c>
      <c r="D425" s="70">
        <v>10</v>
      </c>
      <c r="E425" s="70">
        <v>2021</v>
      </c>
      <c r="F425" s="70" t="s">
        <v>160</v>
      </c>
      <c r="G425" s="1064" t="s">
        <v>2098</v>
      </c>
      <c r="H425" s="70" t="s">
        <v>2099</v>
      </c>
      <c r="I425" s="148"/>
      <c r="J425" s="71">
        <v>21.222298754056933</v>
      </c>
      <c r="K425" s="71">
        <v>1.606960590109086</v>
      </c>
      <c r="L425" s="71">
        <v>3.8932777567977568</v>
      </c>
      <c r="M425" s="71">
        <v>37.435968087327538</v>
      </c>
      <c r="N425" s="71">
        <v>29.252052903326991</v>
      </c>
      <c r="O425" s="71">
        <v>21.13591876136817</v>
      </c>
      <c r="P425" s="71">
        <v>12.871109427509412</v>
      </c>
      <c r="Q425" s="71">
        <v>1.38143896102333</v>
      </c>
      <c r="R425" s="71">
        <v>0</v>
      </c>
      <c r="S425" s="71">
        <v>2.0944600836532978</v>
      </c>
      <c r="T425" s="72"/>
      <c r="U425" s="71">
        <v>2182441</v>
      </c>
      <c r="V425" s="71">
        <v>679</v>
      </c>
      <c r="W425" s="71">
        <v>96</v>
      </c>
      <c r="X425" s="71">
        <v>9419</v>
      </c>
      <c r="Y425" s="71">
        <v>10128</v>
      </c>
      <c r="Z425" s="71">
        <v>15551</v>
      </c>
      <c r="AA425" s="71">
        <v>2770</v>
      </c>
      <c r="AB425" s="71">
        <v>23660</v>
      </c>
      <c r="AC425" s="71">
        <v>0</v>
      </c>
      <c r="AD425" s="71">
        <v>2.0944600836532978</v>
      </c>
      <c r="AE425" s="72"/>
      <c r="AF425" s="71">
        <v>13643065.214402724</v>
      </c>
      <c r="AG425" s="71">
        <v>1116650.5953157078</v>
      </c>
      <c r="AH425" s="71">
        <v>622845.4025435053</v>
      </c>
      <c r="AI425" s="71">
        <v>55076522.457694598</v>
      </c>
      <c r="AJ425" s="71">
        <v>39112765.597596437</v>
      </c>
      <c r="AK425" s="71">
        <v>0</v>
      </c>
      <c r="AL425" s="71">
        <v>0</v>
      </c>
      <c r="AM425" s="71">
        <v>3105703.5855326173</v>
      </c>
      <c r="AN425" s="71">
        <v>0</v>
      </c>
      <c r="AO425" s="71">
        <v>0</v>
      </c>
      <c r="AP425" s="71">
        <v>112677552.85308559</v>
      </c>
      <c r="AQ425" s="72"/>
      <c r="AR425" s="71">
        <v>818</v>
      </c>
      <c r="AS425" s="71">
        <v>97</v>
      </c>
      <c r="AT425" s="71">
        <v>0</v>
      </c>
      <c r="AU425" s="71">
        <v>0</v>
      </c>
      <c r="AV425" s="71">
        <v>0</v>
      </c>
      <c r="AW425" s="71">
        <v>0</v>
      </c>
      <c r="AX425" s="71"/>
      <c r="AY425" s="72"/>
      <c r="AZ425" s="71">
        <v>3578.6000000000022</v>
      </c>
      <c r="BA425" s="71">
        <v>10702</v>
      </c>
      <c r="BB425" s="71">
        <v>0</v>
      </c>
      <c r="BC425" s="71">
        <v>0</v>
      </c>
      <c r="BD425" s="71">
        <v>0</v>
      </c>
      <c r="BE425" s="71">
        <v>0</v>
      </c>
      <c r="BF425" s="71"/>
      <c r="BG425" s="72"/>
      <c r="BH425" s="71">
        <v>0</v>
      </c>
      <c r="BI425" s="71">
        <v>0</v>
      </c>
      <c r="BJ425" s="71">
        <v>3.5350000000000001</v>
      </c>
      <c r="BK425" s="71">
        <v>0</v>
      </c>
      <c r="BL425" s="71">
        <v>0</v>
      </c>
      <c r="BM425" s="71">
        <v>0</v>
      </c>
      <c r="BN425" s="72"/>
      <c r="BO425" s="71">
        <v>0</v>
      </c>
      <c r="BP425" s="71">
        <v>0</v>
      </c>
      <c r="BQ425" s="71">
        <v>1</v>
      </c>
      <c r="BR425" s="71">
        <v>0</v>
      </c>
      <c r="BS425" s="71">
        <v>0</v>
      </c>
      <c r="BT425" s="71">
        <v>0</v>
      </c>
      <c r="BU425"/>
      <c r="BV425" s="70">
        <v>3.5350000000000001</v>
      </c>
      <c r="BW425" s="70">
        <v>0</v>
      </c>
      <c r="BX425" s="70">
        <v>0</v>
      </c>
      <c r="BY425" s="70">
        <v>0</v>
      </c>
      <c r="BZ425" s="70">
        <v>0</v>
      </c>
      <c r="CA425" s="70">
        <v>0</v>
      </c>
      <c r="CB425" s="70">
        <v>0</v>
      </c>
      <c r="CC425" s="70">
        <v>0</v>
      </c>
      <c r="CD425" s="70">
        <v>0</v>
      </c>
    </row>
    <row r="426" spans="1:82">
      <c r="A426" s="70" t="s">
        <v>2117</v>
      </c>
      <c r="B426" s="70">
        <v>170</v>
      </c>
      <c r="C426" s="70">
        <v>19</v>
      </c>
      <c r="D426" s="70">
        <v>10</v>
      </c>
      <c r="E426" s="70">
        <v>2022</v>
      </c>
      <c r="F426" s="70" t="s">
        <v>161</v>
      </c>
      <c r="G426" s="1064" t="s">
        <v>2098</v>
      </c>
      <c r="H426" s="70" t="s">
        <v>2099</v>
      </c>
      <c r="I426" s="148"/>
      <c r="J426" s="71">
        <v>25.536511520985997</v>
      </c>
      <c r="K426" s="71">
        <v>1.4677458493317048</v>
      </c>
      <c r="L426" s="71">
        <v>3.9483573212831291</v>
      </c>
      <c r="M426" s="71">
        <v>34.572526068204176</v>
      </c>
      <c r="N426" s="71">
        <v>30.617472731182211</v>
      </c>
      <c r="O426" s="71">
        <v>22.262975861336848</v>
      </c>
      <c r="P426" s="71">
        <v>12.842609238955813</v>
      </c>
      <c r="Q426" s="71">
        <v>1.3880331466320328</v>
      </c>
      <c r="R426" s="71">
        <v>0</v>
      </c>
      <c r="S426" s="71">
        <v>2.5555947892636199</v>
      </c>
      <c r="T426" s="72"/>
      <c r="U426" s="71">
        <v>2956583</v>
      </c>
      <c r="V426" s="71">
        <v>679</v>
      </c>
      <c r="W426" s="71">
        <v>96</v>
      </c>
      <c r="X426" s="71">
        <v>9419</v>
      </c>
      <c r="Y426" s="71">
        <v>10297</v>
      </c>
      <c r="Z426" s="71">
        <v>15563</v>
      </c>
      <c r="AA426" s="71">
        <v>2806</v>
      </c>
      <c r="AB426" s="71">
        <v>23578</v>
      </c>
      <c r="AC426" s="71">
        <v>0</v>
      </c>
      <c r="AD426" s="71">
        <v>2.5555947892636199</v>
      </c>
      <c r="AE426" s="72"/>
      <c r="AF426" s="71">
        <v>16621235.144236663</v>
      </c>
      <c r="AG426" s="71">
        <v>1097019.058800518</v>
      </c>
      <c r="AH426" s="71">
        <v>886673.19999580237</v>
      </c>
      <c r="AI426" s="71">
        <v>52565676.465407781</v>
      </c>
      <c r="AJ426" s="71">
        <v>44655601.332439221</v>
      </c>
      <c r="AK426" s="71">
        <v>0</v>
      </c>
      <c r="AL426" s="71">
        <v>0</v>
      </c>
      <c r="AM426" s="71">
        <v>3044563.3475309708</v>
      </c>
      <c r="AN426" s="71">
        <v>0</v>
      </c>
      <c r="AO426" s="71">
        <v>0</v>
      </c>
      <c r="AP426" s="71">
        <v>118870768.54841097</v>
      </c>
      <c r="AQ426" s="72"/>
      <c r="AR426" s="71">
        <v>920</v>
      </c>
      <c r="AS426" s="71">
        <v>97</v>
      </c>
      <c r="AT426" s="71">
        <v>0</v>
      </c>
      <c r="AU426" s="71">
        <v>0</v>
      </c>
      <c r="AV426" s="71">
        <v>0</v>
      </c>
      <c r="AW426" s="71">
        <v>0</v>
      </c>
      <c r="AX426" s="71"/>
      <c r="AY426" s="72"/>
      <c r="AZ426" s="71">
        <v>4257.3000000000038</v>
      </c>
      <c r="BA426" s="71">
        <v>10701.999999999998</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2118</v>
      </c>
      <c r="B427" s="70">
        <v>170</v>
      </c>
      <c r="C427" s="70">
        <v>20</v>
      </c>
      <c r="D427" s="70">
        <v>10</v>
      </c>
      <c r="E427" s="70">
        <v>2023</v>
      </c>
      <c r="F427" s="70" t="s">
        <v>1539</v>
      </c>
      <c r="G427" s="70" t="s">
        <v>2098</v>
      </c>
      <c r="H427" s="70" t="s">
        <v>2099</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975</v>
      </c>
      <c r="AS427" s="71">
        <v>97</v>
      </c>
      <c r="AT427" s="71">
        <v>0</v>
      </c>
      <c r="AU427" s="71">
        <v>0</v>
      </c>
      <c r="AV427" s="71">
        <v>0</v>
      </c>
      <c r="AW427" s="71">
        <v>0</v>
      </c>
      <c r="AX427" s="71"/>
      <c r="AY427" s="72"/>
      <c r="AZ427" s="71">
        <v>4561.6000000000058</v>
      </c>
      <c r="BA427" s="71">
        <v>10701.999999999998</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2119</v>
      </c>
      <c r="B428" s="70">
        <v>170</v>
      </c>
      <c r="C428" s="70">
        <v>21</v>
      </c>
      <c r="D428" s="70">
        <v>10</v>
      </c>
      <c r="E428" s="70">
        <v>2024</v>
      </c>
      <c r="F428" s="70" t="s">
        <v>1554</v>
      </c>
      <c r="G428" s="70" t="s">
        <v>2098</v>
      </c>
      <c r="H428" s="70" t="s">
        <v>2099</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2120</v>
      </c>
      <c r="B429" s="70">
        <v>324</v>
      </c>
      <c r="C429" s="70">
        <v>1</v>
      </c>
      <c r="D429" s="70">
        <v>20</v>
      </c>
      <c r="E429" s="70">
        <v>1990</v>
      </c>
      <c r="F429" s="70" t="s">
        <v>787</v>
      </c>
      <c r="G429" s="70" t="s">
        <v>2121</v>
      </c>
      <c r="H429" s="70" t="s">
        <v>2122</v>
      </c>
      <c r="I429" s="148"/>
      <c r="J429" s="71">
        <v>17.697898122856589</v>
      </c>
      <c r="K429" s="71">
        <v>2.436352226594551</v>
      </c>
      <c r="L429" s="71">
        <v>1.975143058746569</v>
      </c>
      <c r="M429" s="71">
        <v>27.254947276797392</v>
      </c>
      <c r="N429" s="71">
        <v>24.505387288991841</v>
      </c>
      <c r="O429" s="71">
        <v>19.00991418178825</v>
      </c>
      <c r="P429" s="71">
        <v>16.68787015862311</v>
      </c>
      <c r="Q429" s="71">
        <v>1.7070683708661101</v>
      </c>
      <c r="R429" s="71">
        <v>0</v>
      </c>
      <c r="S429" s="71">
        <v>2.52033624960356</v>
      </c>
      <c r="T429" s="72"/>
      <c r="U429" s="71">
        <v>1450748</v>
      </c>
      <c r="V429" s="71">
        <v>1020</v>
      </c>
      <c r="W429" s="71">
        <v>18</v>
      </c>
      <c r="X429" s="71">
        <v>9297</v>
      </c>
      <c r="Y429" s="71">
        <v>9735</v>
      </c>
      <c r="Z429" s="71">
        <v>7819</v>
      </c>
      <c r="AA429" s="71">
        <v>4052</v>
      </c>
      <c r="AB429" s="71">
        <v>27717</v>
      </c>
      <c r="AC429" s="71">
        <v>0</v>
      </c>
      <c r="AD429" s="71">
        <v>2.52033624960356</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2123</v>
      </c>
      <c r="B430" s="70">
        <v>325</v>
      </c>
      <c r="C430" s="70">
        <v>2</v>
      </c>
      <c r="D430" s="70">
        <v>20</v>
      </c>
      <c r="E430" s="70">
        <v>2005</v>
      </c>
      <c r="F430" s="70" t="s">
        <v>789</v>
      </c>
      <c r="G430" s="70" t="s">
        <v>2121</v>
      </c>
      <c r="H430" s="70" t="s">
        <v>2122</v>
      </c>
      <c r="I430" s="148"/>
      <c r="J430" s="71">
        <v>5.7215069271104921</v>
      </c>
      <c r="K430" s="71">
        <v>1.5429893647740791</v>
      </c>
      <c r="L430" s="71">
        <v>2.5291036213894378</v>
      </c>
      <c r="M430" s="71">
        <v>43.696469379721457</v>
      </c>
      <c r="N430" s="71">
        <v>34.826476798733978</v>
      </c>
      <c r="O430" s="71">
        <v>24.19710374314591</v>
      </c>
      <c r="P430" s="71">
        <v>16.72533482772182</v>
      </c>
      <c r="Q430" s="71">
        <v>1.6498365316011101</v>
      </c>
      <c r="R430" s="71">
        <v>0</v>
      </c>
      <c r="S430" s="71">
        <v>3.3718695600862691</v>
      </c>
      <c r="T430" s="72"/>
      <c r="U430" s="71">
        <v>384242</v>
      </c>
      <c r="V430" s="71">
        <v>781</v>
      </c>
      <c r="W430" s="71">
        <v>28</v>
      </c>
      <c r="X430" s="71">
        <v>8325</v>
      </c>
      <c r="Y430" s="71">
        <v>12259</v>
      </c>
      <c r="Z430" s="71">
        <v>11517</v>
      </c>
      <c r="AA430" s="71">
        <v>3326</v>
      </c>
      <c r="AB430" s="71">
        <v>28004</v>
      </c>
      <c r="AC430" s="71">
        <v>0</v>
      </c>
      <c r="AD430" s="71">
        <v>3.3718695600862691</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2124</v>
      </c>
      <c r="B431" s="70">
        <v>326</v>
      </c>
      <c r="C431" s="70">
        <v>3</v>
      </c>
      <c r="D431" s="70">
        <v>20</v>
      </c>
      <c r="E431" s="70">
        <v>2006</v>
      </c>
      <c r="F431" s="70" t="s">
        <v>790</v>
      </c>
      <c r="G431" s="70" t="s">
        <v>2121</v>
      </c>
      <c r="H431" s="70" t="s">
        <v>2122</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2125</v>
      </c>
      <c r="B432" s="70">
        <v>327</v>
      </c>
      <c r="C432" s="70">
        <v>4</v>
      </c>
      <c r="D432" s="70">
        <v>20</v>
      </c>
      <c r="E432" s="70">
        <v>2007</v>
      </c>
      <c r="F432" s="70" t="s">
        <v>791</v>
      </c>
      <c r="G432" s="70" t="s">
        <v>2121</v>
      </c>
      <c r="H432" s="70" t="s">
        <v>2122</v>
      </c>
      <c r="I432" s="148"/>
      <c r="J432" s="71">
        <v>5.9236041453598514</v>
      </c>
      <c r="K432" s="71">
        <v>1.576220363597054</v>
      </c>
      <c r="L432" s="71">
        <v>2.750384780525581</v>
      </c>
      <c r="M432" s="71">
        <v>40.428583931647267</v>
      </c>
      <c r="N432" s="71">
        <v>37.620274575667317</v>
      </c>
      <c r="O432" s="71">
        <v>23.288607676685341</v>
      </c>
      <c r="P432" s="71">
        <v>16.493999555552541</v>
      </c>
      <c r="Q432" s="71">
        <v>1.72360026276366</v>
      </c>
      <c r="R432" s="71">
        <v>0</v>
      </c>
      <c r="S432" s="71">
        <v>3.2179775169979168</v>
      </c>
      <c r="T432" s="72"/>
      <c r="U432" s="71">
        <v>399691</v>
      </c>
      <c r="V432" s="71">
        <v>749</v>
      </c>
      <c r="W432" s="71">
        <v>28</v>
      </c>
      <c r="X432" s="71">
        <v>8925</v>
      </c>
      <c r="Y432" s="71">
        <v>12373</v>
      </c>
      <c r="Z432" s="71">
        <v>11523</v>
      </c>
      <c r="AA432" s="71">
        <v>3230</v>
      </c>
      <c r="AB432" s="71">
        <v>27709</v>
      </c>
      <c r="AC432" s="71">
        <v>0</v>
      </c>
      <c r="AD432" s="71">
        <v>3.2179775169979168</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2126</v>
      </c>
      <c r="B433" s="70">
        <v>328</v>
      </c>
      <c r="C433" s="70">
        <v>5</v>
      </c>
      <c r="D433" s="70">
        <v>20</v>
      </c>
      <c r="E433" s="70">
        <v>2008</v>
      </c>
      <c r="F433" s="70" t="s">
        <v>792</v>
      </c>
      <c r="G433" s="70" t="s">
        <v>2121</v>
      </c>
      <c r="H433" s="70" t="s">
        <v>2122</v>
      </c>
      <c r="I433" s="148"/>
      <c r="J433" s="71">
        <v>5.9472474692349317</v>
      </c>
      <c r="K433" s="71">
        <v>1.1944076574587379</v>
      </c>
      <c r="L433" s="71">
        <v>2.1867002453667008</v>
      </c>
      <c r="M433" s="71">
        <v>42.286857804973017</v>
      </c>
      <c r="N433" s="71">
        <v>36.267741463616971</v>
      </c>
      <c r="O433" s="71">
        <v>22.522364793035571</v>
      </c>
      <c r="P433" s="71">
        <v>16.14365788485145</v>
      </c>
      <c r="Q433" s="71">
        <v>1.6842044102434699</v>
      </c>
      <c r="R433" s="71">
        <v>0</v>
      </c>
      <c r="S433" s="71">
        <v>3.2109474839671779</v>
      </c>
      <c r="T433" s="72"/>
      <c r="U433" s="71">
        <v>421045</v>
      </c>
      <c r="V433" s="71">
        <v>749</v>
      </c>
      <c r="W433" s="71">
        <v>28</v>
      </c>
      <c r="X433" s="71">
        <v>8925</v>
      </c>
      <c r="Y433" s="71">
        <v>12449</v>
      </c>
      <c r="Z433" s="71">
        <v>11535</v>
      </c>
      <c r="AA433" s="71">
        <v>3165</v>
      </c>
      <c r="AB433" s="71">
        <v>27521</v>
      </c>
      <c r="AC433" s="71">
        <v>0</v>
      </c>
      <c r="AD433" s="71">
        <v>3.2109474839671779</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2127</v>
      </c>
      <c r="B434" s="70">
        <v>329</v>
      </c>
      <c r="C434" s="70">
        <v>6</v>
      </c>
      <c r="D434" s="70">
        <v>20</v>
      </c>
      <c r="E434" s="70">
        <v>2009</v>
      </c>
      <c r="F434" s="70" t="s">
        <v>176</v>
      </c>
      <c r="G434" s="70" t="s">
        <v>2121</v>
      </c>
      <c r="H434" s="70" t="s">
        <v>2122</v>
      </c>
      <c r="I434" s="148"/>
      <c r="J434" s="71">
        <v>7.0556498822799503</v>
      </c>
      <c r="K434" s="71">
        <v>1.0494965830556831</v>
      </c>
      <c r="L434" s="71">
        <v>2.1680265631206539</v>
      </c>
      <c r="M434" s="71">
        <v>36.663477072967169</v>
      </c>
      <c r="N434" s="71">
        <v>31.032556608985889</v>
      </c>
      <c r="O434" s="71">
        <v>22.867342207761549</v>
      </c>
      <c r="P434" s="71">
        <v>15.347563297312639</v>
      </c>
      <c r="Q434" s="71">
        <v>1.5936165880358599</v>
      </c>
      <c r="R434" s="71">
        <v>0</v>
      </c>
      <c r="S434" s="71">
        <v>3.7773911492344801</v>
      </c>
      <c r="T434" s="72"/>
      <c r="U434" s="71">
        <v>394731</v>
      </c>
      <c r="V434" s="71">
        <v>803</v>
      </c>
      <c r="W434" s="71">
        <v>41</v>
      </c>
      <c r="X434" s="71">
        <v>9034</v>
      </c>
      <c r="Y434" s="71">
        <v>12472</v>
      </c>
      <c r="Z434" s="71">
        <v>11560</v>
      </c>
      <c r="AA434" s="71">
        <v>3089</v>
      </c>
      <c r="AB434" s="71">
        <v>27336</v>
      </c>
      <c r="AC434" s="71">
        <v>0</v>
      </c>
      <c r="AD434" s="71">
        <v>3.7773911492344801</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2128</v>
      </c>
      <c r="B435" s="70">
        <v>330</v>
      </c>
      <c r="C435" s="70">
        <v>7</v>
      </c>
      <c r="D435" s="70">
        <v>20</v>
      </c>
      <c r="E435" s="70">
        <v>2010</v>
      </c>
      <c r="F435" s="70" t="s">
        <v>177</v>
      </c>
      <c r="G435" s="70" t="s">
        <v>2121</v>
      </c>
      <c r="H435" s="70" t="s">
        <v>2122</v>
      </c>
      <c r="I435" s="148"/>
      <c r="J435" s="71">
        <v>5.6286073164031576</v>
      </c>
      <c r="K435" s="71">
        <v>1.1220554136199059</v>
      </c>
      <c r="L435" s="71">
        <v>2.0087784204219519</v>
      </c>
      <c r="M435" s="71">
        <v>37.12549844398756</v>
      </c>
      <c r="N435" s="71">
        <v>33.03037967639856</v>
      </c>
      <c r="O435" s="71">
        <v>22.73991480060112</v>
      </c>
      <c r="P435" s="71">
        <v>15.36358283574922</v>
      </c>
      <c r="Q435" s="71">
        <v>1.6539072961752399</v>
      </c>
      <c r="R435" s="71">
        <v>0</v>
      </c>
      <c r="S435" s="71">
        <v>3.5104618037237718</v>
      </c>
      <c r="T435" s="72"/>
      <c r="U435" s="71">
        <v>369742</v>
      </c>
      <c r="V435" s="71">
        <v>803</v>
      </c>
      <c r="W435" s="71">
        <v>41</v>
      </c>
      <c r="X435" s="71">
        <v>9034</v>
      </c>
      <c r="Y435" s="71">
        <v>12541</v>
      </c>
      <c r="Z435" s="71">
        <v>11549</v>
      </c>
      <c r="AA435" s="71">
        <v>3015</v>
      </c>
      <c r="AB435" s="71">
        <v>27185</v>
      </c>
      <c r="AC435" s="71">
        <v>0</v>
      </c>
      <c r="AD435" s="71">
        <v>3.5104618037237718</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2129</v>
      </c>
      <c r="B436" s="70">
        <v>331</v>
      </c>
      <c r="C436" s="70">
        <v>8</v>
      </c>
      <c r="D436" s="70">
        <v>20</v>
      </c>
      <c r="E436" s="70">
        <v>2011</v>
      </c>
      <c r="F436" s="70" t="s">
        <v>178</v>
      </c>
      <c r="G436" s="70" t="s">
        <v>2121</v>
      </c>
      <c r="H436" s="70" t="s">
        <v>2122</v>
      </c>
      <c r="I436" s="148"/>
      <c r="J436" s="71">
        <v>4.1919550364824394</v>
      </c>
      <c r="K436" s="71">
        <v>1.755719398046137</v>
      </c>
      <c r="L436" s="71">
        <v>1.8411225563205269</v>
      </c>
      <c r="M436" s="71">
        <v>46.907192432789181</v>
      </c>
      <c r="N436" s="71">
        <v>34.743837804850109</v>
      </c>
      <c r="O436" s="71">
        <v>22.379730816174167</v>
      </c>
      <c r="P436" s="71">
        <v>14.701867940171962</v>
      </c>
      <c r="Q436" s="71">
        <v>1.89141163069184</v>
      </c>
      <c r="R436" s="71">
        <v>0</v>
      </c>
      <c r="S436" s="71">
        <v>3.071093568569085</v>
      </c>
      <c r="T436" s="72"/>
      <c r="U436" s="71">
        <v>276975</v>
      </c>
      <c r="V436" s="71">
        <v>803</v>
      </c>
      <c r="W436" s="71">
        <v>41</v>
      </c>
      <c r="X436" s="71">
        <v>9034</v>
      </c>
      <c r="Y436" s="71">
        <v>12553</v>
      </c>
      <c r="Z436" s="71">
        <v>11613</v>
      </c>
      <c r="AA436" s="71">
        <v>2971</v>
      </c>
      <c r="AB436" s="71">
        <v>26952</v>
      </c>
      <c r="AC436" s="71">
        <v>0</v>
      </c>
      <c r="AD436" s="71">
        <v>3.071093568569085</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2130</v>
      </c>
      <c r="B437" s="70">
        <v>332</v>
      </c>
      <c r="C437" s="70">
        <v>9</v>
      </c>
      <c r="D437" s="70">
        <v>20</v>
      </c>
      <c r="E437" s="70">
        <v>2012</v>
      </c>
      <c r="F437" s="70" t="s">
        <v>179</v>
      </c>
      <c r="G437" s="70" t="s">
        <v>2121</v>
      </c>
      <c r="H437" s="70" t="s">
        <v>2122</v>
      </c>
      <c r="I437" s="148"/>
      <c r="J437" s="71">
        <v>5.0643645921311418</v>
      </c>
      <c r="K437" s="71">
        <v>1.664629338086741</v>
      </c>
      <c r="L437" s="71">
        <v>1.815523075786613</v>
      </c>
      <c r="M437" s="71">
        <v>48.248158716116798</v>
      </c>
      <c r="N437" s="71">
        <v>36.730804872125582</v>
      </c>
      <c r="O437" s="71">
        <v>22.404377355440658</v>
      </c>
      <c r="P437" s="71">
        <v>14.576496576540983</v>
      </c>
      <c r="Q437" s="71">
        <v>2.0519307871481902</v>
      </c>
      <c r="R437" s="71">
        <v>0</v>
      </c>
      <c r="S437" s="71">
        <v>4.2319647876040101</v>
      </c>
      <c r="T437" s="72"/>
      <c r="U437" s="71">
        <v>327616</v>
      </c>
      <c r="V437" s="71">
        <v>803</v>
      </c>
      <c r="W437" s="71">
        <v>41</v>
      </c>
      <c r="X437" s="71">
        <v>9034</v>
      </c>
      <c r="Y437" s="71">
        <v>12704</v>
      </c>
      <c r="Z437" s="71">
        <v>11718</v>
      </c>
      <c r="AA437" s="71">
        <v>2929</v>
      </c>
      <c r="AB437" s="71">
        <v>26912</v>
      </c>
      <c r="AC437" s="71">
        <v>0</v>
      </c>
      <c r="AD437" s="71">
        <v>4.2319647876040101</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2131</v>
      </c>
      <c r="B438" s="70">
        <v>333</v>
      </c>
      <c r="C438" s="70">
        <v>10</v>
      </c>
      <c r="D438" s="70">
        <v>20</v>
      </c>
      <c r="E438" s="70">
        <v>2013</v>
      </c>
      <c r="F438" s="70" t="s">
        <v>180</v>
      </c>
      <c r="G438" s="70" t="s">
        <v>2121</v>
      </c>
      <c r="H438" s="70" t="s">
        <v>2122</v>
      </c>
      <c r="I438" s="148"/>
      <c r="J438" s="71">
        <v>5.7838708960624423</v>
      </c>
      <c r="K438" s="71">
        <v>1.493458846472026</v>
      </c>
      <c r="L438" s="71">
        <v>1.660863102876351</v>
      </c>
      <c r="M438" s="71">
        <v>50.972060944368337</v>
      </c>
      <c r="N438" s="71">
        <v>38.670594555966368</v>
      </c>
      <c r="O438" s="71">
        <v>21.562121989863638</v>
      </c>
      <c r="P438" s="71">
        <v>14.501541459432921</v>
      </c>
      <c r="Q438" s="71">
        <v>2.0705584422910999</v>
      </c>
      <c r="R438" s="71">
        <v>0</v>
      </c>
      <c r="S438" s="71">
        <v>4.8784012008635624</v>
      </c>
      <c r="T438" s="72"/>
      <c r="U438" s="71">
        <v>348460</v>
      </c>
      <c r="V438" s="71">
        <v>803</v>
      </c>
      <c r="W438" s="71">
        <v>41</v>
      </c>
      <c r="X438" s="71">
        <v>9034</v>
      </c>
      <c r="Y438" s="71">
        <v>12684</v>
      </c>
      <c r="Z438" s="71">
        <v>11781</v>
      </c>
      <c r="AA438" s="71">
        <v>2903</v>
      </c>
      <c r="AB438" s="71">
        <v>26767</v>
      </c>
      <c r="AC438" s="71">
        <v>0</v>
      </c>
      <c r="AD438" s="71">
        <v>4.8784012008635624</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2132</v>
      </c>
      <c r="B439" s="70">
        <v>334</v>
      </c>
      <c r="C439" s="70">
        <v>11</v>
      </c>
      <c r="D439" s="70">
        <v>20</v>
      </c>
      <c r="E439" s="70">
        <v>2014</v>
      </c>
      <c r="F439" s="70" t="s">
        <v>181</v>
      </c>
      <c r="G439" s="70" t="s">
        <v>2121</v>
      </c>
      <c r="H439" s="70" t="s">
        <v>2122</v>
      </c>
      <c r="I439" s="148"/>
      <c r="J439" s="71">
        <v>5.1986791085647841</v>
      </c>
      <c r="K439" s="71">
        <v>1.217994509921936</v>
      </c>
      <c r="L439" s="71">
        <v>2.4987499777898678</v>
      </c>
      <c r="M439" s="71">
        <v>40.746188932480621</v>
      </c>
      <c r="N439" s="71">
        <v>38.378202218872502</v>
      </c>
      <c r="O439" s="71">
        <v>20.38042105020314</v>
      </c>
      <c r="P439" s="71">
        <v>14.285681171733248</v>
      </c>
      <c r="Q439" s="71">
        <v>1.9624568368223501</v>
      </c>
      <c r="R439" s="71">
        <v>0</v>
      </c>
      <c r="S439" s="71">
        <v>2.8101893703021772</v>
      </c>
      <c r="T439" s="72"/>
      <c r="U439" s="71">
        <v>340328</v>
      </c>
      <c r="V439" s="71">
        <v>588</v>
      </c>
      <c r="W439" s="71">
        <v>39</v>
      </c>
      <c r="X439" s="71">
        <v>8367</v>
      </c>
      <c r="Y439" s="71">
        <v>12678</v>
      </c>
      <c r="Z439" s="71">
        <v>11728</v>
      </c>
      <c r="AA439" s="71">
        <v>2845</v>
      </c>
      <c r="AB439" s="71">
        <v>26442</v>
      </c>
      <c r="AC439" s="71">
        <v>0</v>
      </c>
      <c r="AD439" s="71">
        <v>2.8101893703021772</v>
      </c>
      <c r="AE439" s="72"/>
      <c r="AF439" s="71"/>
      <c r="AG439" s="71"/>
      <c r="AH439" s="71"/>
      <c r="AI439" s="71"/>
      <c r="AJ439" s="71"/>
      <c r="AK439" s="71"/>
      <c r="AL439" s="71"/>
      <c r="AM439" s="71"/>
      <c r="AN439" s="71"/>
      <c r="AO439" s="71"/>
      <c r="AP439" s="71"/>
      <c r="AQ439" s="72"/>
      <c r="AR439" s="71">
        <v>130</v>
      </c>
      <c r="AS439" s="71">
        <v>18</v>
      </c>
      <c r="AT439" s="71">
        <v>0</v>
      </c>
      <c r="AU439" s="71">
        <v>0</v>
      </c>
      <c r="AV439" s="71">
        <v>0</v>
      </c>
      <c r="AW439" s="71">
        <v>0</v>
      </c>
      <c r="AX439" s="71"/>
      <c r="AY439" s="72"/>
      <c r="AZ439" s="71">
        <v>542.4</v>
      </c>
      <c r="BA439" s="71">
        <v>388.9</v>
      </c>
      <c r="BB439" s="71">
        <v>0</v>
      </c>
      <c r="BC439" s="71">
        <v>0</v>
      </c>
      <c r="BD439" s="71">
        <v>0</v>
      </c>
      <c r="BE439" s="71">
        <v>0</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2133</v>
      </c>
      <c r="B440" s="70">
        <v>335</v>
      </c>
      <c r="C440" s="70">
        <v>12</v>
      </c>
      <c r="D440" s="70">
        <v>20</v>
      </c>
      <c r="E440" s="70">
        <v>2015</v>
      </c>
      <c r="F440" s="70" t="s">
        <v>182</v>
      </c>
      <c r="G440" s="70" t="s">
        <v>2121</v>
      </c>
      <c r="H440" s="70" t="s">
        <v>2122</v>
      </c>
      <c r="I440" s="148"/>
      <c r="J440" s="71">
        <v>5.2793513739006848</v>
      </c>
      <c r="K440" s="71">
        <v>1.1630028743443781</v>
      </c>
      <c r="L440" s="71">
        <v>2.7603099883049831</v>
      </c>
      <c r="M440" s="71">
        <v>40.961770417969063</v>
      </c>
      <c r="N440" s="71">
        <v>33.842004746114583</v>
      </c>
      <c r="O440" s="71">
        <v>20.287701602978537</v>
      </c>
      <c r="P440" s="71">
        <v>14.00550051494416</v>
      </c>
      <c r="Q440" s="71">
        <v>1.8897322094826901</v>
      </c>
      <c r="R440" s="71">
        <v>0</v>
      </c>
      <c r="S440" s="71">
        <v>3.3102048927090251</v>
      </c>
      <c r="T440" s="72"/>
      <c r="U440" s="71">
        <v>350307</v>
      </c>
      <c r="V440" s="71">
        <v>588</v>
      </c>
      <c r="W440" s="71">
        <v>39</v>
      </c>
      <c r="X440" s="71">
        <v>8367</v>
      </c>
      <c r="Y440" s="71">
        <v>12659</v>
      </c>
      <c r="Z440" s="71">
        <v>11787</v>
      </c>
      <c r="AA440" s="71">
        <v>2787</v>
      </c>
      <c r="AB440" s="71">
        <v>26010</v>
      </c>
      <c r="AC440" s="71">
        <v>0</v>
      </c>
      <c r="AD440" s="71">
        <v>3.3102048927090251</v>
      </c>
      <c r="AE440" s="72"/>
      <c r="AF440" s="71">
        <v>2499414.3541731141</v>
      </c>
      <c r="AG440" s="71">
        <v>986734.49004972971</v>
      </c>
      <c r="AH440" s="71">
        <v>527424.73582208715</v>
      </c>
      <c r="AI440" s="71">
        <v>58976755.348153949</v>
      </c>
      <c r="AJ440" s="71">
        <v>49760113.836086817</v>
      </c>
      <c r="AK440" s="71">
        <v>0</v>
      </c>
      <c r="AL440" s="71">
        <v>0</v>
      </c>
      <c r="AM440" s="71">
        <v>3564561.3921536249</v>
      </c>
      <c r="AN440" s="71">
        <v>0</v>
      </c>
      <c r="AO440" s="71">
        <v>0</v>
      </c>
      <c r="AP440" s="71">
        <v>116315004.15643932</v>
      </c>
      <c r="AQ440" s="72"/>
      <c r="AR440" s="71">
        <v>164</v>
      </c>
      <c r="AS440" s="71">
        <v>26</v>
      </c>
      <c r="AT440" s="71">
        <v>0</v>
      </c>
      <c r="AU440" s="71">
        <v>0</v>
      </c>
      <c r="AV440" s="71">
        <v>0</v>
      </c>
      <c r="AW440" s="71">
        <v>0</v>
      </c>
      <c r="AX440" s="71"/>
      <c r="AY440" s="72"/>
      <c r="AZ440" s="71">
        <v>684.59999999999991</v>
      </c>
      <c r="BA440" s="71">
        <v>516.5</v>
      </c>
      <c r="BB440" s="71">
        <v>0</v>
      </c>
      <c r="BC440" s="71">
        <v>0</v>
      </c>
      <c r="BD440" s="71">
        <v>0</v>
      </c>
      <c r="BE440" s="71">
        <v>0</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2134</v>
      </c>
      <c r="B441" s="70">
        <v>336</v>
      </c>
      <c r="C441" s="70">
        <v>13</v>
      </c>
      <c r="D441" s="70">
        <v>20</v>
      </c>
      <c r="E441" s="70">
        <v>2016</v>
      </c>
      <c r="F441" s="70" t="s">
        <v>155</v>
      </c>
      <c r="G441" s="70" t="s">
        <v>2121</v>
      </c>
      <c r="H441" s="70" t="s">
        <v>2122</v>
      </c>
      <c r="I441" s="148"/>
      <c r="J441" s="71">
        <v>5.5054250604187409</v>
      </c>
      <c r="K441" s="71">
        <v>1.1453982643602119</v>
      </c>
      <c r="L441" s="71">
        <v>3.0285269965766624</v>
      </c>
      <c r="M441" s="71">
        <v>34.721539508227664</v>
      </c>
      <c r="N441" s="71">
        <v>32.469294635921713</v>
      </c>
      <c r="O441" s="71">
        <v>19.954623404321872</v>
      </c>
      <c r="P441" s="71">
        <v>13.512105698622859</v>
      </c>
      <c r="Q441" s="71">
        <v>1.8140423713050939</v>
      </c>
      <c r="R441" s="71">
        <v>0</v>
      </c>
      <c r="S441" s="71">
        <v>3.6430565678000022</v>
      </c>
      <c r="T441" s="72"/>
      <c r="U441" s="71">
        <v>348257</v>
      </c>
      <c r="V441" s="71">
        <v>588</v>
      </c>
      <c r="W441" s="71">
        <v>39</v>
      </c>
      <c r="X441" s="71">
        <v>8367</v>
      </c>
      <c r="Y441" s="71">
        <v>12674</v>
      </c>
      <c r="Z441" s="71">
        <v>11736</v>
      </c>
      <c r="AA441" s="71">
        <v>2781</v>
      </c>
      <c r="AB441" s="71">
        <v>25683</v>
      </c>
      <c r="AC441" s="71">
        <v>0</v>
      </c>
      <c r="AD441" s="71">
        <v>3.6430565678000022</v>
      </c>
      <c r="AE441" s="72"/>
      <c r="AF441" s="71">
        <v>2667959.1560458201</v>
      </c>
      <c r="AG441" s="71">
        <v>916747.33086857339</v>
      </c>
      <c r="AH441" s="71">
        <v>554306.42868875677</v>
      </c>
      <c r="AI441" s="71">
        <v>54891381.25893411</v>
      </c>
      <c r="AJ441" s="71">
        <v>47145664.591631919</v>
      </c>
      <c r="AK441" s="71">
        <v>0</v>
      </c>
      <c r="AL441" s="71">
        <v>0</v>
      </c>
      <c r="AM441" s="71">
        <v>3522481.9122530879</v>
      </c>
      <c r="AN441" s="71">
        <v>0</v>
      </c>
      <c r="AO441" s="71">
        <v>0</v>
      </c>
      <c r="AP441" s="71">
        <v>109698540.67842227</v>
      </c>
      <c r="AQ441" s="72"/>
      <c r="AR441" s="71">
        <v>187</v>
      </c>
      <c r="AS441" s="71">
        <v>32</v>
      </c>
      <c r="AT441" s="71">
        <v>0</v>
      </c>
      <c r="AU441" s="71">
        <v>0</v>
      </c>
      <c r="AV441" s="71">
        <v>0</v>
      </c>
      <c r="AW441" s="71">
        <v>0</v>
      </c>
      <c r="AX441" s="71"/>
      <c r="AY441" s="72"/>
      <c r="AZ441" s="71">
        <v>779.59999999999991</v>
      </c>
      <c r="BA441" s="71">
        <v>609.5</v>
      </c>
      <c r="BB441" s="71">
        <v>0</v>
      </c>
      <c r="BC441" s="71">
        <v>0</v>
      </c>
      <c r="BD441" s="71">
        <v>0</v>
      </c>
      <c r="BE441" s="71">
        <v>0</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2135</v>
      </c>
      <c r="B442" s="70">
        <v>337</v>
      </c>
      <c r="C442" s="70">
        <v>14</v>
      </c>
      <c r="D442" s="70">
        <v>20</v>
      </c>
      <c r="E442" s="70">
        <v>2017</v>
      </c>
      <c r="F442" s="70" t="s">
        <v>156</v>
      </c>
      <c r="G442" s="70" t="s">
        <v>2121</v>
      </c>
      <c r="H442" s="70" t="s">
        <v>2122</v>
      </c>
      <c r="I442" s="148"/>
      <c r="J442" s="71">
        <v>4.8784340155835961</v>
      </c>
      <c r="K442" s="71">
        <v>1.1821443663419609</v>
      </c>
      <c r="L442" s="71">
        <v>3.5817331877777416</v>
      </c>
      <c r="M442" s="71">
        <v>34.636918879825835</v>
      </c>
      <c r="N442" s="71">
        <v>33.24534243497871</v>
      </c>
      <c r="O442" s="71">
        <v>19.657444795981547</v>
      </c>
      <c r="P442" s="71">
        <v>13.349264235371132</v>
      </c>
      <c r="Q442" s="71">
        <v>1.73850972089358</v>
      </c>
      <c r="R442" s="71">
        <v>0</v>
      </c>
      <c r="S442" s="71">
        <v>2.5305158260046658</v>
      </c>
      <c r="T442" s="72"/>
      <c r="U442" s="71">
        <v>337440</v>
      </c>
      <c r="V442" s="71">
        <v>588</v>
      </c>
      <c r="W442" s="71">
        <v>39</v>
      </c>
      <c r="X442" s="71">
        <v>8367</v>
      </c>
      <c r="Y442" s="71">
        <v>12764</v>
      </c>
      <c r="Z442" s="71">
        <v>11753</v>
      </c>
      <c r="AA442" s="71">
        <v>2765</v>
      </c>
      <c r="AB442" s="71">
        <v>25453</v>
      </c>
      <c r="AC442" s="71">
        <v>0</v>
      </c>
      <c r="AD442" s="71">
        <v>2.5305158260046658</v>
      </c>
      <c r="AE442" s="72"/>
      <c r="AF442" s="71">
        <v>2427944.1513661952</v>
      </c>
      <c r="AG442" s="71">
        <v>953294.81075253093</v>
      </c>
      <c r="AH442" s="71">
        <v>789055.55594187533</v>
      </c>
      <c r="AI442" s="71">
        <v>56850507.9268521</v>
      </c>
      <c r="AJ442" s="71">
        <v>50420244.422988437</v>
      </c>
      <c r="AK442" s="71">
        <v>0</v>
      </c>
      <c r="AL442" s="71">
        <v>0</v>
      </c>
      <c r="AM442" s="71">
        <v>3496399.2520111962</v>
      </c>
      <c r="AN442" s="71">
        <v>0</v>
      </c>
      <c r="AO442" s="71">
        <v>0</v>
      </c>
      <c r="AP442" s="71">
        <v>114937446.11991234</v>
      </c>
      <c r="AQ442" s="72"/>
      <c r="AR442" s="71">
        <v>200</v>
      </c>
      <c r="AS442" s="71">
        <v>43</v>
      </c>
      <c r="AT442" s="71">
        <v>0</v>
      </c>
      <c r="AU442" s="71">
        <v>0</v>
      </c>
      <c r="AV442" s="71">
        <v>0</v>
      </c>
      <c r="AW442" s="71">
        <v>0</v>
      </c>
      <c r="AX442" s="71"/>
      <c r="AY442" s="72"/>
      <c r="AZ442" s="71">
        <v>827.4</v>
      </c>
      <c r="BA442" s="71">
        <v>1282.0999999999999</v>
      </c>
      <c r="BB442" s="71">
        <v>0</v>
      </c>
      <c r="BC442" s="71">
        <v>0</v>
      </c>
      <c r="BD442" s="71">
        <v>0</v>
      </c>
      <c r="BE442" s="71">
        <v>0</v>
      </c>
      <c r="BF442" s="71"/>
      <c r="BG442" s="72"/>
      <c r="BH442" s="71">
        <v>0</v>
      </c>
      <c r="BI442" s="71">
        <v>0</v>
      </c>
      <c r="BJ442" s="71">
        <v>0</v>
      </c>
      <c r="BK442" s="71">
        <v>0</v>
      </c>
      <c r="BL442" s="71">
        <v>5.1529999999999996</v>
      </c>
      <c r="BM442" s="71">
        <v>0</v>
      </c>
      <c r="BN442" s="72"/>
      <c r="BO442" s="71">
        <v>0</v>
      </c>
      <c r="BP442" s="71">
        <v>0</v>
      </c>
      <c r="BQ442" s="71">
        <v>0</v>
      </c>
      <c r="BR442" s="71">
        <v>0</v>
      </c>
      <c r="BS442" s="71">
        <v>1</v>
      </c>
      <c r="BT442" s="71">
        <v>0</v>
      </c>
      <c r="BU442"/>
      <c r="BV442" s="70">
        <v>5.1529999999999996</v>
      </c>
      <c r="BW442" s="70">
        <v>0</v>
      </c>
      <c r="BX442" s="70">
        <v>0</v>
      </c>
      <c r="BY442" s="70">
        <v>0</v>
      </c>
      <c r="BZ442" s="70">
        <v>0</v>
      </c>
      <c r="CA442" s="70">
        <v>0</v>
      </c>
      <c r="CB442" s="70">
        <v>0</v>
      </c>
      <c r="CC442" s="70">
        <v>0</v>
      </c>
      <c r="CD442" s="70">
        <v>0</v>
      </c>
    </row>
    <row r="443" spans="1:82">
      <c r="A443" s="70" t="s">
        <v>2136</v>
      </c>
      <c r="B443" s="70">
        <v>338</v>
      </c>
      <c r="C443" s="70">
        <v>15</v>
      </c>
      <c r="D443" s="70">
        <v>20</v>
      </c>
      <c r="E443" s="70">
        <v>2018</v>
      </c>
      <c r="F443" s="70" t="s">
        <v>183</v>
      </c>
      <c r="G443" s="70" t="s">
        <v>2121</v>
      </c>
      <c r="H443" s="70" t="s">
        <v>2122</v>
      </c>
      <c r="I443" s="148"/>
      <c r="J443" s="71">
        <v>4.2595532113321957</v>
      </c>
      <c r="K443" s="71">
        <v>1.1041565990653521</v>
      </c>
      <c r="L443" s="71">
        <v>2.351497521507941</v>
      </c>
      <c r="M443" s="71">
        <v>34.134983662330008</v>
      </c>
      <c r="N443" s="71">
        <v>32.214906675500572</v>
      </c>
      <c r="O443" s="71">
        <v>19.201144764865635</v>
      </c>
      <c r="P443" s="71">
        <v>13.092105476253849</v>
      </c>
      <c r="Q443" s="71">
        <v>1.5984646178486199</v>
      </c>
      <c r="R443" s="71">
        <v>0</v>
      </c>
      <c r="S443" s="71">
        <v>3.2713018982359658</v>
      </c>
      <c r="T443" s="72"/>
      <c r="U443" s="71">
        <v>309539</v>
      </c>
      <c r="V443" s="71">
        <v>588</v>
      </c>
      <c r="W443" s="71">
        <v>39</v>
      </c>
      <c r="X443" s="71">
        <v>8367</v>
      </c>
      <c r="Y443" s="71">
        <v>12878</v>
      </c>
      <c r="Z443" s="71">
        <v>11700</v>
      </c>
      <c r="AA443" s="71">
        <v>2739</v>
      </c>
      <c r="AB443" s="71">
        <v>25220</v>
      </c>
      <c r="AC443" s="71">
        <v>0</v>
      </c>
      <c r="AD443" s="71">
        <v>3.2713018982359658</v>
      </c>
      <c r="AE443" s="72"/>
      <c r="AF443" s="71">
        <v>2055465.7706504869</v>
      </c>
      <c r="AG443" s="71">
        <v>846454.91991218063</v>
      </c>
      <c r="AH443" s="71">
        <v>470091.22547452833</v>
      </c>
      <c r="AI443" s="71">
        <v>55119604.63648361</v>
      </c>
      <c r="AJ443" s="71">
        <v>47237083.544414863</v>
      </c>
      <c r="AK443" s="71">
        <v>0</v>
      </c>
      <c r="AL443" s="71">
        <v>0</v>
      </c>
      <c r="AM443" s="71">
        <v>3471561.0121477838</v>
      </c>
      <c r="AN443" s="71">
        <v>0</v>
      </c>
      <c r="AO443" s="71">
        <v>0</v>
      </c>
      <c r="AP443" s="71">
        <v>109200261.10908344</v>
      </c>
      <c r="AQ443" s="72"/>
      <c r="AR443" s="71">
        <v>213</v>
      </c>
      <c r="AS443" s="71">
        <v>44</v>
      </c>
      <c r="AT443" s="71">
        <v>0</v>
      </c>
      <c r="AU443" s="71">
        <v>0</v>
      </c>
      <c r="AV443" s="71">
        <v>0</v>
      </c>
      <c r="AW443" s="71">
        <v>0</v>
      </c>
      <c r="AX443" s="71"/>
      <c r="AY443" s="72"/>
      <c r="AZ443" s="71">
        <v>882.8</v>
      </c>
      <c r="BA443" s="71">
        <v>1292</v>
      </c>
      <c r="BB443" s="71">
        <v>0</v>
      </c>
      <c r="BC443" s="71">
        <v>0</v>
      </c>
      <c r="BD443" s="71">
        <v>0</v>
      </c>
      <c r="BE443" s="71">
        <v>0</v>
      </c>
      <c r="BF443" s="71"/>
      <c r="BG443" s="72"/>
      <c r="BH443" s="71">
        <v>0</v>
      </c>
      <c r="BI443" s="71">
        <v>0</v>
      </c>
      <c r="BJ443" s="71">
        <v>0</v>
      </c>
      <c r="BK443" s="71">
        <v>0</v>
      </c>
      <c r="BL443" s="71">
        <v>4.9400000000000004</v>
      </c>
      <c r="BM443" s="71">
        <v>0</v>
      </c>
      <c r="BN443" s="72"/>
      <c r="BO443" s="71">
        <v>0</v>
      </c>
      <c r="BP443" s="71">
        <v>0</v>
      </c>
      <c r="BQ443" s="71">
        <v>0</v>
      </c>
      <c r="BR443" s="71">
        <v>0</v>
      </c>
      <c r="BS443" s="71">
        <v>1</v>
      </c>
      <c r="BT443" s="71">
        <v>0</v>
      </c>
      <c r="BU443"/>
      <c r="BV443" s="70">
        <v>4.9400000000000004</v>
      </c>
      <c r="BW443" s="70">
        <v>0</v>
      </c>
      <c r="BX443" s="70">
        <v>0</v>
      </c>
      <c r="BY443" s="70">
        <v>0</v>
      </c>
      <c r="BZ443" s="70">
        <v>0</v>
      </c>
      <c r="CA443" s="70">
        <v>0</v>
      </c>
      <c r="CB443" s="70">
        <v>0</v>
      </c>
      <c r="CC443" s="70">
        <v>0</v>
      </c>
      <c r="CD443" s="70">
        <v>0</v>
      </c>
    </row>
    <row r="444" spans="1:82">
      <c r="A444" s="70" t="s">
        <v>2137</v>
      </c>
      <c r="B444" s="70">
        <v>339</v>
      </c>
      <c r="C444" s="70">
        <v>16</v>
      </c>
      <c r="D444" s="70">
        <v>20</v>
      </c>
      <c r="E444" s="70">
        <v>2019</v>
      </c>
      <c r="F444" s="70" t="s">
        <v>158</v>
      </c>
      <c r="G444" s="1064" t="s">
        <v>2121</v>
      </c>
      <c r="H444" s="70" t="s">
        <v>2122</v>
      </c>
      <c r="I444" s="148"/>
      <c r="J444" s="71">
        <v>4.8449091371832687</v>
      </c>
      <c r="K444" s="71">
        <v>1.004256006162537</v>
      </c>
      <c r="L444" s="71">
        <v>2.3715228596795792</v>
      </c>
      <c r="M444" s="71">
        <v>34.123870083215778</v>
      </c>
      <c r="N444" s="71">
        <v>32.625159554485926</v>
      </c>
      <c r="O444" s="71">
        <v>18.581077954926752</v>
      </c>
      <c r="P444" s="71">
        <v>12.868172341794994</v>
      </c>
      <c r="Q444" s="71">
        <v>1.53059857534919</v>
      </c>
      <c r="R444" s="71">
        <v>0</v>
      </c>
      <c r="S444" s="71">
        <v>3.3391324643487081</v>
      </c>
      <c r="T444" s="72"/>
      <c r="U444" s="71">
        <v>354735</v>
      </c>
      <c r="V444" s="71">
        <v>588</v>
      </c>
      <c r="W444" s="71">
        <v>39</v>
      </c>
      <c r="X444" s="71">
        <v>8367</v>
      </c>
      <c r="Y444" s="71">
        <v>12810</v>
      </c>
      <c r="Z444" s="71">
        <v>11633</v>
      </c>
      <c r="AA444" s="71">
        <v>2672</v>
      </c>
      <c r="AB444" s="71">
        <v>24803</v>
      </c>
      <c r="AC444" s="71">
        <v>0</v>
      </c>
      <c r="AD444" s="71">
        <v>3.3391324643487081</v>
      </c>
      <c r="AE444" s="72"/>
      <c r="AF444" s="71">
        <v>2417991.1325768339</v>
      </c>
      <c r="AG444" s="71">
        <v>814423.48818432062</v>
      </c>
      <c r="AH444" s="71">
        <v>496159.46005166438</v>
      </c>
      <c r="AI444" s="71">
        <v>57238321.403554663</v>
      </c>
      <c r="AJ444" s="71">
        <v>47808669.609570488</v>
      </c>
      <c r="AK444" s="71">
        <v>0</v>
      </c>
      <c r="AL444" s="71">
        <v>0</v>
      </c>
      <c r="AM444" s="71">
        <v>3377981.8831159677</v>
      </c>
      <c r="AN444" s="71">
        <v>0</v>
      </c>
      <c r="AO444" s="71">
        <v>0</v>
      </c>
      <c r="AP444" s="71">
        <v>112153546.97705393</v>
      </c>
      <c r="AQ444" s="72"/>
      <c r="AR444" s="71">
        <v>226</v>
      </c>
      <c r="AS444" s="71">
        <v>46</v>
      </c>
      <c r="AT444" s="71">
        <v>0</v>
      </c>
      <c r="AU444" s="71">
        <v>0</v>
      </c>
      <c r="AV444" s="71">
        <v>0</v>
      </c>
      <c r="AW444" s="71">
        <v>0</v>
      </c>
      <c r="AX444" s="71"/>
      <c r="AY444" s="72"/>
      <c r="AZ444" s="71">
        <v>934.10000000000014</v>
      </c>
      <c r="BA444" s="71">
        <v>1319.3</v>
      </c>
      <c r="BB444" s="71">
        <v>0</v>
      </c>
      <c r="BC444" s="71">
        <v>0</v>
      </c>
      <c r="BD444" s="71">
        <v>0</v>
      </c>
      <c r="BE444" s="71">
        <v>0</v>
      </c>
      <c r="BF444" s="71"/>
      <c r="BG444" s="72"/>
      <c r="BH444" s="71">
        <v>0</v>
      </c>
      <c r="BI444" s="71">
        <v>0</v>
      </c>
      <c r="BJ444" s="71">
        <v>0</v>
      </c>
      <c r="BK444" s="71">
        <v>0</v>
      </c>
      <c r="BL444" s="71">
        <v>4.7549999999999999</v>
      </c>
      <c r="BM444" s="71">
        <v>0</v>
      </c>
      <c r="BN444" s="72"/>
      <c r="BO444" s="71">
        <v>0</v>
      </c>
      <c r="BP444" s="71">
        <v>0</v>
      </c>
      <c r="BQ444" s="71">
        <v>0</v>
      </c>
      <c r="BR444" s="71">
        <v>0</v>
      </c>
      <c r="BS444" s="71">
        <v>1</v>
      </c>
      <c r="BT444" s="71">
        <v>0</v>
      </c>
      <c r="BU444"/>
      <c r="BV444" s="70">
        <v>4.7549999999999999</v>
      </c>
      <c r="BW444" s="70">
        <v>0</v>
      </c>
      <c r="BX444" s="70">
        <v>0</v>
      </c>
      <c r="BY444" s="70">
        <v>0</v>
      </c>
      <c r="BZ444" s="70">
        <v>0</v>
      </c>
      <c r="CA444" s="70">
        <v>0</v>
      </c>
      <c r="CB444" s="70">
        <v>0</v>
      </c>
      <c r="CC444" s="70">
        <v>0</v>
      </c>
      <c r="CD444" s="70">
        <v>0</v>
      </c>
    </row>
    <row r="445" spans="1:82">
      <c r="A445" s="70" t="s">
        <v>2138</v>
      </c>
      <c r="B445" s="70">
        <v>340</v>
      </c>
      <c r="C445" s="70">
        <v>17</v>
      </c>
      <c r="D445" s="70">
        <v>20</v>
      </c>
      <c r="E445" s="70">
        <v>2020</v>
      </c>
      <c r="F445" s="70" t="s">
        <v>159</v>
      </c>
      <c r="G445" s="1064" t="s">
        <v>2121</v>
      </c>
      <c r="H445" s="70" t="s">
        <v>2122</v>
      </c>
      <c r="I445" s="148"/>
      <c r="J445" s="71">
        <v>12.451685577319219</v>
      </c>
      <c r="K445" s="71">
        <v>0.86602640416256271</v>
      </c>
      <c r="L445" s="71">
        <v>2.4135602889892827</v>
      </c>
      <c r="M445" s="71">
        <v>29.172438694039062</v>
      </c>
      <c r="N445" s="71">
        <v>33.242872026822191</v>
      </c>
      <c r="O445" s="71">
        <v>16.320235011589272</v>
      </c>
      <c r="P445" s="71">
        <v>12.016104754268397</v>
      </c>
      <c r="Q445" s="71">
        <v>1.4441249982097399</v>
      </c>
      <c r="R445" s="71">
        <v>0</v>
      </c>
      <c r="S445" s="71">
        <v>3.4293919725925122</v>
      </c>
      <c r="T445" s="72"/>
      <c r="U445" s="71">
        <v>895236</v>
      </c>
      <c r="V445" s="71">
        <v>476</v>
      </c>
      <c r="W445" s="71">
        <v>41</v>
      </c>
      <c r="X445" s="71">
        <v>8116</v>
      </c>
      <c r="Y445" s="71">
        <v>12852</v>
      </c>
      <c r="Z445" s="71">
        <v>11662</v>
      </c>
      <c r="AA445" s="71">
        <v>2652</v>
      </c>
      <c r="AB445" s="71">
        <v>24493</v>
      </c>
      <c r="AC445" s="71">
        <v>0</v>
      </c>
      <c r="AD445" s="71">
        <v>3.4293919725925122</v>
      </c>
      <c r="AE445" s="72"/>
      <c r="AF445" s="71">
        <v>6236426.9553618506</v>
      </c>
      <c r="AG445" s="71">
        <v>661804.21860270924</v>
      </c>
      <c r="AH445" s="71">
        <v>499972.60816326394</v>
      </c>
      <c r="AI445" s="71">
        <v>49278031.721240699</v>
      </c>
      <c r="AJ445" s="71">
        <v>53691882.975186177</v>
      </c>
      <c r="AK445" s="71"/>
      <c r="AL445" s="71"/>
      <c r="AM445" s="71">
        <v>3196608.62290568</v>
      </c>
      <c r="AN445" s="71"/>
      <c r="AO445" s="71"/>
      <c r="AP445" s="71">
        <v>113564727.10146038</v>
      </c>
      <c r="AQ445" s="72"/>
      <c r="AR445" s="71">
        <v>248</v>
      </c>
      <c r="AS445" s="71">
        <v>62</v>
      </c>
      <c r="AT445" s="71">
        <v>0</v>
      </c>
      <c r="AU445" s="71">
        <v>0</v>
      </c>
      <c r="AV445" s="71">
        <v>0</v>
      </c>
      <c r="AW445" s="71">
        <v>0</v>
      </c>
      <c r="AX445" s="71"/>
      <c r="AY445" s="72"/>
      <c r="AZ445" s="71">
        <v>1052.5999999999999</v>
      </c>
      <c r="BA445" s="71">
        <v>2029.4</v>
      </c>
      <c r="BB445" s="71">
        <v>0</v>
      </c>
      <c r="BC445" s="71">
        <v>0</v>
      </c>
      <c r="BD445" s="71">
        <v>0</v>
      </c>
      <c r="BE445" s="71">
        <v>0</v>
      </c>
      <c r="BF445" s="71"/>
      <c r="BG445" s="72"/>
      <c r="BH445" s="71">
        <v>0</v>
      </c>
      <c r="BI445" s="71">
        <v>0</v>
      </c>
      <c r="BJ445" s="71">
        <v>0</v>
      </c>
      <c r="BK445" s="71">
        <v>0</v>
      </c>
      <c r="BL445" s="71">
        <v>4.4930000000000003</v>
      </c>
      <c r="BM445" s="71">
        <v>0</v>
      </c>
      <c r="BN445" s="72"/>
      <c r="BO445" s="71">
        <v>0</v>
      </c>
      <c r="BP445" s="71">
        <v>0</v>
      </c>
      <c r="BQ445" s="71">
        <v>0</v>
      </c>
      <c r="BR445" s="71">
        <v>0</v>
      </c>
      <c r="BS445" s="71">
        <v>1</v>
      </c>
      <c r="BT445" s="71">
        <v>0</v>
      </c>
      <c r="BU445"/>
      <c r="BV445" s="70">
        <v>4.4930000000000003</v>
      </c>
      <c r="BW445" s="70">
        <v>0</v>
      </c>
      <c r="BX445" s="70">
        <v>0</v>
      </c>
      <c r="BY445" s="70">
        <v>0</v>
      </c>
      <c r="BZ445" s="70">
        <v>0</v>
      </c>
      <c r="CA445" s="70">
        <v>0</v>
      </c>
      <c r="CB445" s="70">
        <v>0</v>
      </c>
      <c r="CC445" s="70">
        <v>0</v>
      </c>
      <c r="CD445" s="70">
        <v>0</v>
      </c>
    </row>
    <row r="446" spans="1:82">
      <c r="A446" s="70" t="s">
        <v>2139</v>
      </c>
      <c r="B446" s="70">
        <v>340</v>
      </c>
      <c r="C446" s="70">
        <v>18</v>
      </c>
      <c r="D446" s="70">
        <v>20</v>
      </c>
      <c r="E446" s="70">
        <v>2021</v>
      </c>
      <c r="F446" s="70" t="s">
        <v>160</v>
      </c>
      <c r="G446" s="70" t="s">
        <v>2121</v>
      </c>
      <c r="H446" s="70" t="s">
        <v>2122</v>
      </c>
      <c r="I446" s="148"/>
      <c r="J446" s="71">
        <v>16.131230361780862</v>
      </c>
      <c r="K446" s="71">
        <v>1.0876178121954629</v>
      </c>
      <c r="L446" s="71">
        <v>2.3525432164309703</v>
      </c>
      <c r="M446" s="71">
        <v>31.431391044162872</v>
      </c>
      <c r="N446" s="71">
        <v>31.487243861807322</v>
      </c>
      <c r="O446" s="71">
        <v>15.791797317750422</v>
      </c>
      <c r="P446" s="71">
        <v>12.327456069018941</v>
      </c>
      <c r="Q446" s="71">
        <v>1.4101070307554699</v>
      </c>
      <c r="R446" s="71">
        <v>0</v>
      </c>
      <c r="S446" s="71">
        <v>3.69799864887236</v>
      </c>
      <c r="T446" s="72"/>
      <c r="U446" s="71">
        <v>1212761</v>
      </c>
      <c r="V446" s="71">
        <v>476</v>
      </c>
      <c r="W446" s="71">
        <v>41</v>
      </c>
      <c r="X446" s="71">
        <v>8116</v>
      </c>
      <c r="Y446" s="71">
        <v>12817</v>
      </c>
      <c r="Z446" s="71">
        <v>11619</v>
      </c>
      <c r="AA446" s="71">
        <v>2653</v>
      </c>
      <c r="AB446" s="71">
        <v>24151</v>
      </c>
      <c r="AC446" s="71">
        <v>0</v>
      </c>
      <c r="AD446" s="71">
        <v>3.69799864887236</v>
      </c>
      <c r="AE446" s="72"/>
      <c r="AF446" s="71">
        <v>7466144.9825629089</v>
      </c>
      <c r="AG446" s="71">
        <v>820234.8057972457</v>
      </c>
      <c r="AH446" s="71">
        <v>473261.69981264172</v>
      </c>
      <c r="AI446" s="71">
        <v>52454609.848803647</v>
      </c>
      <c r="AJ446" s="71">
        <v>46895366.314244837</v>
      </c>
      <c r="AK446" s="71">
        <v>0</v>
      </c>
      <c r="AL446" s="71">
        <v>0</v>
      </c>
      <c r="AM446" s="71">
        <v>3170154.1544462484</v>
      </c>
      <c r="AN446" s="71">
        <v>0</v>
      </c>
      <c r="AO446" s="71">
        <v>0</v>
      </c>
      <c r="AP446" s="71">
        <v>111279771.80566752</v>
      </c>
      <c r="AQ446" s="72"/>
      <c r="AR446" s="71">
        <v>263</v>
      </c>
      <c r="AS446" s="71">
        <v>62</v>
      </c>
      <c r="AT446" s="71">
        <v>0</v>
      </c>
      <c r="AU446" s="71">
        <v>0</v>
      </c>
      <c r="AV446" s="71">
        <v>0</v>
      </c>
      <c r="AW446" s="71">
        <v>0</v>
      </c>
      <c r="AX446" s="71"/>
      <c r="AY446" s="72"/>
      <c r="AZ446" s="71">
        <v>1118.7</v>
      </c>
      <c r="BA446" s="71">
        <v>2029.4</v>
      </c>
      <c r="BB446" s="71">
        <v>0</v>
      </c>
      <c r="BC446" s="71">
        <v>0</v>
      </c>
      <c r="BD446" s="71">
        <v>0</v>
      </c>
      <c r="BE446" s="71">
        <v>0</v>
      </c>
      <c r="BF446" s="71"/>
      <c r="BG446" s="72"/>
      <c r="BH446" s="71">
        <v>0</v>
      </c>
      <c r="BI446" s="71">
        <v>0</v>
      </c>
      <c r="BJ446" s="71">
        <v>0</v>
      </c>
      <c r="BK446" s="71">
        <v>0</v>
      </c>
      <c r="BL446" s="71">
        <v>4.5919999999999996</v>
      </c>
      <c r="BM446" s="71">
        <v>0</v>
      </c>
      <c r="BN446" s="72"/>
      <c r="BO446" s="71">
        <v>0</v>
      </c>
      <c r="BP446" s="71">
        <v>0</v>
      </c>
      <c r="BQ446" s="71">
        <v>0</v>
      </c>
      <c r="BR446" s="71">
        <v>0</v>
      </c>
      <c r="BS446" s="71">
        <v>1</v>
      </c>
      <c r="BT446" s="71">
        <v>0</v>
      </c>
      <c r="BU446"/>
      <c r="BV446" s="70">
        <v>4.5919999999999996</v>
      </c>
      <c r="BW446" s="70">
        <v>0</v>
      </c>
      <c r="BX446" s="70">
        <v>0</v>
      </c>
      <c r="BY446" s="70">
        <v>0</v>
      </c>
      <c r="BZ446" s="70">
        <v>0</v>
      </c>
      <c r="CA446" s="70">
        <v>0</v>
      </c>
      <c r="CB446" s="70">
        <v>0</v>
      </c>
      <c r="CC446" s="70">
        <v>0</v>
      </c>
      <c r="CD446" s="70">
        <v>0</v>
      </c>
    </row>
    <row r="447" spans="1:82">
      <c r="A447" s="70" t="s">
        <v>2140</v>
      </c>
      <c r="B447" s="70">
        <v>340</v>
      </c>
      <c r="C447" s="70">
        <v>19</v>
      </c>
      <c r="D447" s="70">
        <v>20</v>
      </c>
      <c r="E447" s="70">
        <v>2022</v>
      </c>
      <c r="F447" s="70" t="s">
        <v>161</v>
      </c>
      <c r="G447" s="70" t="s">
        <v>2121</v>
      </c>
      <c r="H447" s="70" t="s">
        <v>2122</v>
      </c>
      <c r="I447" s="148"/>
      <c r="J447" s="71">
        <v>14.398774338993716</v>
      </c>
      <c r="K447" s="71">
        <v>0.95793019188157336</v>
      </c>
      <c r="L447" s="71">
        <v>1.6711993093858042</v>
      </c>
      <c r="M447" s="71">
        <v>31.136785547578476</v>
      </c>
      <c r="N447" s="71">
        <v>32.350683960899715</v>
      </c>
      <c r="O447" s="71">
        <v>16.479437250054648</v>
      </c>
      <c r="P447" s="71">
        <v>12.366618019835569</v>
      </c>
      <c r="Q447" s="71">
        <v>1.4069303660768069</v>
      </c>
      <c r="R447" s="71">
        <v>0</v>
      </c>
      <c r="S447" s="71">
        <v>5.5107976906501888</v>
      </c>
      <c r="T447" s="72"/>
      <c r="U447" s="71">
        <v>1179700</v>
      </c>
      <c r="V447" s="71">
        <v>476</v>
      </c>
      <c r="W447" s="71">
        <v>41</v>
      </c>
      <c r="X447" s="71">
        <v>8116</v>
      </c>
      <c r="Y447" s="71">
        <v>12902</v>
      </c>
      <c r="Z447" s="71">
        <v>11520</v>
      </c>
      <c r="AA447" s="71">
        <v>2702</v>
      </c>
      <c r="AB447" s="71">
        <v>23899</v>
      </c>
      <c r="AC447" s="71">
        <v>0</v>
      </c>
      <c r="AD447" s="71">
        <v>5.5107976906501888</v>
      </c>
      <c r="AE447" s="72"/>
      <c r="AF447" s="71">
        <v>6907671.1945966696</v>
      </c>
      <c r="AG447" s="71">
        <v>784593.76148624544</v>
      </c>
      <c r="AH447" s="71">
        <v>383939.12231143017</v>
      </c>
      <c r="AI447" s="71">
        <v>51197515.331180871</v>
      </c>
      <c r="AJ447" s="71">
        <v>49594626.424273245</v>
      </c>
      <c r="AK447" s="71">
        <v>0</v>
      </c>
      <c r="AL447" s="71">
        <v>0</v>
      </c>
      <c r="AM447" s="71">
        <v>3086013.209035655</v>
      </c>
      <c r="AN447" s="71">
        <v>0</v>
      </c>
      <c r="AO447" s="71">
        <v>0</v>
      </c>
      <c r="AP447" s="71">
        <v>111954359.04288411</v>
      </c>
      <c r="AQ447" s="72"/>
      <c r="AR447" s="71">
        <v>300</v>
      </c>
      <c r="AS447" s="71">
        <v>62</v>
      </c>
      <c r="AT447" s="71">
        <v>0</v>
      </c>
      <c r="AU447" s="71">
        <v>0</v>
      </c>
      <c r="AV447" s="71">
        <v>0</v>
      </c>
      <c r="AW447" s="71">
        <v>0</v>
      </c>
      <c r="AX447" s="71"/>
      <c r="AY447" s="72"/>
      <c r="AZ447" s="71">
        <v>1309.0000000000007</v>
      </c>
      <c r="BA447" s="71">
        <v>2029.4000000000003</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2141</v>
      </c>
      <c r="B448" s="70">
        <v>340</v>
      </c>
      <c r="C448" s="70">
        <v>20</v>
      </c>
      <c r="D448" s="70">
        <v>20</v>
      </c>
      <c r="E448" s="70">
        <v>2023</v>
      </c>
      <c r="F448" s="70" t="s">
        <v>1539</v>
      </c>
      <c r="G448" s="70" t="s">
        <v>2121</v>
      </c>
      <c r="H448" s="70" t="s">
        <v>2122</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324</v>
      </c>
      <c r="AS448" s="71">
        <v>62</v>
      </c>
      <c r="AT448" s="71">
        <v>0</v>
      </c>
      <c r="AU448" s="71">
        <v>0</v>
      </c>
      <c r="AV448" s="71">
        <v>0</v>
      </c>
      <c r="AW448" s="71">
        <v>0</v>
      </c>
      <c r="AX448" s="71"/>
      <c r="AY448" s="72"/>
      <c r="AZ448" s="71">
        <v>1428.5000000000009</v>
      </c>
      <c r="BA448" s="71">
        <v>2029.4000000000003</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2142</v>
      </c>
      <c r="B449" s="70">
        <v>340</v>
      </c>
      <c r="C449" s="70">
        <v>21</v>
      </c>
      <c r="D449" s="70">
        <v>20</v>
      </c>
      <c r="E449" s="70">
        <v>2024</v>
      </c>
      <c r="F449" s="70" t="s">
        <v>1554</v>
      </c>
      <c r="G449" s="70" t="s">
        <v>2121</v>
      </c>
      <c r="H449" s="70" t="s">
        <v>2122</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2143</v>
      </c>
      <c r="B450" s="70">
        <v>1</v>
      </c>
      <c r="C450" s="70">
        <v>1</v>
      </c>
      <c r="D450" s="70">
        <v>1</v>
      </c>
      <c r="E450" s="70">
        <v>1990</v>
      </c>
      <c r="F450" s="70" t="s">
        <v>787</v>
      </c>
      <c r="G450" s="70" t="s">
        <v>2144</v>
      </c>
      <c r="H450" s="70" t="s">
        <v>2145</v>
      </c>
      <c r="I450" s="148" t="s">
        <v>793</v>
      </c>
      <c r="J450" s="71">
        <v>30.311138373303521</v>
      </c>
      <c r="K450" s="71">
        <v>12.30319973267272</v>
      </c>
      <c r="L450" s="71">
        <v>24.034003810184679</v>
      </c>
      <c r="M450" s="71">
        <v>24.240830247641231</v>
      </c>
      <c r="N450" s="71">
        <v>44.283695709673303</v>
      </c>
      <c r="O450" s="71">
        <v>24.686874101787691</v>
      </c>
      <c r="P450" s="71">
        <v>40.410015300199888</v>
      </c>
      <c r="Q450" s="71">
        <v>2.2355038661228601</v>
      </c>
      <c r="R450" s="71">
        <v>0</v>
      </c>
      <c r="S450" s="71">
        <v>2.408566604093922</v>
      </c>
      <c r="T450" s="72"/>
      <c r="U450" s="71">
        <v>2270736</v>
      </c>
      <c r="V450" s="71">
        <v>2991</v>
      </c>
      <c r="W450" s="71">
        <v>444</v>
      </c>
      <c r="X450" s="71">
        <v>9632</v>
      </c>
      <c r="Y450" s="71">
        <v>10251</v>
      </c>
      <c r="Z450" s="71">
        <v>10154</v>
      </c>
      <c r="AA450" s="71">
        <v>9812</v>
      </c>
      <c r="AB450" s="71">
        <v>36297</v>
      </c>
      <c r="AC450" s="71">
        <v>0</v>
      </c>
      <c r="AD450" s="71">
        <v>2.408566604093922</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2146</v>
      </c>
      <c r="B451" s="70">
        <v>2</v>
      </c>
      <c r="C451" s="70">
        <v>2</v>
      </c>
      <c r="D451" s="70">
        <v>1</v>
      </c>
      <c r="E451" s="70">
        <v>2005</v>
      </c>
      <c r="F451" s="70" t="s">
        <v>789</v>
      </c>
      <c r="G451" s="70" t="s">
        <v>2144</v>
      </c>
      <c r="H451" s="70" t="s">
        <v>2145</v>
      </c>
      <c r="I451" s="148"/>
      <c r="J451" s="71">
        <v>32.904388326766622</v>
      </c>
      <c r="K451" s="71">
        <v>9.0666733026545607</v>
      </c>
      <c r="L451" s="71">
        <v>22.43905058362424</v>
      </c>
      <c r="M451" s="71">
        <v>46.287087403780802</v>
      </c>
      <c r="N451" s="71">
        <v>62.591613924368019</v>
      </c>
      <c r="O451" s="71">
        <v>34.956274383820578</v>
      </c>
      <c r="P451" s="71">
        <v>37.347883874170158</v>
      </c>
      <c r="Q451" s="71">
        <v>1.9046998666856101</v>
      </c>
      <c r="R451" s="71">
        <v>0</v>
      </c>
      <c r="S451" s="71">
        <v>1.589457688</v>
      </c>
      <c r="T451" s="72"/>
      <c r="U451" s="71">
        <v>1874469</v>
      </c>
      <c r="V451" s="71">
        <v>2268</v>
      </c>
      <c r="W451" s="71">
        <v>237</v>
      </c>
      <c r="X451" s="71">
        <v>7574</v>
      </c>
      <c r="Y451" s="71">
        <v>10830</v>
      </c>
      <c r="Z451" s="71">
        <v>16638</v>
      </c>
      <c r="AA451" s="71">
        <v>7427</v>
      </c>
      <c r="AB451" s="71">
        <v>32330</v>
      </c>
      <c r="AC451" s="71">
        <v>0</v>
      </c>
      <c r="AD451" s="71">
        <v>1.589457688</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2147</v>
      </c>
      <c r="B452" s="70">
        <v>3</v>
      </c>
      <c r="C452" s="70">
        <v>3</v>
      </c>
      <c r="D452" s="70">
        <v>1</v>
      </c>
      <c r="E452" s="70">
        <v>2006</v>
      </c>
      <c r="F452" s="70" t="s">
        <v>790</v>
      </c>
      <c r="G452" s="70" t="s">
        <v>2144</v>
      </c>
      <c r="H452" s="70" t="s">
        <v>2145</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2148</v>
      </c>
      <c r="B453" s="70">
        <v>4</v>
      </c>
      <c r="C453" s="70">
        <v>4</v>
      </c>
      <c r="D453" s="70">
        <v>1</v>
      </c>
      <c r="E453" s="70">
        <v>2007</v>
      </c>
      <c r="F453" s="70" t="s">
        <v>791</v>
      </c>
      <c r="G453" s="70" t="s">
        <v>2144</v>
      </c>
      <c r="H453" s="70" t="s">
        <v>2145</v>
      </c>
      <c r="I453" s="148"/>
      <c r="J453" s="71">
        <v>22.462996316084411</v>
      </c>
      <c r="K453" s="71">
        <v>5.9854898820965214</v>
      </c>
      <c r="L453" s="71">
        <v>22.38316509619499</v>
      </c>
      <c r="M453" s="71">
        <v>43.6101865563624</v>
      </c>
      <c r="N453" s="71">
        <v>63.029209890901932</v>
      </c>
      <c r="O453" s="71">
        <v>33.244320721495903</v>
      </c>
      <c r="P453" s="71">
        <v>35.730190368483328</v>
      </c>
      <c r="Q453" s="71">
        <v>1.95549537913678</v>
      </c>
      <c r="R453" s="71">
        <v>0</v>
      </c>
      <c r="S453" s="71">
        <v>2.85948672</v>
      </c>
      <c r="T453" s="72"/>
      <c r="U453" s="71">
        <v>1776517</v>
      </c>
      <c r="V453" s="71">
        <v>1999</v>
      </c>
      <c r="W453" s="71">
        <v>259</v>
      </c>
      <c r="X453" s="71">
        <v>9123</v>
      </c>
      <c r="Y453" s="71">
        <v>10826</v>
      </c>
      <c r="Z453" s="71">
        <v>16449</v>
      </c>
      <c r="AA453" s="71">
        <v>6997</v>
      </c>
      <c r="AB453" s="71">
        <v>31437</v>
      </c>
      <c r="AC453" s="71">
        <v>0</v>
      </c>
      <c r="AD453" s="71">
        <v>2.85948672</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2149</v>
      </c>
      <c r="B454" s="70">
        <v>5</v>
      </c>
      <c r="C454" s="70">
        <v>5</v>
      </c>
      <c r="D454" s="70">
        <v>1</v>
      </c>
      <c r="E454" s="70">
        <v>2008</v>
      </c>
      <c r="F454" s="70" t="s">
        <v>792</v>
      </c>
      <c r="G454" s="70" t="s">
        <v>2144</v>
      </c>
      <c r="H454" s="70" t="s">
        <v>2145</v>
      </c>
      <c r="I454" s="148"/>
      <c r="J454" s="71">
        <v>21.467154370588378</v>
      </c>
      <c r="K454" s="71">
        <v>4.5278471064020067</v>
      </c>
      <c r="L454" s="71">
        <v>20.168628013420321</v>
      </c>
      <c r="M454" s="71">
        <v>45.587454477994413</v>
      </c>
      <c r="N454" s="71">
        <v>51.636206190713708</v>
      </c>
      <c r="O454" s="71">
        <v>32.035061912382723</v>
      </c>
      <c r="P454" s="71">
        <v>35.097791439387933</v>
      </c>
      <c r="Q454" s="71">
        <v>1.89980166823873</v>
      </c>
      <c r="R454" s="71">
        <v>0</v>
      </c>
      <c r="S454" s="71">
        <v>2.63125610164</v>
      </c>
      <c r="T454" s="72"/>
      <c r="U454" s="71">
        <v>1751233</v>
      </c>
      <c r="V454" s="71">
        <v>1999</v>
      </c>
      <c r="W454" s="71">
        <v>259</v>
      </c>
      <c r="X454" s="71">
        <v>9123</v>
      </c>
      <c r="Y454" s="71">
        <v>10812</v>
      </c>
      <c r="Z454" s="71">
        <v>16407</v>
      </c>
      <c r="AA454" s="71">
        <v>6881</v>
      </c>
      <c r="AB454" s="71">
        <v>31044</v>
      </c>
      <c r="AC454" s="71">
        <v>0</v>
      </c>
      <c r="AD454" s="71">
        <v>2.63125610164</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2150</v>
      </c>
      <c r="B455" s="70">
        <v>6</v>
      </c>
      <c r="C455" s="70">
        <v>6</v>
      </c>
      <c r="D455" s="70">
        <v>1</v>
      </c>
      <c r="E455" s="70">
        <v>2009</v>
      </c>
      <c r="F455" s="70" t="s">
        <v>176</v>
      </c>
      <c r="G455" s="70" t="s">
        <v>2144</v>
      </c>
      <c r="H455" s="70" t="s">
        <v>2145</v>
      </c>
      <c r="I455" s="148"/>
      <c r="J455" s="71">
        <v>21.936329880215389</v>
      </c>
      <c r="K455" s="71">
        <v>4.1834553401836203</v>
      </c>
      <c r="L455" s="71">
        <v>16.328453783658212</v>
      </c>
      <c r="M455" s="71">
        <v>48.893834257215417</v>
      </c>
      <c r="N455" s="71">
        <v>51.108152847175347</v>
      </c>
      <c r="O455" s="71">
        <v>32.374301260573148</v>
      </c>
      <c r="P455" s="71">
        <v>33.566894670328338</v>
      </c>
      <c r="Q455" s="71">
        <v>1.7838408683534299</v>
      </c>
      <c r="R455" s="71">
        <v>0</v>
      </c>
      <c r="S455" s="71">
        <v>3.3127284263000001</v>
      </c>
      <c r="T455" s="72"/>
      <c r="U455" s="71">
        <v>1316710</v>
      </c>
      <c r="V455" s="71">
        <v>1605</v>
      </c>
      <c r="W455" s="71">
        <v>348</v>
      </c>
      <c r="X455" s="71">
        <v>9378</v>
      </c>
      <c r="Y455" s="71">
        <v>10800</v>
      </c>
      <c r="Z455" s="71">
        <v>16366</v>
      </c>
      <c r="AA455" s="71">
        <v>6756</v>
      </c>
      <c r="AB455" s="71">
        <v>30599</v>
      </c>
      <c r="AC455" s="71">
        <v>0</v>
      </c>
      <c r="AD455" s="71">
        <v>3.3127284263000001</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4.09</v>
      </c>
      <c r="BK455" s="71">
        <v>0</v>
      </c>
      <c r="BL455" s="71">
        <v>0</v>
      </c>
      <c r="BM455" s="71">
        <v>0</v>
      </c>
      <c r="BN455" s="72"/>
      <c r="BO455" s="71">
        <v>0</v>
      </c>
      <c r="BP455" s="71">
        <v>0</v>
      </c>
      <c r="BQ455" s="71">
        <v>1</v>
      </c>
      <c r="BR455" s="71">
        <v>0</v>
      </c>
      <c r="BS455" s="71">
        <v>0</v>
      </c>
      <c r="BT455" s="71">
        <v>0</v>
      </c>
      <c r="BU455"/>
      <c r="BV455" s="70">
        <v>4.09</v>
      </c>
      <c r="BW455" s="70">
        <v>0</v>
      </c>
      <c r="BX455" s="70">
        <v>0</v>
      </c>
      <c r="BY455" s="70">
        <v>0</v>
      </c>
      <c r="BZ455" s="70">
        <v>0</v>
      </c>
      <c r="CA455" s="70">
        <v>0</v>
      </c>
      <c r="CB455" s="70">
        <v>0</v>
      </c>
      <c r="CC455" s="70">
        <v>0</v>
      </c>
      <c r="CD455" s="70">
        <v>0</v>
      </c>
    </row>
    <row r="456" spans="1:82">
      <c r="A456" s="70" t="s">
        <v>2151</v>
      </c>
      <c r="B456" s="70">
        <v>7</v>
      </c>
      <c r="C456" s="70">
        <v>7</v>
      </c>
      <c r="D456" s="70">
        <v>1</v>
      </c>
      <c r="E456" s="70">
        <v>2010</v>
      </c>
      <c r="F456" s="70" t="s">
        <v>177</v>
      </c>
      <c r="G456" s="70" t="s">
        <v>2144</v>
      </c>
      <c r="H456" s="70" t="s">
        <v>2145</v>
      </c>
      <c r="I456" s="148"/>
      <c r="J456" s="71">
        <v>19.13858954417837</v>
      </c>
      <c r="K456" s="71">
        <v>4.1468102371984523</v>
      </c>
      <c r="L456" s="71">
        <v>15.729980981937491</v>
      </c>
      <c r="M456" s="71">
        <v>45.922443124427033</v>
      </c>
      <c r="N456" s="71">
        <v>59.895235019803472</v>
      </c>
      <c r="O456" s="71">
        <v>32.03750573388006</v>
      </c>
      <c r="P456" s="71">
        <v>33.917083699750187</v>
      </c>
      <c r="Q456" s="71">
        <v>1.83831020273058</v>
      </c>
      <c r="R456" s="71">
        <v>0</v>
      </c>
      <c r="S456" s="71">
        <v>3.42844966464</v>
      </c>
      <c r="T456" s="72"/>
      <c r="U456" s="71">
        <v>1343736</v>
      </c>
      <c r="V456" s="71">
        <v>1605</v>
      </c>
      <c r="W456" s="71">
        <v>348</v>
      </c>
      <c r="X456" s="71">
        <v>9378</v>
      </c>
      <c r="Y456" s="71">
        <v>10819</v>
      </c>
      <c r="Z456" s="71">
        <v>16271</v>
      </c>
      <c r="AA456" s="71">
        <v>6656</v>
      </c>
      <c r="AB456" s="71">
        <v>30216</v>
      </c>
      <c r="AC456" s="71">
        <v>0</v>
      </c>
      <c r="AD456" s="71">
        <v>3.42844966464</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4.6369999999999996</v>
      </c>
      <c r="BK456" s="71">
        <v>0</v>
      </c>
      <c r="BL456" s="71">
        <v>0</v>
      </c>
      <c r="BM456" s="71">
        <v>0</v>
      </c>
      <c r="BN456" s="72"/>
      <c r="BO456" s="71">
        <v>0</v>
      </c>
      <c r="BP456" s="71">
        <v>0</v>
      </c>
      <c r="BQ456" s="71">
        <v>1</v>
      </c>
      <c r="BR456" s="71">
        <v>0</v>
      </c>
      <c r="BS456" s="71">
        <v>0</v>
      </c>
      <c r="BT456" s="71">
        <v>0</v>
      </c>
      <c r="BU456"/>
      <c r="BV456" s="70">
        <v>4.6369999999999996</v>
      </c>
      <c r="BW456" s="70">
        <v>0</v>
      </c>
      <c r="BX456" s="70">
        <v>0</v>
      </c>
      <c r="BY456" s="70">
        <v>0</v>
      </c>
      <c r="BZ456" s="70">
        <v>0</v>
      </c>
      <c r="CA456" s="70">
        <v>0</v>
      </c>
      <c r="CB456" s="70">
        <v>0</v>
      </c>
      <c r="CC456" s="70">
        <v>0</v>
      </c>
      <c r="CD456" s="70">
        <v>0</v>
      </c>
    </row>
    <row r="457" spans="1:82">
      <c r="A457" s="70" t="s">
        <v>2152</v>
      </c>
      <c r="B457" s="70">
        <v>8</v>
      </c>
      <c r="C457" s="70">
        <v>8</v>
      </c>
      <c r="D457" s="70">
        <v>1</v>
      </c>
      <c r="E457" s="70">
        <v>2011</v>
      </c>
      <c r="F457" s="70" t="s">
        <v>178</v>
      </c>
      <c r="G457" s="70" t="s">
        <v>2144</v>
      </c>
      <c r="H457" s="70" t="s">
        <v>2145</v>
      </c>
      <c r="I457" s="148"/>
      <c r="J457" s="71">
        <v>26.82960163656562</v>
      </c>
      <c r="K457" s="71">
        <v>5.6330295876218912</v>
      </c>
      <c r="L457" s="71">
        <v>13.42583655855182</v>
      </c>
      <c r="M457" s="71">
        <v>53.030838522567798</v>
      </c>
      <c r="N457" s="71">
        <v>55.92345499872193</v>
      </c>
      <c r="O457" s="71">
        <v>31.254152620056196</v>
      </c>
      <c r="P457" s="71">
        <v>32.52126425540564</v>
      </c>
      <c r="Q457" s="71">
        <v>2.0905740753305899</v>
      </c>
      <c r="R457" s="71">
        <v>0</v>
      </c>
      <c r="S457" s="71">
        <v>5.6595178063970009</v>
      </c>
      <c r="T457" s="72"/>
      <c r="U457" s="71">
        <v>1454061</v>
      </c>
      <c r="V457" s="71">
        <v>1605</v>
      </c>
      <c r="W457" s="71">
        <v>348</v>
      </c>
      <c r="X457" s="71">
        <v>9378</v>
      </c>
      <c r="Y457" s="71">
        <v>10832</v>
      </c>
      <c r="Z457" s="71">
        <v>16218</v>
      </c>
      <c r="AA457" s="71">
        <v>6572</v>
      </c>
      <c r="AB457" s="71">
        <v>29790</v>
      </c>
      <c r="AC457" s="71">
        <v>0</v>
      </c>
      <c r="AD457" s="71">
        <v>5.6595178063970009</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4.1369999999999996</v>
      </c>
      <c r="BK457" s="71">
        <v>0</v>
      </c>
      <c r="BL457" s="71">
        <v>0</v>
      </c>
      <c r="BM457" s="71">
        <v>0</v>
      </c>
      <c r="BN457" s="72"/>
      <c r="BO457" s="71">
        <v>0</v>
      </c>
      <c r="BP457" s="71">
        <v>0</v>
      </c>
      <c r="BQ457" s="71">
        <v>1</v>
      </c>
      <c r="BR457" s="71">
        <v>0</v>
      </c>
      <c r="BS457" s="71">
        <v>0</v>
      </c>
      <c r="BT457" s="71">
        <v>0</v>
      </c>
      <c r="BU457"/>
      <c r="BV457" s="70">
        <v>4.1369999999999996</v>
      </c>
      <c r="BW457" s="70">
        <v>0</v>
      </c>
      <c r="BX457" s="70">
        <v>0</v>
      </c>
      <c r="BY457" s="70">
        <v>0</v>
      </c>
      <c r="BZ457" s="70">
        <v>0</v>
      </c>
      <c r="CA457" s="70">
        <v>0</v>
      </c>
      <c r="CB457" s="70">
        <v>0</v>
      </c>
      <c r="CC457" s="70">
        <v>0</v>
      </c>
      <c r="CD457" s="70">
        <v>0</v>
      </c>
    </row>
    <row r="458" spans="1:82">
      <c r="A458" s="70" t="s">
        <v>2153</v>
      </c>
      <c r="B458" s="70">
        <v>9</v>
      </c>
      <c r="C458" s="70">
        <v>9</v>
      </c>
      <c r="D458" s="70">
        <v>1</v>
      </c>
      <c r="E458" s="70">
        <v>2012</v>
      </c>
      <c r="F458" s="70" t="s">
        <v>179</v>
      </c>
      <c r="G458" s="70" t="s">
        <v>2144</v>
      </c>
      <c r="H458" s="70" t="s">
        <v>2145</v>
      </c>
      <c r="I458" s="148"/>
      <c r="J458" s="71">
        <v>20.94733647160238</v>
      </c>
      <c r="K458" s="71">
        <v>5.2368354678754443</v>
      </c>
      <c r="L458" s="71">
        <v>13.25734332473354</v>
      </c>
      <c r="M458" s="71">
        <v>52.763602010122362</v>
      </c>
      <c r="N458" s="71">
        <v>59.968528198149798</v>
      </c>
      <c r="O458" s="71">
        <v>31.252940113674097</v>
      </c>
      <c r="P458" s="71">
        <v>32.382814347405997</v>
      </c>
      <c r="Q458" s="71">
        <v>2.24231690395515</v>
      </c>
      <c r="R458" s="71">
        <v>0</v>
      </c>
      <c r="S458" s="71">
        <v>1.9214332571999999</v>
      </c>
      <c r="T458" s="72"/>
      <c r="U458" s="71">
        <v>1318529</v>
      </c>
      <c r="V458" s="71">
        <v>1605</v>
      </c>
      <c r="W458" s="71">
        <v>348</v>
      </c>
      <c r="X458" s="71">
        <v>9378</v>
      </c>
      <c r="Y458" s="71">
        <v>10871</v>
      </c>
      <c r="Z458" s="71">
        <v>16346</v>
      </c>
      <c r="AA458" s="71">
        <v>6507</v>
      </c>
      <c r="AB458" s="71">
        <v>29409</v>
      </c>
      <c r="AC458" s="71">
        <v>0</v>
      </c>
      <c r="AD458" s="71">
        <v>1.9214332571999999</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4.1429999999999998</v>
      </c>
      <c r="BK458" s="71">
        <v>0</v>
      </c>
      <c r="BL458" s="71">
        <v>0</v>
      </c>
      <c r="BM458" s="71">
        <v>0</v>
      </c>
      <c r="BN458" s="72"/>
      <c r="BO458" s="71">
        <v>0</v>
      </c>
      <c r="BP458" s="71">
        <v>0</v>
      </c>
      <c r="BQ458" s="71">
        <v>1</v>
      </c>
      <c r="BR458" s="71">
        <v>0</v>
      </c>
      <c r="BS458" s="71">
        <v>0</v>
      </c>
      <c r="BT458" s="71">
        <v>0</v>
      </c>
      <c r="BU458"/>
      <c r="BV458" s="70">
        <v>4.1429999999999998</v>
      </c>
      <c r="BW458" s="70">
        <v>0</v>
      </c>
      <c r="BX458" s="70">
        <v>0</v>
      </c>
      <c r="BY458" s="70">
        <v>0</v>
      </c>
      <c r="BZ458" s="70">
        <v>0</v>
      </c>
      <c r="CA458" s="70">
        <v>0</v>
      </c>
      <c r="CB458" s="70">
        <v>0</v>
      </c>
      <c r="CC458" s="70">
        <v>0</v>
      </c>
      <c r="CD458" s="70">
        <v>0</v>
      </c>
    </row>
    <row r="459" spans="1:82">
      <c r="A459" s="70" t="s">
        <v>2154</v>
      </c>
      <c r="B459" s="70">
        <v>10</v>
      </c>
      <c r="C459" s="70">
        <v>10</v>
      </c>
      <c r="D459" s="70">
        <v>1</v>
      </c>
      <c r="E459" s="70">
        <v>2013</v>
      </c>
      <c r="F459" s="70" t="s">
        <v>180</v>
      </c>
      <c r="G459" s="70" t="s">
        <v>2144</v>
      </c>
      <c r="H459" s="70" t="s">
        <v>2145</v>
      </c>
      <c r="I459" s="148"/>
      <c r="J459" s="71">
        <v>25.788461701175461</v>
      </c>
      <c r="K459" s="71">
        <v>4.752235113625134</v>
      </c>
      <c r="L459" s="71">
        <v>10.49929361301149</v>
      </c>
      <c r="M459" s="71">
        <v>52.062619168919433</v>
      </c>
      <c r="N459" s="71">
        <v>68.072470132628467</v>
      </c>
      <c r="O459" s="71">
        <v>30.016025858056501</v>
      </c>
      <c r="P459" s="71">
        <v>32.170143644074415</v>
      </c>
      <c r="Q459" s="71">
        <v>2.25211037803501</v>
      </c>
      <c r="R459" s="71">
        <v>0</v>
      </c>
      <c r="S459" s="71">
        <v>3.2242097921599999</v>
      </c>
      <c r="T459" s="72"/>
      <c r="U459" s="71">
        <v>1544784</v>
      </c>
      <c r="V459" s="71">
        <v>1605</v>
      </c>
      <c r="W459" s="71">
        <v>348</v>
      </c>
      <c r="X459" s="71">
        <v>9378</v>
      </c>
      <c r="Y459" s="71">
        <v>10819</v>
      </c>
      <c r="Z459" s="71">
        <v>16400</v>
      </c>
      <c r="AA459" s="71">
        <v>6440</v>
      </c>
      <c r="AB459" s="71">
        <v>29114</v>
      </c>
      <c r="AC459" s="71">
        <v>0</v>
      </c>
      <c r="AD459" s="71">
        <v>3.2242097921599999</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3.9910000000000001</v>
      </c>
      <c r="BK459" s="71">
        <v>0</v>
      </c>
      <c r="BL459" s="71">
        <v>0</v>
      </c>
      <c r="BM459" s="71">
        <v>0</v>
      </c>
      <c r="BN459" s="72"/>
      <c r="BO459" s="71">
        <v>0</v>
      </c>
      <c r="BP459" s="71">
        <v>0</v>
      </c>
      <c r="BQ459" s="71">
        <v>1</v>
      </c>
      <c r="BR459" s="71">
        <v>0</v>
      </c>
      <c r="BS459" s="71">
        <v>0</v>
      </c>
      <c r="BT459" s="71">
        <v>0</v>
      </c>
      <c r="BU459"/>
      <c r="BV459" s="70">
        <v>3.9910000000000001</v>
      </c>
      <c r="BW459" s="70">
        <v>0</v>
      </c>
      <c r="BX459" s="70">
        <v>0</v>
      </c>
      <c r="BY459" s="70">
        <v>0</v>
      </c>
      <c r="BZ459" s="70">
        <v>0</v>
      </c>
      <c r="CA459" s="70">
        <v>0</v>
      </c>
      <c r="CB459" s="70">
        <v>0</v>
      </c>
      <c r="CC459" s="70">
        <v>0</v>
      </c>
      <c r="CD459" s="70">
        <v>0</v>
      </c>
    </row>
    <row r="460" spans="1:82">
      <c r="A460" s="70" t="s">
        <v>2155</v>
      </c>
      <c r="B460" s="70">
        <v>11</v>
      </c>
      <c r="C460" s="70">
        <v>11</v>
      </c>
      <c r="D460" s="70">
        <v>1</v>
      </c>
      <c r="E460" s="70">
        <v>2014</v>
      </c>
      <c r="F460" s="70" t="s">
        <v>181</v>
      </c>
      <c r="G460" s="70" t="s">
        <v>2144</v>
      </c>
      <c r="H460" s="70" t="s">
        <v>2145</v>
      </c>
      <c r="I460" s="148"/>
      <c r="J460" s="71">
        <v>18.113357154776129</v>
      </c>
      <c r="K460" s="71">
        <v>4.2530510695372099</v>
      </c>
      <c r="L460" s="71">
        <v>14.49165550302193</v>
      </c>
      <c r="M460" s="71">
        <v>45.577126319632313</v>
      </c>
      <c r="N460" s="71">
        <v>55.113174752669742</v>
      </c>
      <c r="O460" s="71">
        <v>28.495749009313702</v>
      </c>
      <c r="P460" s="71">
        <v>31.659479714509008</v>
      </c>
      <c r="Q460" s="71">
        <v>2.1229148839144698</v>
      </c>
      <c r="R460" s="71">
        <v>0</v>
      </c>
      <c r="S460" s="71">
        <v>3.9434283315199998</v>
      </c>
      <c r="T460" s="72"/>
      <c r="U460" s="71">
        <v>1428256</v>
      </c>
      <c r="V460" s="71">
        <v>1345</v>
      </c>
      <c r="W460" s="71">
        <v>297</v>
      </c>
      <c r="X460" s="71">
        <v>8406</v>
      </c>
      <c r="Y460" s="71">
        <v>10814</v>
      </c>
      <c r="Z460" s="71">
        <v>16398</v>
      </c>
      <c r="AA460" s="71">
        <v>6305</v>
      </c>
      <c r="AB460" s="71">
        <v>28604</v>
      </c>
      <c r="AC460" s="71">
        <v>0</v>
      </c>
      <c r="AD460" s="71">
        <v>3.9434283315199998</v>
      </c>
      <c r="AE460" s="72"/>
      <c r="AF460" s="71"/>
      <c r="AG460" s="71"/>
      <c r="AH460" s="71"/>
      <c r="AI460" s="71"/>
      <c r="AJ460" s="71"/>
      <c r="AK460" s="71"/>
      <c r="AL460" s="71"/>
      <c r="AM460" s="71"/>
      <c r="AN460" s="71"/>
      <c r="AO460" s="71"/>
      <c r="AP460" s="71"/>
      <c r="AQ460" s="72"/>
      <c r="AR460" s="71">
        <v>136</v>
      </c>
      <c r="AS460" s="71">
        <v>3</v>
      </c>
      <c r="AT460" s="71">
        <v>0</v>
      </c>
      <c r="AU460" s="71">
        <v>0</v>
      </c>
      <c r="AV460" s="71">
        <v>0</v>
      </c>
      <c r="AW460" s="71">
        <v>0</v>
      </c>
      <c r="AX460" s="71"/>
      <c r="AY460" s="72"/>
      <c r="AZ460" s="71">
        <v>617.1</v>
      </c>
      <c r="BA460" s="71">
        <v>50.2</v>
      </c>
      <c r="BB460" s="71">
        <v>0</v>
      </c>
      <c r="BC460" s="71">
        <v>0</v>
      </c>
      <c r="BD460" s="71">
        <v>0</v>
      </c>
      <c r="BE460" s="71">
        <v>0</v>
      </c>
      <c r="BF460" s="71"/>
      <c r="BG460" s="72"/>
      <c r="BH460" s="71">
        <v>0</v>
      </c>
      <c r="BI460" s="71">
        <v>0</v>
      </c>
      <c r="BJ460" s="71">
        <v>3.8460000000000001</v>
      </c>
      <c r="BK460" s="71">
        <v>0</v>
      </c>
      <c r="BL460" s="71">
        <v>0</v>
      </c>
      <c r="BM460" s="71">
        <v>0</v>
      </c>
      <c r="BN460" s="72"/>
      <c r="BO460" s="71">
        <v>0</v>
      </c>
      <c r="BP460" s="71">
        <v>0</v>
      </c>
      <c r="BQ460" s="71">
        <v>1</v>
      </c>
      <c r="BR460" s="71">
        <v>0</v>
      </c>
      <c r="BS460" s="71">
        <v>0</v>
      </c>
      <c r="BT460" s="71">
        <v>0</v>
      </c>
      <c r="BU460"/>
      <c r="BV460" s="70">
        <v>3.8460000000000001</v>
      </c>
      <c r="BW460" s="70">
        <v>0</v>
      </c>
      <c r="BX460" s="70">
        <v>0</v>
      </c>
      <c r="BY460" s="70">
        <v>0</v>
      </c>
      <c r="BZ460" s="70">
        <v>0</v>
      </c>
      <c r="CA460" s="70">
        <v>0</v>
      </c>
      <c r="CB460" s="70">
        <v>0</v>
      </c>
      <c r="CC460" s="70">
        <v>0</v>
      </c>
      <c r="CD460" s="70">
        <v>0</v>
      </c>
    </row>
    <row r="461" spans="1:82">
      <c r="A461" s="70" t="s">
        <v>2156</v>
      </c>
      <c r="B461" s="70">
        <v>12</v>
      </c>
      <c r="C461" s="70">
        <v>12</v>
      </c>
      <c r="D461" s="70">
        <v>1</v>
      </c>
      <c r="E461" s="70">
        <v>2015</v>
      </c>
      <c r="F461" s="70" t="s">
        <v>182</v>
      </c>
      <c r="G461" s="70" t="s">
        <v>2144</v>
      </c>
      <c r="H461" s="70" t="s">
        <v>2145</v>
      </c>
      <c r="I461" s="148"/>
      <c r="J461" s="71">
        <v>17.334896176379338</v>
      </c>
      <c r="K461" s="71">
        <v>4.0111219340512951</v>
      </c>
      <c r="L461" s="71">
        <v>15.514625215568101</v>
      </c>
      <c r="M461" s="71">
        <v>43.284400923170118</v>
      </c>
      <c r="N461" s="71">
        <v>52.925221868219509</v>
      </c>
      <c r="O461" s="71">
        <v>28.043397150872085</v>
      </c>
      <c r="P461" s="71">
        <v>31.106583490313728</v>
      </c>
      <c r="Q461" s="71">
        <v>2.0408526629899599</v>
      </c>
      <c r="R461" s="71">
        <v>0</v>
      </c>
      <c r="S461" s="71">
        <v>4.3967197420200002</v>
      </c>
      <c r="T461" s="72"/>
      <c r="U461" s="71">
        <v>1345269</v>
      </c>
      <c r="V461" s="71">
        <v>1345</v>
      </c>
      <c r="W461" s="71">
        <v>297</v>
      </c>
      <c r="X461" s="71">
        <v>8406</v>
      </c>
      <c r="Y461" s="71">
        <v>10729</v>
      </c>
      <c r="Z461" s="71">
        <v>16293</v>
      </c>
      <c r="AA461" s="71">
        <v>6190</v>
      </c>
      <c r="AB461" s="71">
        <v>28090</v>
      </c>
      <c r="AC461" s="71">
        <v>0</v>
      </c>
      <c r="AD461" s="71">
        <v>4.3967197420200002</v>
      </c>
      <c r="AE461" s="72"/>
      <c r="AF461" s="71">
        <v>18872104.328022301</v>
      </c>
      <c r="AG461" s="71">
        <v>2820825.2517859219</v>
      </c>
      <c r="AH461" s="71">
        <v>3920616.1119629312</v>
      </c>
      <c r="AI461" s="71">
        <v>53716833.89102722</v>
      </c>
      <c r="AJ461" s="71">
        <v>57372770.189794697</v>
      </c>
      <c r="AK461" s="71">
        <v>0</v>
      </c>
      <c r="AL461" s="71">
        <v>0</v>
      </c>
      <c r="AM461" s="71">
        <v>3849616.6668817881</v>
      </c>
      <c r="AN461" s="71">
        <v>0</v>
      </c>
      <c r="AO461" s="71">
        <v>0</v>
      </c>
      <c r="AP461" s="71">
        <v>140552766.43947488</v>
      </c>
      <c r="AQ461" s="72"/>
      <c r="AR461" s="71">
        <v>145</v>
      </c>
      <c r="AS461" s="71">
        <v>4</v>
      </c>
      <c r="AT461" s="71">
        <v>1</v>
      </c>
      <c r="AU461" s="71">
        <v>0</v>
      </c>
      <c r="AV461" s="71">
        <v>0</v>
      </c>
      <c r="AW461" s="71">
        <v>0</v>
      </c>
      <c r="AX461" s="71"/>
      <c r="AY461" s="72"/>
      <c r="AZ461" s="71">
        <v>664.9</v>
      </c>
      <c r="BA461" s="71">
        <v>94.2</v>
      </c>
      <c r="BB461" s="71">
        <v>19.600000000000001</v>
      </c>
      <c r="BC461" s="71">
        <v>0</v>
      </c>
      <c r="BD461" s="71">
        <v>0</v>
      </c>
      <c r="BE461" s="71">
        <v>0</v>
      </c>
      <c r="BF461" s="71"/>
      <c r="BG461" s="72"/>
      <c r="BH461" s="71">
        <v>0</v>
      </c>
      <c r="BI461" s="71">
        <v>0</v>
      </c>
      <c r="BJ461" s="71">
        <v>3.9390000000000001</v>
      </c>
      <c r="BK461" s="71">
        <v>0</v>
      </c>
      <c r="BL461" s="71">
        <v>0</v>
      </c>
      <c r="BM461" s="71">
        <v>0</v>
      </c>
      <c r="BN461" s="72"/>
      <c r="BO461" s="71">
        <v>0</v>
      </c>
      <c r="BP461" s="71">
        <v>0</v>
      </c>
      <c r="BQ461" s="71">
        <v>1</v>
      </c>
      <c r="BR461" s="71">
        <v>0</v>
      </c>
      <c r="BS461" s="71">
        <v>0</v>
      </c>
      <c r="BT461" s="71">
        <v>0</v>
      </c>
      <c r="BU461"/>
      <c r="BV461" s="70">
        <v>3.9390000000000001</v>
      </c>
      <c r="BW461" s="70">
        <v>0</v>
      </c>
      <c r="BX461" s="70">
        <v>0</v>
      </c>
      <c r="BY461" s="70">
        <v>0</v>
      </c>
      <c r="BZ461" s="70">
        <v>0</v>
      </c>
      <c r="CA461" s="70">
        <v>0</v>
      </c>
      <c r="CB461" s="70">
        <v>0</v>
      </c>
      <c r="CC461" s="70">
        <v>0</v>
      </c>
      <c r="CD461" s="70">
        <v>0</v>
      </c>
    </row>
    <row r="462" spans="1:82">
      <c r="A462" s="70" t="s">
        <v>2157</v>
      </c>
      <c r="B462" s="70">
        <v>13</v>
      </c>
      <c r="C462" s="70">
        <v>13</v>
      </c>
      <c r="D462" s="70">
        <v>1</v>
      </c>
      <c r="E462" s="70">
        <v>2016</v>
      </c>
      <c r="F462" s="70" t="s">
        <v>155</v>
      </c>
      <c r="G462" s="1064" t="s">
        <v>2144</v>
      </c>
      <c r="H462" s="70" t="s">
        <v>2145</v>
      </c>
      <c r="I462" s="148"/>
      <c r="J462" s="71">
        <v>25.591850447815116</v>
      </c>
      <c r="K462" s="71">
        <v>4.2636391077180757</v>
      </c>
      <c r="L462" s="71">
        <v>14.701123428082925</v>
      </c>
      <c r="M462" s="71">
        <v>37.623736787295854</v>
      </c>
      <c r="N462" s="71">
        <v>53.536987958146</v>
      </c>
      <c r="O462" s="71">
        <v>27.662045685490156</v>
      </c>
      <c r="P462" s="71">
        <v>31.392202415966306</v>
      </c>
      <c r="Q462" s="71">
        <v>1.9447116228300103</v>
      </c>
      <c r="R462" s="71">
        <v>0</v>
      </c>
      <c r="S462" s="71">
        <v>3.9927324679200002</v>
      </c>
      <c r="T462" s="72"/>
      <c r="U462" s="71">
        <v>1566590</v>
      </c>
      <c r="V462" s="71">
        <v>1345</v>
      </c>
      <c r="W462" s="71">
        <v>297</v>
      </c>
      <c r="X462" s="71">
        <v>8406</v>
      </c>
      <c r="Y462" s="71">
        <v>10666</v>
      </c>
      <c r="Z462" s="71">
        <v>16269</v>
      </c>
      <c r="AA462" s="71">
        <v>6461</v>
      </c>
      <c r="AB462" s="71">
        <v>27533</v>
      </c>
      <c r="AC462" s="71">
        <v>0</v>
      </c>
      <c r="AD462" s="71">
        <v>3.9927324679199998</v>
      </c>
      <c r="AE462" s="72"/>
      <c r="AF462" s="71">
        <v>32070490.117792521</v>
      </c>
      <c r="AG462" s="71">
        <v>2966504.4580674581</v>
      </c>
      <c r="AH462" s="71">
        <v>2646280.3990395819</v>
      </c>
      <c r="AI462" s="71">
        <v>51971725.565178797</v>
      </c>
      <c r="AJ462" s="71">
        <v>58189696.597464107</v>
      </c>
      <c r="AK462" s="71">
        <v>0</v>
      </c>
      <c r="AL462" s="71">
        <v>0</v>
      </c>
      <c r="AM462" s="71">
        <v>3776213.623410983</v>
      </c>
      <c r="AN462" s="71">
        <v>0</v>
      </c>
      <c r="AO462" s="71">
        <v>0</v>
      </c>
      <c r="AP462" s="71">
        <v>151620910.76095343</v>
      </c>
      <c r="AQ462" s="72"/>
      <c r="AR462" s="71">
        <v>157</v>
      </c>
      <c r="AS462" s="71">
        <v>5</v>
      </c>
      <c r="AT462" s="71">
        <v>1</v>
      </c>
      <c r="AU462" s="71">
        <v>0</v>
      </c>
      <c r="AV462" s="71">
        <v>0</v>
      </c>
      <c r="AW462" s="71">
        <v>0</v>
      </c>
      <c r="AX462" s="71"/>
      <c r="AY462" s="72"/>
      <c r="AZ462" s="71">
        <v>745.1</v>
      </c>
      <c r="BA462" s="71">
        <v>1564.2</v>
      </c>
      <c r="BB462" s="71">
        <v>19.600000000000001</v>
      </c>
      <c r="BC462" s="71">
        <v>0</v>
      </c>
      <c r="BD462" s="71">
        <v>0</v>
      </c>
      <c r="BE462" s="71">
        <v>0</v>
      </c>
      <c r="BF462" s="71"/>
      <c r="BG462" s="72"/>
      <c r="BH462" s="71">
        <v>0</v>
      </c>
      <c r="BI462" s="71">
        <v>0</v>
      </c>
      <c r="BJ462" s="71">
        <v>3.6160000000000001</v>
      </c>
      <c r="BK462" s="71">
        <v>0</v>
      </c>
      <c r="BL462" s="71">
        <v>0</v>
      </c>
      <c r="BM462" s="71">
        <v>0</v>
      </c>
      <c r="BN462" s="72"/>
      <c r="BO462" s="71">
        <v>0</v>
      </c>
      <c r="BP462" s="71">
        <v>0</v>
      </c>
      <c r="BQ462" s="71">
        <v>1</v>
      </c>
      <c r="BR462" s="71">
        <v>0</v>
      </c>
      <c r="BS462" s="71">
        <v>0</v>
      </c>
      <c r="BT462" s="71">
        <v>0</v>
      </c>
      <c r="BU462"/>
      <c r="BV462" s="70">
        <v>3.6160000000000001</v>
      </c>
      <c r="BW462" s="70">
        <v>0</v>
      </c>
      <c r="BX462" s="70">
        <v>0</v>
      </c>
      <c r="BY462" s="70">
        <v>0</v>
      </c>
      <c r="BZ462" s="70">
        <v>0</v>
      </c>
      <c r="CA462" s="70">
        <v>0</v>
      </c>
      <c r="CB462" s="70">
        <v>0</v>
      </c>
      <c r="CC462" s="70">
        <v>0</v>
      </c>
      <c r="CD462" s="70">
        <v>0</v>
      </c>
    </row>
    <row r="463" spans="1:82">
      <c r="A463" s="70" t="s">
        <v>2158</v>
      </c>
      <c r="B463" s="70">
        <v>14</v>
      </c>
      <c r="C463" s="70">
        <v>14</v>
      </c>
      <c r="D463" s="70">
        <v>1</v>
      </c>
      <c r="E463" s="70">
        <v>2017</v>
      </c>
      <c r="F463" s="70" t="s">
        <v>156</v>
      </c>
      <c r="G463" s="1064" t="s">
        <v>2144</v>
      </c>
      <c r="H463" s="70" t="s">
        <v>2145</v>
      </c>
      <c r="I463" s="148"/>
      <c r="J463" s="71">
        <v>21.022003710923837</v>
      </c>
      <c r="K463" s="71">
        <v>4.1369215276505438</v>
      </c>
      <c r="L463" s="71">
        <v>14.199226491674446</v>
      </c>
      <c r="M463" s="71">
        <v>33.843883620445382</v>
      </c>
      <c r="N463" s="71">
        <v>57.273186456401298</v>
      </c>
      <c r="O463" s="71">
        <v>27.152127866754398</v>
      </c>
      <c r="P463" s="71">
        <v>31.159548417752365</v>
      </c>
      <c r="Q463" s="71">
        <v>1.84355933982787</v>
      </c>
      <c r="R463" s="71">
        <v>0</v>
      </c>
      <c r="S463" s="71">
        <v>3.9998852070400006</v>
      </c>
      <c r="T463" s="72"/>
      <c r="U463" s="71">
        <v>1594150</v>
      </c>
      <c r="V463" s="71">
        <v>1345</v>
      </c>
      <c r="W463" s="71">
        <v>297</v>
      </c>
      <c r="X463" s="71">
        <v>8406</v>
      </c>
      <c r="Y463" s="71">
        <v>10613</v>
      </c>
      <c r="Z463" s="71">
        <v>16234</v>
      </c>
      <c r="AA463" s="71">
        <v>6454</v>
      </c>
      <c r="AB463" s="71">
        <v>26991</v>
      </c>
      <c r="AC463" s="71">
        <v>0</v>
      </c>
      <c r="AD463" s="71">
        <v>3.9998852070400011</v>
      </c>
      <c r="AE463" s="72"/>
      <c r="AF463" s="71">
        <v>26903429.677546419</v>
      </c>
      <c r="AG463" s="71">
        <v>2840273.50662169</v>
      </c>
      <c r="AH463" s="71">
        <v>3070614.0938224611</v>
      </c>
      <c r="AI463" s="71">
        <v>49528485.717555746</v>
      </c>
      <c r="AJ463" s="71">
        <v>59504857.412048861</v>
      </c>
      <c r="AK463" s="71">
        <v>0</v>
      </c>
      <c r="AL463" s="71">
        <v>0</v>
      </c>
      <c r="AM463" s="71">
        <v>3707669.5167970061</v>
      </c>
      <c r="AN463" s="71">
        <v>0</v>
      </c>
      <c r="AO463" s="71">
        <v>0</v>
      </c>
      <c r="AP463" s="71">
        <v>145555329.92439216</v>
      </c>
      <c r="AQ463" s="72"/>
      <c r="AR463" s="71">
        <v>160</v>
      </c>
      <c r="AS463" s="71">
        <v>6</v>
      </c>
      <c r="AT463" s="71">
        <v>1</v>
      </c>
      <c r="AU463" s="71">
        <v>0</v>
      </c>
      <c r="AV463" s="71">
        <v>0</v>
      </c>
      <c r="AW463" s="71">
        <v>0</v>
      </c>
      <c r="AX463" s="71"/>
      <c r="AY463" s="72"/>
      <c r="AZ463" s="71">
        <v>766.8</v>
      </c>
      <c r="BA463" s="71">
        <v>1575.1</v>
      </c>
      <c r="BB463" s="71">
        <v>19.600000000000001</v>
      </c>
      <c r="BC463" s="71">
        <v>0</v>
      </c>
      <c r="BD463" s="71">
        <v>0</v>
      </c>
      <c r="BE463" s="71">
        <v>0</v>
      </c>
      <c r="BF463" s="71"/>
      <c r="BG463" s="72"/>
      <c r="BH463" s="71">
        <v>0</v>
      </c>
      <c r="BI463" s="71">
        <v>0</v>
      </c>
      <c r="BJ463" s="71">
        <v>3.6640000000000001</v>
      </c>
      <c r="BK463" s="71">
        <v>0</v>
      </c>
      <c r="BL463" s="71">
        <v>0</v>
      </c>
      <c r="BM463" s="71">
        <v>0</v>
      </c>
      <c r="BN463" s="72"/>
      <c r="BO463" s="71">
        <v>0</v>
      </c>
      <c r="BP463" s="71">
        <v>0</v>
      </c>
      <c r="BQ463" s="71">
        <v>1</v>
      </c>
      <c r="BR463" s="71">
        <v>0</v>
      </c>
      <c r="BS463" s="71">
        <v>0</v>
      </c>
      <c r="BT463" s="71">
        <v>0</v>
      </c>
      <c r="BU463"/>
      <c r="BV463" s="70">
        <v>3.6640000000000001</v>
      </c>
      <c r="BW463" s="70">
        <v>0</v>
      </c>
      <c r="BX463" s="70">
        <v>0</v>
      </c>
      <c r="BY463" s="70">
        <v>0</v>
      </c>
      <c r="BZ463" s="70">
        <v>0</v>
      </c>
      <c r="CA463" s="70">
        <v>0</v>
      </c>
      <c r="CB463" s="70">
        <v>0</v>
      </c>
      <c r="CC463" s="70">
        <v>0</v>
      </c>
      <c r="CD463" s="70">
        <v>0</v>
      </c>
    </row>
    <row r="464" spans="1:82">
      <c r="A464" s="70" t="s">
        <v>2159</v>
      </c>
      <c r="B464" s="70">
        <v>15</v>
      </c>
      <c r="C464" s="70">
        <v>15</v>
      </c>
      <c r="D464" s="70">
        <v>1</v>
      </c>
      <c r="E464" s="70">
        <v>2018</v>
      </c>
      <c r="F464" s="70" t="s">
        <v>183</v>
      </c>
      <c r="G464" s="70" t="s">
        <v>2144</v>
      </c>
      <c r="H464" s="70" t="s">
        <v>2145</v>
      </c>
      <c r="I464" s="148"/>
      <c r="J464" s="71">
        <v>25.797752033080144</v>
      </c>
      <c r="K464" s="71">
        <v>3.9119015006247428</v>
      </c>
      <c r="L464" s="71">
        <v>13.013331587614172</v>
      </c>
      <c r="M464" s="71">
        <v>35.461060751545929</v>
      </c>
      <c r="N464" s="71">
        <v>48.758594641795959</v>
      </c>
      <c r="O464" s="71">
        <v>26.543531233071523</v>
      </c>
      <c r="P464" s="71">
        <v>30.634284044290222</v>
      </c>
      <c r="Q464" s="71">
        <v>1.67490190290514</v>
      </c>
      <c r="R464" s="71">
        <v>0</v>
      </c>
      <c r="S464" s="71">
        <v>2.5162889940499999</v>
      </c>
      <c r="T464" s="72"/>
      <c r="U464" s="71">
        <v>1762988</v>
      </c>
      <c r="V464" s="71">
        <v>1345</v>
      </c>
      <c r="W464" s="71">
        <v>297</v>
      </c>
      <c r="X464" s="71">
        <v>8406</v>
      </c>
      <c r="Y464" s="71">
        <v>10603</v>
      </c>
      <c r="Z464" s="71">
        <v>16174</v>
      </c>
      <c r="AA464" s="71">
        <v>6409</v>
      </c>
      <c r="AB464" s="71">
        <v>26426</v>
      </c>
      <c r="AC464" s="71">
        <v>0</v>
      </c>
      <c r="AD464" s="71">
        <v>2.5162889940499999</v>
      </c>
      <c r="AE464" s="72"/>
      <c r="AF464" s="71">
        <v>32487019.869520638</v>
      </c>
      <c r="AG464" s="71">
        <v>2657556.234174211</v>
      </c>
      <c r="AH464" s="71">
        <v>2959060.1692273789</v>
      </c>
      <c r="AI464" s="71">
        <v>50018773.741846249</v>
      </c>
      <c r="AJ464" s="71">
        <v>53504289.833817348</v>
      </c>
      <c r="AK464" s="71">
        <v>0</v>
      </c>
      <c r="AL464" s="71">
        <v>0</v>
      </c>
      <c r="AM464" s="71">
        <v>3637568.2516660332</v>
      </c>
      <c r="AN464" s="71">
        <v>0</v>
      </c>
      <c r="AO464" s="71">
        <v>0</v>
      </c>
      <c r="AP464" s="71">
        <v>145264268.10025188</v>
      </c>
      <c r="AQ464" s="72"/>
      <c r="AR464" s="71">
        <v>165</v>
      </c>
      <c r="AS464" s="71">
        <v>7</v>
      </c>
      <c r="AT464" s="71">
        <v>1</v>
      </c>
      <c r="AU464" s="71">
        <v>0</v>
      </c>
      <c r="AV464" s="71">
        <v>0</v>
      </c>
      <c r="AW464" s="71">
        <v>0</v>
      </c>
      <c r="AX464" s="71"/>
      <c r="AY464" s="72"/>
      <c r="AZ464" s="71">
        <v>791.9</v>
      </c>
      <c r="BA464" s="71">
        <v>1625</v>
      </c>
      <c r="BB464" s="71">
        <v>20</v>
      </c>
      <c r="BC464" s="71">
        <v>0</v>
      </c>
      <c r="BD464" s="71">
        <v>0</v>
      </c>
      <c r="BE464" s="71">
        <v>0</v>
      </c>
      <c r="BF464" s="71"/>
      <c r="BG464" s="72"/>
      <c r="BH464" s="71">
        <v>0</v>
      </c>
      <c r="BI464" s="71">
        <v>0</v>
      </c>
      <c r="BJ464" s="71">
        <v>3.3090000000000002</v>
      </c>
      <c r="BK464" s="71">
        <v>0</v>
      </c>
      <c r="BL464" s="71">
        <v>0</v>
      </c>
      <c r="BM464" s="71">
        <v>0</v>
      </c>
      <c r="BN464" s="72"/>
      <c r="BO464" s="71">
        <v>0</v>
      </c>
      <c r="BP464" s="71">
        <v>0</v>
      </c>
      <c r="BQ464" s="71">
        <v>1</v>
      </c>
      <c r="BR464" s="71">
        <v>0</v>
      </c>
      <c r="BS464" s="71">
        <v>0</v>
      </c>
      <c r="BT464" s="71">
        <v>0</v>
      </c>
      <c r="BU464"/>
      <c r="BV464" s="70">
        <v>3.3090000000000002</v>
      </c>
      <c r="BW464" s="70">
        <v>0</v>
      </c>
      <c r="BX464" s="70">
        <v>0</v>
      </c>
      <c r="BY464" s="70">
        <v>0</v>
      </c>
      <c r="BZ464" s="70">
        <v>0</v>
      </c>
      <c r="CA464" s="70">
        <v>0</v>
      </c>
      <c r="CB464" s="70">
        <v>0</v>
      </c>
      <c r="CC464" s="70">
        <v>0</v>
      </c>
      <c r="CD464" s="70">
        <v>0</v>
      </c>
    </row>
    <row r="465" spans="1:82">
      <c r="A465" s="70" t="s">
        <v>2160</v>
      </c>
      <c r="B465" s="70">
        <v>16</v>
      </c>
      <c r="C465" s="70">
        <v>16</v>
      </c>
      <c r="D465" s="70">
        <v>1</v>
      </c>
      <c r="E465" s="70">
        <v>2019</v>
      </c>
      <c r="F465" s="70" t="s">
        <v>158</v>
      </c>
      <c r="G465" s="70" t="s">
        <v>2144</v>
      </c>
      <c r="H465" s="70" t="s">
        <v>2145</v>
      </c>
      <c r="I465" s="148"/>
      <c r="J465" s="71">
        <v>24.763440896220722</v>
      </c>
      <c r="K465" s="71">
        <v>3.6660334557357346</v>
      </c>
      <c r="L465" s="71">
        <v>13.133835195398998</v>
      </c>
      <c r="M465" s="71">
        <v>33.512710144335138</v>
      </c>
      <c r="N465" s="71">
        <v>45.825030054165985</v>
      </c>
      <c r="O465" s="71">
        <v>25.556369576104871</v>
      </c>
      <c r="P465" s="71">
        <v>28.336948375419816</v>
      </c>
      <c r="Q465" s="71">
        <v>1.5958262774071701</v>
      </c>
      <c r="R465" s="71">
        <v>0</v>
      </c>
      <c r="S465" s="71">
        <v>7.9134459208540306</v>
      </c>
      <c r="T465" s="72"/>
      <c r="U465" s="71">
        <v>1784857</v>
      </c>
      <c r="V465" s="71">
        <v>1345</v>
      </c>
      <c r="W465" s="71">
        <v>297</v>
      </c>
      <c r="X465" s="71">
        <v>8406</v>
      </c>
      <c r="Y465" s="71">
        <v>10587</v>
      </c>
      <c r="Z465" s="71">
        <v>16000</v>
      </c>
      <c r="AA465" s="71">
        <v>5884</v>
      </c>
      <c r="AB465" s="71">
        <v>25860</v>
      </c>
      <c r="AC465" s="71">
        <v>0</v>
      </c>
      <c r="AD465" s="71">
        <v>7.9134459208540306</v>
      </c>
      <c r="AE465" s="72"/>
      <c r="AF465" s="71">
        <v>33298346.371722661</v>
      </c>
      <c r="AG465" s="71">
        <v>2556912.3645890639</v>
      </c>
      <c r="AH465" s="71">
        <v>3081197.456707139</v>
      </c>
      <c r="AI465" s="71">
        <v>48401470.083605677</v>
      </c>
      <c r="AJ465" s="71">
        <v>51033211.084035307</v>
      </c>
      <c r="AK465" s="71">
        <v>0</v>
      </c>
      <c r="AL465" s="71">
        <v>0</v>
      </c>
      <c r="AM465" s="71">
        <v>3521937.3260242278</v>
      </c>
      <c r="AN465" s="71">
        <v>0</v>
      </c>
      <c r="AO465" s="71">
        <v>0</v>
      </c>
      <c r="AP465" s="71">
        <v>141893074.68668407</v>
      </c>
      <c r="AQ465" s="72"/>
      <c r="AR465" s="71">
        <v>170</v>
      </c>
      <c r="AS465" s="71">
        <v>7</v>
      </c>
      <c r="AT465" s="71">
        <v>1</v>
      </c>
      <c r="AU465" s="71">
        <v>0</v>
      </c>
      <c r="AV465" s="71">
        <v>0</v>
      </c>
      <c r="AW465" s="71">
        <v>0</v>
      </c>
      <c r="AX465" s="71"/>
      <c r="AY465" s="72"/>
      <c r="AZ465" s="71">
        <v>820.7</v>
      </c>
      <c r="BA465" s="71">
        <v>1624.6</v>
      </c>
      <c r="BB465" s="71">
        <v>19.600000000000001</v>
      </c>
      <c r="BC465" s="71">
        <v>0</v>
      </c>
      <c r="BD465" s="71">
        <v>0</v>
      </c>
      <c r="BE465" s="71">
        <v>0</v>
      </c>
      <c r="BF465" s="71"/>
      <c r="BG465" s="72"/>
      <c r="BH465" s="71">
        <v>0</v>
      </c>
      <c r="BI465" s="71">
        <v>0</v>
      </c>
      <c r="BJ465" s="71">
        <v>3.1509999999999998</v>
      </c>
      <c r="BK465" s="71">
        <v>0</v>
      </c>
      <c r="BL465" s="71">
        <v>0</v>
      </c>
      <c r="BM465" s="71">
        <v>0</v>
      </c>
      <c r="BN465" s="72"/>
      <c r="BO465" s="71">
        <v>0</v>
      </c>
      <c r="BP465" s="71">
        <v>0</v>
      </c>
      <c r="BQ465" s="71">
        <v>1</v>
      </c>
      <c r="BR465" s="71">
        <v>0</v>
      </c>
      <c r="BS465" s="71">
        <v>0</v>
      </c>
      <c r="BT465" s="71">
        <v>0</v>
      </c>
      <c r="BU465"/>
      <c r="BV465" s="70">
        <v>3.1509999999999998</v>
      </c>
      <c r="BW465" s="70">
        <v>0</v>
      </c>
      <c r="BX465" s="70">
        <v>0</v>
      </c>
      <c r="BY465" s="70">
        <v>0</v>
      </c>
      <c r="BZ465" s="70">
        <v>0</v>
      </c>
      <c r="CA465" s="70">
        <v>0</v>
      </c>
      <c r="CB465" s="70">
        <v>0</v>
      </c>
      <c r="CC465" s="70">
        <v>0</v>
      </c>
      <c r="CD465" s="70">
        <v>0</v>
      </c>
    </row>
    <row r="466" spans="1:82">
      <c r="A466" s="70" t="s">
        <v>2161</v>
      </c>
      <c r="B466" s="70">
        <v>17</v>
      </c>
      <c r="C466" s="70">
        <v>17</v>
      </c>
      <c r="D466" s="70">
        <v>1</v>
      </c>
      <c r="E466" s="70">
        <v>2020</v>
      </c>
      <c r="F466" s="70" t="s">
        <v>159</v>
      </c>
      <c r="G466" s="70" t="s">
        <v>2144</v>
      </c>
      <c r="H466" s="70" t="s">
        <v>2145</v>
      </c>
      <c r="I466" s="148"/>
      <c r="J466" s="71">
        <v>23.112499807519999</v>
      </c>
      <c r="K466" s="71">
        <v>3.922707391659388</v>
      </c>
      <c r="L466" s="71">
        <v>16.211388172990358</v>
      </c>
      <c r="M466" s="71">
        <v>30.359095735908557</v>
      </c>
      <c r="N466" s="71">
        <v>42.905279064412909</v>
      </c>
      <c r="O466" s="71">
        <v>22.216063351824701</v>
      </c>
      <c r="P466" s="71">
        <v>26.682820851390119</v>
      </c>
      <c r="Q466" s="71">
        <v>1.4922959092266599</v>
      </c>
      <c r="R466" s="71">
        <v>0</v>
      </c>
      <c r="S466" s="71">
        <v>7.3994034632357186</v>
      </c>
      <c r="T466" s="72"/>
      <c r="U466" s="71">
        <v>1754232</v>
      </c>
      <c r="V466" s="71">
        <v>1239</v>
      </c>
      <c r="W466" s="71">
        <v>439</v>
      </c>
      <c r="X466" s="71">
        <v>8120</v>
      </c>
      <c r="Y466" s="71">
        <v>10537</v>
      </c>
      <c r="Z466" s="71">
        <v>15875</v>
      </c>
      <c r="AA466" s="71">
        <v>5889</v>
      </c>
      <c r="AB466" s="71">
        <v>25310</v>
      </c>
      <c r="AC466" s="71">
        <v>0</v>
      </c>
      <c r="AD466" s="71">
        <v>7.3994034632357186</v>
      </c>
      <c r="AE466" s="72"/>
      <c r="AF466" s="71">
        <v>30878454.53769986</v>
      </c>
      <c r="AG466" s="71">
        <v>2790196.4875840591</v>
      </c>
      <c r="AH466" s="71">
        <v>3930585.0748756551</v>
      </c>
      <c r="AI466" s="71">
        <v>46692344.374722697</v>
      </c>
      <c r="AJ466" s="71">
        <v>50917723.718006007</v>
      </c>
      <c r="AK466" s="71"/>
      <c r="AL466" s="71"/>
      <c r="AM466" s="71">
        <v>3303236.1999650006</v>
      </c>
      <c r="AN466" s="71"/>
      <c r="AO466" s="71"/>
      <c r="AP466" s="71">
        <v>138512540.39285329</v>
      </c>
      <c r="AQ466" s="72"/>
      <c r="AR466" s="71">
        <v>178</v>
      </c>
      <c r="AS466" s="71">
        <v>8</v>
      </c>
      <c r="AT466" s="71">
        <v>1</v>
      </c>
      <c r="AU466" s="71">
        <v>0</v>
      </c>
      <c r="AV466" s="71">
        <v>0</v>
      </c>
      <c r="AW466" s="71">
        <v>0</v>
      </c>
      <c r="AX466" s="71"/>
      <c r="AY466" s="72"/>
      <c r="AZ466" s="71">
        <v>867.09999999999991</v>
      </c>
      <c r="BA466" s="71">
        <v>1674.1</v>
      </c>
      <c r="BB466" s="71">
        <v>19.600000000000001</v>
      </c>
      <c r="BC466" s="71">
        <v>0</v>
      </c>
      <c r="BD466" s="71">
        <v>0</v>
      </c>
      <c r="BE466" s="71">
        <v>0</v>
      </c>
      <c r="BF466" s="71"/>
      <c r="BG466" s="72"/>
      <c r="BH466" s="71">
        <v>0</v>
      </c>
      <c r="BI466" s="71">
        <v>0</v>
      </c>
      <c r="BJ466" s="71">
        <v>3.1280000000000001</v>
      </c>
      <c r="BK466" s="71">
        <v>0</v>
      </c>
      <c r="BL466" s="71">
        <v>0</v>
      </c>
      <c r="BM466" s="71">
        <v>0</v>
      </c>
      <c r="BN466" s="72"/>
      <c r="BO466" s="71">
        <v>0</v>
      </c>
      <c r="BP466" s="71">
        <v>0</v>
      </c>
      <c r="BQ466" s="71">
        <v>1</v>
      </c>
      <c r="BR466" s="71">
        <v>0</v>
      </c>
      <c r="BS466" s="71">
        <v>0</v>
      </c>
      <c r="BT466" s="71">
        <v>0</v>
      </c>
      <c r="BU466"/>
      <c r="BV466" s="70">
        <v>3.1280000000000001</v>
      </c>
      <c r="BW466" s="70">
        <v>0</v>
      </c>
      <c r="BX466" s="70">
        <v>0</v>
      </c>
      <c r="BY466" s="70">
        <v>0</v>
      </c>
      <c r="BZ466" s="70">
        <v>0</v>
      </c>
      <c r="CA466" s="70">
        <v>0</v>
      </c>
      <c r="CB466" s="70">
        <v>0</v>
      </c>
      <c r="CC466" s="70">
        <v>0</v>
      </c>
      <c r="CD466" s="70">
        <v>0</v>
      </c>
    </row>
    <row r="467" spans="1:82">
      <c r="A467" s="70" t="s">
        <v>2162</v>
      </c>
      <c r="B467" s="70">
        <v>17</v>
      </c>
      <c r="C467" s="70">
        <v>18</v>
      </c>
      <c r="D467" s="70">
        <v>1</v>
      </c>
      <c r="E467" s="70">
        <v>2021</v>
      </c>
      <c r="F467" s="70" t="s">
        <v>160</v>
      </c>
      <c r="G467" s="70" t="s">
        <v>2144</v>
      </c>
      <c r="H467" s="70" t="s">
        <v>2145</v>
      </c>
      <c r="I467" s="148"/>
      <c r="J467" s="71">
        <v>22.106585581620777</v>
      </c>
      <c r="K467" s="71">
        <v>3.8378588165877083</v>
      </c>
      <c r="L467" s="71">
        <v>16.95323845038984</v>
      </c>
      <c r="M467" s="71">
        <v>35.278594219000901</v>
      </c>
      <c r="N467" s="71">
        <v>46.219942358984952</v>
      </c>
      <c r="O467" s="71">
        <v>21.439006015164399</v>
      </c>
      <c r="P467" s="71">
        <v>27.047916237376274</v>
      </c>
      <c r="Q467" s="71">
        <v>1.44449703701256</v>
      </c>
      <c r="R467" s="71">
        <v>0</v>
      </c>
      <c r="S467" s="71">
        <v>7.9555752866053133</v>
      </c>
      <c r="T467" s="72"/>
      <c r="U467" s="71">
        <v>1741664</v>
      </c>
      <c r="V467" s="71">
        <v>1239</v>
      </c>
      <c r="W467" s="71">
        <v>439</v>
      </c>
      <c r="X467" s="71">
        <v>8120</v>
      </c>
      <c r="Y467" s="71">
        <v>10488</v>
      </c>
      <c r="Z467" s="71">
        <v>15774</v>
      </c>
      <c r="AA467" s="71">
        <v>5821</v>
      </c>
      <c r="AB467" s="71">
        <v>24740</v>
      </c>
      <c r="AC467" s="71">
        <v>0</v>
      </c>
      <c r="AD467" s="71">
        <v>7.9555752866053133</v>
      </c>
      <c r="AE467" s="72"/>
      <c r="AF467" s="71">
        <v>30050235.476311132</v>
      </c>
      <c r="AG467" s="71">
        <v>2619796.3651737529</v>
      </c>
      <c r="AH467" s="71">
        <v>3603779.9259319804</v>
      </c>
      <c r="AI467" s="71">
        <v>53162568.060577758</v>
      </c>
      <c r="AJ467" s="71">
        <v>55087511.771756291</v>
      </c>
      <c r="AK467" s="71">
        <v>0</v>
      </c>
      <c r="AL467" s="71">
        <v>0</v>
      </c>
      <c r="AM467" s="71">
        <v>3247468.5843650443</v>
      </c>
      <c r="AN467" s="71">
        <v>0</v>
      </c>
      <c r="AO467" s="71">
        <v>0</v>
      </c>
      <c r="AP467" s="71">
        <v>147771360.18411595</v>
      </c>
      <c r="AQ467" s="72"/>
      <c r="AR467" s="71">
        <v>183</v>
      </c>
      <c r="AS467" s="71">
        <v>8</v>
      </c>
      <c r="AT467" s="71">
        <v>1</v>
      </c>
      <c r="AU467" s="71">
        <v>2</v>
      </c>
      <c r="AV467" s="71">
        <v>0</v>
      </c>
      <c r="AW467" s="71">
        <v>0</v>
      </c>
      <c r="AX467" s="71"/>
      <c r="AY467" s="72"/>
      <c r="AZ467" s="71">
        <v>893.19999999999982</v>
      </c>
      <c r="BA467" s="71">
        <v>1674.1</v>
      </c>
      <c r="BB467" s="71">
        <v>19.600000000000001</v>
      </c>
      <c r="BC467" s="71">
        <v>524</v>
      </c>
      <c r="BD467" s="71">
        <v>0</v>
      </c>
      <c r="BE467" s="71">
        <v>0</v>
      </c>
      <c r="BF467" s="71"/>
      <c r="BG467" s="72"/>
      <c r="BH467" s="71">
        <v>0</v>
      </c>
      <c r="BI467" s="71">
        <v>0</v>
      </c>
      <c r="BJ467" s="71">
        <v>2.919</v>
      </c>
      <c r="BK467" s="71">
        <v>0</v>
      </c>
      <c r="BL467" s="71">
        <v>0</v>
      </c>
      <c r="BM467" s="71">
        <v>0</v>
      </c>
      <c r="BN467" s="72"/>
      <c r="BO467" s="71">
        <v>0</v>
      </c>
      <c r="BP467" s="71">
        <v>0</v>
      </c>
      <c r="BQ467" s="71">
        <v>1</v>
      </c>
      <c r="BR467" s="71">
        <v>0</v>
      </c>
      <c r="BS467" s="71">
        <v>0</v>
      </c>
      <c r="BT467" s="71">
        <v>0</v>
      </c>
      <c r="BU467"/>
      <c r="BV467" s="70">
        <v>2.919</v>
      </c>
      <c r="BW467" s="70">
        <v>0</v>
      </c>
      <c r="BX467" s="70">
        <v>0</v>
      </c>
      <c r="BY467" s="70">
        <v>0</v>
      </c>
      <c r="BZ467" s="70">
        <v>0</v>
      </c>
      <c r="CA467" s="70">
        <v>0</v>
      </c>
      <c r="CB467" s="70">
        <v>0</v>
      </c>
      <c r="CC467" s="70">
        <v>0</v>
      </c>
      <c r="CD467" s="70">
        <v>0</v>
      </c>
    </row>
    <row r="468" spans="1:82">
      <c r="A468" s="70" t="s">
        <v>2163</v>
      </c>
      <c r="B468" s="70">
        <v>17</v>
      </c>
      <c r="C468" s="70">
        <v>19</v>
      </c>
      <c r="D468" s="70">
        <v>1</v>
      </c>
      <c r="E468" s="70">
        <v>2022</v>
      </c>
      <c r="F468" s="70" t="s">
        <v>161</v>
      </c>
      <c r="G468" s="70" t="s">
        <v>2144</v>
      </c>
      <c r="H468" s="70" t="s">
        <v>2145</v>
      </c>
      <c r="I468" s="148"/>
      <c r="J468" s="71">
        <v>18.04889813245217</v>
      </c>
      <c r="K468" s="71">
        <v>3.5175814214975878</v>
      </c>
      <c r="L468" s="71">
        <v>13.714413099706581</v>
      </c>
      <c r="M468" s="71">
        <v>34.545287176373932</v>
      </c>
      <c r="N468" s="71">
        <v>43.603572687541778</v>
      </c>
      <c r="O468" s="71">
        <v>22.231504713810704</v>
      </c>
      <c r="P468" s="71">
        <v>26.527356788662829</v>
      </c>
      <c r="Q468" s="71">
        <v>1.4187632044207308</v>
      </c>
      <c r="R468" s="71">
        <v>0</v>
      </c>
      <c r="S468" s="71">
        <v>7.8842414036407789</v>
      </c>
      <c r="T468" s="72"/>
      <c r="U468" s="71">
        <v>1878862</v>
      </c>
      <c r="V468" s="71">
        <v>1239</v>
      </c>
      <c r="W468" s="71">
        <v>439</v>
      </c>
      <c r="X468" s="71">
        <v>8120</v>
      </c>
      <c r="Y468" s="71">
        <v>10411</v>
      </c>
      <c r="Z468" s="71">
        <v>15541</v>
      </c>
      <c r="AA468" s="71">
        <v>5796</v>
      </c>
      <c r="AB468" s="71">
        <v>24100</v>
      </c>
      <c r="AC468" s="71">
        <v>0</v>
      </c>
      <c r="AD468" s="71">
        <v>7.8842414036407789</v>
      </c>
      <c r="AE468" s="72"/>
      <c r="AF468" s="71">
        <v>25593065.627171941</v>
      </c>
      <c r="AG468" s="71">
        <v>2448513.7427779804</v>
      </c>
      <c r="AH468" s="71">
        <v>3846936.5935835596</v>
      </c>
      <c r="AI468" s="71">
        <v>51821635.200746834</v>
      </c>
      <c r="AJ468" s="71">
        <v>54918937.963159904</v>
      </c>
      <c r="AK468" s="71">
        <v>0</v>
      </c>
      <c r="AL468" s="71">
        <v>0</v>
      </c>
      <c r="AM468" s="71">
        <v>3111967.7952114851</v>
      </c>
      <c r="AN468" s="71">
        <v>0</v>
      </c>
      <c r="AO468" s="71">
        <v>0</v>
      </c>
      <c r="AP468" s="71">
        <v>141741056.92265171</v>
      </c>
      <c r="AQ468" s="72"/>
      <c r="AR468" s="71">
        <v>189</v>
      </c>
      <c r="AS468" s="71">
        <v>9</v>
      </c>
      <c r="AT468" s="71">
        <v>1</v>
      </c>
      <c r="AU468" s="71">
        <v>2</v>
      </c>
      <c r="AV468" s="71">
        <v>0</v>
      </c>
      <c r="AW468" s="71">
        <v>0</v>
      </c>
      <c r="AX468" s="71"/>
      <c r="AY468" s="72"/>
      <c r="AZ468" s="71">
        <v>920.79999999999984</v>
      </c>
      <c r="BA468" s="71">
        <v>1723.6000000000001</v>
      </c>
      <c r="BB468" s="71">
        <v>19.600000000000001</v>
      </c>
      <c r="BC468" s="71">
        <v>524</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2164</v>
      </c>
      <c r="B469" s="70">
        <v>17</v>
      </c>
      <c r="C469" s="70">
        <v>20</v>
      </c>
      <c r="D469" s="70">
        <v>1</v>
      </c>
      <c r="E469" s="70">
        <v>2023</v>
      </c>
      <c r="F469" s="70" t="s">
        <v>1539</v>
      </c>
      <c r="G469" s="70" t="s">
        <v>2144</v>
      </c>
      <c r="H469" s="70" t="s">
        <v>2145</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195</v>
      </c>
      <c r="AS469" s="71">
        <v>9</v>
      </c>
      <c r="AT469" s="71">
        <v>1</v>
      </c>
      <c r="AU469" s="71">
        <v>2</v>
      </c>
      <c r="AV469" s="71">
        <v>0</v>
      </c>
      <c r="AW469" s="71">
        <v>0</v>
      </c>
      <c r="AX469" s="71"/>
      <c r="AY469" s="72"/>
      <c r="AZ469" s="71">
        <v>956.39999999999975</v>
      </c>
      <c r="BA469" s="71">
        <v>1723.6000000000001</v>
      </c>
      <c r="BB469" s="71">
        <v>19.600000000000001</v>
      </c>
      <c r="BC469" s="71">
        <v>524</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2165</v>
      </c>
      <c r="B470" s="70">
        <v>17</v>
      </c>
      <c r="C470" s="70">
        <v>21</v>
      </c>
      <c r="D470" s="70">
        <v>1</v>
      </c>
      <c r="E470" s="70">
        <v>2024</v>
      </c>
      <c r="F470" s="70" t="s">
        <v>1554</v>
      </c>
      <c r="G470" s="70" t="s">
        <v>2144</v>
      </c>
      <c r="H470" s="70" t="s">
        <v>2145</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2166</v>
      </c>
      <c r="B471" s="70">
        <v>69</v>
      </c>
      <c r="C471" s="70">
        <v>1</v>
      </c>
      <c r="D471" s="70">
        <v>5</v>
      </c>
      <c r="E471" s="70">
        <v>1990</v>
      </c>
      <c r="F471" s="70" t="s">
        <v>787</v>
      </c>
      <c r="G471" s="70" t="s">
        <v>2167</v>
      </c>
      <c r="H471" s="70" t="s">
        <v>2168</v>
      </c>
      <c r="I471" s="148"/>
      <c r="J471" s="71">
        <v>39.948553716744463</v>
      </c>
      <c r="K471" s="71">
        <v>7.8859815584860833</v>
      </c>
      <c r="L471" s="71">
        <v>47.594391668342773</v>
      </c>
      <c r="M471" s="71">
        <v>21.25422879077297</v>
      </c>
      <c r="N471" s="71">
        <v>28.235536448747901</v>
      </c>
      <c r="O471" s="71">
        <v>24.288149721967599</v>
      </c>
      <c r="P471" s="71">
        <v>43.980692355364312</v>
      </c>
      <c r="Q471" s="71">
        <v>2.2262038941200899</v>
      </c>
      <c r="R471" s="71">
        <v>0</v>
      </c>
      <c r="S471" s="71">
        <v>1.778337544620608</v>
      </c>
      <c r="T471" s="72"/>
      <c r="U471" s="71">
        <v>4174931</v>
      </c>
      <c r="V471" s="71">
        <v>1962</v>
      </c>
      <c r="W471" s="71">
        <v>525</v>
      </c>
      <c r="X471" s="71">
        <v>7938</v>
      </c>
      <c r="Y471" s="71">
        <v>13380</v>
      </c>
      <c r="Z471" s="71">
        <v>9990</v>
      </c>
      <c r="AA471" s="71">
        <v>10679</v>
      </c>
      <c r="AB471" s="71">
        <v>36146</v>
      </c>
      <c r="AC471" s="71">
        <v>0</v>
      </c>
      <c r="AD471" s="71">
        <v>1.778337544620608</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2169</v>
      </c>
      <c r="B472" s="70">
        <v>70</v>
      </c>
      <c r="C472" s="70">
        <v>2</v>
      </c>
      <c r="D472" s="70">
        <v>5</v>
      </c>
      <c r="E472" s="70">
        <v>2005</v>
      </c>
      <c r="F472" s="70" t="s">
        <v>789</v>
      </c>
      <c r="G472" s="70" t="s">
        <v>2167</v>
      </c>
      <c r="H472" s="70" t="s">
        <v>2168</v>
      </c>
      <c r="I472" s="148"/>
      <c r="J472" s="71">
        <v>49.053928739138293</v>
      </c>
      <c r="K472" s="71">
        <v>3.5121908983420989</v>
      </c>
      <c r="L472" s="71">
        <v>38.266917786293291</v>
      </c>
      <c r="M472" s="71">
        <v>29.52345461612277</v>
      </c>
      <c r="N472" s="71">
        <v>36.018110852120323</v>
      </c>
      <c r="O472" s="71">
        <v>34.550783281760388</v>
      </c>
      <c r="P472" s="71">
        <v>43.970633714251228</v>
      </c>
      <c r="Q472" s="71">
        <v>1.8919743742264701</v>
      </c>
      <c r="R472" s="71">
        <v>0</v>
      </c>
      <c r="S472" s="71">
        <v>3.07865807825553</v>
      </c>
      <c r="T472" s="72"/>
      <c r="U472" s="71">
        <v>5296929</v>
      </c>
      <c r="V472" s="71">
        <v>1305</v>
      </c>
      <c r="W472" s="71">
        <v>407</v>
      </c>
      <c r="X472" s="71">
        <v>6329</v>
      </c>
      <c r="Y472" s="71">
        <v>14427</v>
      </c>
      <c r="Z472" s="71">
        <v>16445</v>
      </c>
      <c r="AA472" s="71">
        <v>8744</v>
      </c>
      <c r="AB472" s="71">
        <v>32114</v>
      </c>
      <c r="AC472" s="71">
        <v>0</v>
      </c>
      <c r="AD472" s="71">
        <v>3.07865807825553</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2170</v>
      </c>
      <c r="B473" s="70">
        <v>71</v>
      </c>
      <c r="C473" s="70">
        <v>3</v>
      </c>
      <c r="D473" s="70">
        <v>5</v>
      </c>
      <c r="E473" s="70">
        <v>2006</v>
      </c>
      <c r="F473" s="70" t="s">
        <v>790</v>
      </c>
      <c r="G473" s="70" t="s">
        <v>2167</v>
      </c>
      <c r="H473" s="70" t="s">
        <v>2168</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2171</v>
      </c>
      <c r="B474" s="70">
        <v>72</v>
      </c>
      <c r="C474" s="70">
        <v>4</v>
      </c>
      <c r="D474" s="70">
        <v>5</v>
      </c>
      <c r="E474" s="70">
        <v>2007</v>
      </c>
      <c r="F474" s="70" t="s">
        <v>791</v>
      </c>
      <c r="G474" s="70" t="s">
        <v>2167</v>
      </c>
      <c r="H474" s="70" t="s">
        <v>2168</v>
      </c>
      <c r="I474" s="148"/>
      <c r="J474" s="71">
        <v>44.587362028721692</v>
      </c>
      <c r="K474" s="71">
        <v>2.8529150911497041</v>
      </c>
      <c r="L474" s="71">
        <v>38.060015602966857</v>
      </c>
      <c r="M474" s="71">
        <v>34.344035909802827</v>
      </c>
      <c r="N474" s="71">
        <v>35.739356283715352</v>
      </c>
      <c r="O474" s="71">
        <v>33.276657588876517</v>
      </c>
      <c r="P474" s="71">
        <v>43.354196974192291</v>
      </c>
      <c r="Q474" s="71">
        <v>1.938513789338</v>
      </c>
      <c r="R474" s="71">
        <v>0</v>
      </c>
      <c r="S474" s="71">
        <v>2.780670840306577</v>
      </c>
      <c r="T474" s="72"/>
      <c r="U474" s="71">
        <v>6014763</v>
      </c>
      <c r="V474" s="71">
        <v>1094</v>
      </c>
      <c r="W474" s="71">
        <v>544</v>
      </c>
      <c r="X474" s="71">
        <v>8620</v>
      </c>
      <c r="Y474" s="71">
        <v>14408</v>
      </c>
      <c r="Z474" s="71">
        <v>16465</v>
      </c>
      <c r="AA474" s="71">
        <v>8490</v>
      </c>
      <c r="AB474" s="71">
        <v>31164</v>
      </c>
      <c r="AC474" s="71">
        <v>0</v>
      </c>
      <c r="AD474" s="71">
        <v>2.780670840306577</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2172</v>
      </c>
      <c r="B475" s="70">
        <v>73</v>
      </c>
      <c r="C475" s="70">
        <v>5</v>
      </c>
      <c r="D475" s="70">
        <v>5</v>
      </c>
      <c r="E475" s="70">
        <v>2008</v>
      </c>
      <c r="F475" s="70" t="s">
        <v>792</v>
      </c>
      <c r="G475" s="70" t="s">
        <v>2167</v>
      </c>
      <c r="H475" s="70" t="s">
        <v>2168</v>
      </c>
      <c r="I475" s="148"/>
      <c r="J475" s="71">
        <v>41.76527142258648</v>
      </c>
      <c r="K475" s="71">
        <v>2.2254050037495992</v>
      </c>
      <c r="L475" s="71">
        <v>30.479557558970651</v>
      </c>
      <c r="M475" s="71">
        <v>36.560113056358617</v>
      </c>
      <c r="N475" s="71">
        <v>32.165098216273392</v>
      </c>
      <c r="O475" s="71">
        <v>32.109257825875147</v>
      </c>
      <c r="P475" s="71">
        <v>42.233645272218013</v>
      </c>
      <c r="Q475" s="71">
        <v>1.8861547228703099</v>
      </c>
      <c r="R475" s="71">
        <v>0</v>
      </c>
      <c r="S475" s="71">
        <v>1.9956233817612259</v>
      </c>
      <c r="T475" s="72"/>
      <c r="U475" s="71">
        <v>6093519</v>
      </c>
      <c r="V475" s="71">
        <v>1094</v>
      </c>
      <c r="W475" s="71">
        <v>504</v>
      </c>
      <c r="X475" s="71">
        <v>8620</v>
      </c>
      <c r="Y475" s="71">
        <v>14403</v>
      </c>
      <c r="Z475" s="71">
        <v>16445</v>
      </c>
      <c r="AA475" s="71">
        <v>8280</v>
      </c>
      <c r="AB475" s="71">
        <v>30821</v>
      </c>
      <c r="AC475" s="71">
        <v>0</v>
      </c>
      <c r="AD475" s="71">
        <v>1.9956233817612259</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2173</v>
      </c>
      <c r="B476" s="70">
        <v>74</v>
      </c>
      <c r="C476" s="70">
        <v>6</v>
      </c>
      <c r="D476" s="70">
        <v>5</v>
      </c>
      <c r="E476" s="70">
        <v>2009</v>
      </c>
      <c r="F476" s="70" t="s">
        <v>176</v>
      </c>
      <c r="G476" s="70" t="s">
        <v>2167</v>
      </c>
      <c r="H476" s="70" t="s">
        <v>2168</v>
      </c>
      <c r="I476" s="148"/>
      <c r="J476" s="71">
        <v>39.338500718083843</v>
      </c>
      <c r="K476" s="71">
        <v>2.1716045557420389</v>
      </c>
      <c r="L476" s="71">
        <v>24.62460250009909</v>
      </c>
      <c r="M476" s="71">
        <v>32.571024418230252</v>
      </c>
      <c r="N476" s="71">
        <v>30.054221738209911</v>
      </c>
      <c r="O476" s="71">
        <v>32.578050070901817</v>
      </c>
      <c r="P476" s="71">
        <v>40.557513498207562</v>
      </c>
      <c r="Q476" s="71">
        <v>1.7650108216042499</v>
      </c>
      <c r="R476" s="71">
        <v>0</v>
      </c>
      <c r="S476" s="71">
        <v>1.9057821128063079</v>
      </c>
      <c r="T476" s="72"/>
      <c r="U476" s="71">
        <v>5455853</v>
      </c>
      <c r="V476" s="71">
        <v>1007</v>
      </c>
      <c r="W476" s="71">
        <v>602</v>
      </c>
      <c r="X476" s="71">
        <v>8559</v>
      </c>
      <c r="Y476" s="71">
        <v>14329</v>
      </c>
      <c r="Z476" s="71">
        <v>16469</v>
      </c>
      <c r="AA476" s="71">
        <v>8163</v>
      </c>
      <c r="AB476" s="71">
        <v>30276</v>
      </c>
      <c r="AC476" s="71">
        <v>0</v>
      </c>
      <c r="AD476" s="71">
        <v>1.9057821128063079</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5.75</v>
      </c>
      <c r="BI476" s="71">
        <v>11.5</v>
      </c>
      <c r="BJ476" s="71">
        <v>14.334</v>
      </c>
      <c r="BK476" s="71">
        <v>0</v>
      </c>
      <c r="BL476" s="71">
        <v>0</v>
      </c>
      <c r="BM476" s="71">
        <v>0</v>
      </c>
      <c r="BN476" s="72"/>
      <c r="BO476" s="71">
        <v>1</v>
      </c>
      <c r="BP476" s="71">
        <v>1</v>
      </c>
      <c r="BQ476" s="71">
        <v>2</v>
      </c>
      <c r="BR476" s="71">
        <v>0</v>
      </c>
      <c r="BS476" s="71">
        <v>0</v>
      </c>
      <c r="BT476" s="71">
        <v>0</v>
      </c>
      <c r="BU476"/>
      <c r="BV476" s="70">
        <v>31.584</v>
      </c>
      <c r="BW476" s="70">
        <v>0</v>
      </c>
      <c r="BX476" s="70">
        <v>0</v>
      </c>
      <c r="BY476" s="70">
        <v>0</v>
      </c>
      <c r="BZ476" s="70">
        <v>0</v>
      </c>
      <c r="CA476" s="70">
        <v>0</v>
      </c>
      <c r="CB476" s="70">
        <v>0</v>
      </c>
      <c r="CC476" s="70">
        <v>0</v>
      </c>
      <c r="CD476" s="70">
        <v>0</v>
      </c>
    </row>
    <row r="477" spans="1:82">
      <c r="A477" s="70" t="s">
        <v>2174</v>
      </c>
      <c r="B477" s="70">
        <v>75</v>
      </c>
      <c r="C477" s="70">
        <v>7</v>
      </c>
      <c r="D477" s="70">
        <v>5</v>
      </c>
      <c r="E477" s="70">
        <v>2010</v>
      </c>
      <c r="F477" s="70" t="s">
        <v>177</v>
      </c>
      <c r="G477" s="70" t="s">
        <v>2167</v>
      </c>
      <c r="H477" s="70" t="s">
        <v>2168</v>
      </c>
      <c r="I477" s="148"/>
      <c r="J477" s="71">
        <v>27.592836115040878</v>
      </c>
      <c r="K477" s="71">
        <v>2.3075077115909122</v>
      </c>
      <c r="L477" s="71">
        <v>22.670181348717971</v>
      </c>
      <c r="M477" s="71">
        <v>35.104736804892163</v>
      </c>
      <c r="N477" s="71">
        <v>35.195397005923041</v>
      </c>
      <c r="O477" s="71">
        <v>32.553382232084019</v>
      </c>
      <c r="P477" s="71">
        <v>40.94917136586426</v>
      </c>
      <c r="Q477" s="71">
        <v>1.8097767275823</v>
      </c>
      <c r="R477" s="71">
        <v>0</v>
      </c>
      <c r="S477" s="71">
        <v>2.4946103642431692</v>
      </c>
      <c r="T477" s="72"/>
      <c r="U477" s="71">
        <v>4027658</v>
      </c>
      <c r="V477" s="71">
        <v>1007</v>
      </c>
      <c r="W477" s="71">
        <v>602</v>
      </c>
      <c r="X477" s="71">
        <v>8559</v>
      </c>
      <c r="Y477" s="71">
        <v>14238</v>
      </c>
      <c r="Z477" s="71">
        <v>16533</v>
      </c>
      <c r="AA477" s="71">
        <v>8036</v>
      </c>
      <c r="AB477" s="71">
        <v>29747</v>
      </c>
      <c r="AC477" s="71">
        <v>0</v>
      </c>
      <c r="AD477" s="71">
        <v>2.4946103642431692</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10.302</v>
      </c>
      <c r="BI477" s="71">
        <v>11.7</v>
      </c>
      <c r="BJ477" s="71">
        <v>14.132</v>
      </c>
      <c r="BK477" s="71">
        <v>0</v>
      </c>
      <c r="BL477" s="71">
        <v>0</v>
      </c>
      <c r="BM477" s="71">
        <v>0</v>
      </c>
      <c r="BN477" s="72"/>
      <c r="BO477" s="71">
        <v>1</v>
      </c>
      <c r="BP477" s="71">
        <v>1</v>
      </c>
      <c r="BQ477" s="71">
        <v>2</v>
      </c>
      <c r="BR477" s="71">
        <v>0</v>
      </c>
      <c r="BS477" s="71">
        <v>0</v>
      </c>
      <c r="BT477" s="71">
        <v>0</v>
      </c>
      <c r="BU477"/>
      <c r="BV477" s="70">
        <v>32.450000000000003</v>
      </c>
      <c r="BW477" s="70">
        <v>0</v>
      </c>
      <c r="BX477" s="70">
        <v>0</v>
      </c>
      <c r="BY477" s="70">
        <v>2.4750000000000001</v>
      </c>
      <c r="BZ477" s="70">
        <v>1.2090000000000001</v>
      </c>
      <c r="CA477" s="70">
        <v>0</v>
      </c>
      <c r="CB477" s="70">
        <v>0</v>
      </c>
      <c r="CC477" s="70">
        <v>0</v>
      </c>
      <c r="CD477" s="70">
        <v>0</v>
      </c>
    </row>
    <row r="478" spans="1:82">
      <c r="A478" s="70" t="s">
        <v>2175</v>
      </c>
      <c r="B478" s="70">
        <v>76</v>
      </c>
      <c r="C478" s="70">
        <v>8</v>
      </c>
      <c r="D478" s="70">
        <v>5</v>
      </c>
      <c r="E478" s="70">
        <v>2011</v>
      </c>
      <c r="F478" s="70" t="s">
        <v>178</v>
      </c>
      <c r="G478" s="70" t="s">
        <v>2167</v>
      </c>
      <c r="H478" s="70" t="s">
        <v>2168</v>
      </c>
      <c r="I478" s="148"/>
      <c r="J478" s="71">
        <v>49.198966334762289</v>
      </c>
      <c r="K478" s="71">
        <v>3.0526286574647679</v>
      </c>
      <c r="L478" s="71">
        <v>30.502967880992362</v>
      </c>
      <c r="M478" s="71">
        <v>41.784754274590533</v>
      </c>
      <c r="N478" s="71">
        <v>43.169520787655749</v>
      </c>
      <c r="O478" s="71">
        <v>31.949845621402869</v>
      </c>
      <c r="P478" s="71">
        <v>39.117558420417154</v>
      </c>
      <c r="Q478" s="71">
        <v>2.0596961769369901</v>
      </c>
      <c r="R478" s="71">
        <v>0</v>
      </c>
      <c r="S478" s="71">
        <v>1.770313501177162</v>
      </c>
      <c r="T478" s="72"/>
      <c r="U478" s="71">
        <v>6052234</v>
      </c>
      <c r="V478" s="71">
        <v>1007</v>
      </c>
      <c r="W478" s="71">
        <v>602</v>
      </c>
      <c r="X478" s="71">
        <v>8559</v>
      </c>
      <c r="Y478" s="71">
        <v>14183</v>
      </c>
      <c r="Z478" s="71">
        <v>16579</v>
      </c>
      <c r="AA478" s="71">
        <v>7905</v>
      </c>
      <c r="AB478" s="71">
        <v>29350</v>
      </c>
      <c r="AC478" s="71">
        <v>0</v>
      </c>
      <c r="AD478" s="71">
        <v>1.770313501177162</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8.6660000000000004</v>
      </c>
      <c r="BI478" s="71">
        <v>11.906000000000001</v>
      </c>
      <c r="BJ478" s="71">
        <v>15.425000000000001</v>
      </c>
      <c r="BK478" s="71">
        <v>0</v>
      </c>
      <c r="BL478" s="71">
        <v>0</v>
      </c>
      <c r="BM478" s="71">
        <v>0</v>
      </c>
      <c r="BN478" s="72"/>
      <c r="BO478" s="71">
        <v>1</v>
      </c>
      <c r="BP478" s="71">
        <v>1</v>
      </c>
      <c r="BQ478" s="71">
        <v>2</v>
      </c>
      <c r="BR478" s="71">
        <v>0</v>
      </c>
      <c r="BS478" s="71">
        <v>0</v>
      </c>
      <c r="BT478" s="71">
        <v>0</v>
      </c>
      <c r="BU478"/>
      <c r="BV478" s="70">
        <v>33.640999999999998</v>
      </c>
      <c r="BW478" s="70">
        <v>0</v>
      </c>
      <c r="BX478" s="70">
        <v>0</v>
      </c>
      <c r="BY478" s="70">
        <v>2.3559999999999999</v>
      </c>
      <c r="BZ478" s="70">
        <v>0</v>
      </c>
      <c r="CA478" s="70">
        <v>0</v>
      </c>
      <c r="CB478" s="70">
        <v>0</v>
      </c>
      <c r="CC478" s="70">
        <v>0</v>
      </c>
      <c r="CD478" s="70">
        <v>0</v>
      </c>
    </row>
    <row r="479" spans="1:82">
      <c r="A479" s="70" t="s">
        <v>2176</v>
      </c>
      <c r="B479" s="70">
        <v>77</v>
      </c>
      <c r="C479" s="70">
        <v>9</v>
      </c>
      <c r="D479" s="70">
        <v>5</v>
      </c>
      <c r="E479" s="70">
        <v>2012</v>
      </c>
      <c r="F479" s="70" t="s">
        <v>179</v>
      </c>
      <c r="G479" s="70" t="s">
        <v>2167</v>
      </c>
      <c r="H479" s="70" t="s">
        <v>2168</v>
      </c>
      <c r="I479" s="148"/>
      <c r="J479" s="71">
        <v>49.483523451895287</v>
      </c>
      <c r="K479" s="71">
        <v>3.1263086213259008</v>
      </c>
      <c r="L479" s="71">
        <v>30.911796104686989</v>
      </c>
      <c r="M479" s="71">
        <v>46.739016569726992</v>
      </c>
      <c r="N479" s="71">
        <v>44.374083062621573</v>
      </c>
      <c r="O479" s="71">
        <v>32.046404578813871</v>
      </c>
      <c r="P479" s="71">
        <v>38.648368867674037</v>
      </c>
      <c r="Q479" s="71">
        <v>2.2089211814235301</v>
      </c>
      <c r="R479" s="71">
        <v>0</v>
      </c>
      <c r="S479" s="71">
        <v>1.971820730574672</v>
      </c>
      <c r="T479" s="72"/>
      <c r="U479" s="71">
        <v>5909199</v>
      </c>
      <c r="V479" s="71">
        <v>1007</v>
      </c>
      <c r="W479" s="71">
        <v>602</v>
      </c>
      <c r="X479" s="71">
        <v>8559</v>
      </c>
      <c r="Y479" s="71">
        <v>14144</v>
      </c>
      <c r="Z479" s="71">
        <v>16761</v>
      </c>
      <c r="AA479" s="71">
        <v>7766</v>
      </c>
      <c r="AB479" s="71">
        <v>28971</v>
      </c>
      <c r="AC479" s="71">
        <v>0</v>
      </c>
      <c r="AD479" s="71">
        <v>1.971820730574672</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8.1959999999999997</v>
      </c>
      <c r="BI479" s="71">
        <v>15.087999999999999</v>
      </c>
      <c r="BJ479" s="71">
        <v>25.648</v>
      </c>
      <c r="BK479" s="71">
        <v>0</v>
      </c>
      <c r="BL479" s="71">
        <v>0</v>
      </c>
      <c r="BM479" s="71">
        <v>0</v>
      </c>
      <c r="BN479" s="72"/>
      <c r="BO479" s="71">
        <v>1</v>
      </c>
      <c r="BP479" s="71">
        <v>1</v>
      </c>
      <c r="BQ479" s="71">
        <v>3</v>
      </c>
      <c r="BR479" s="71">
        <v>0</v>
      </c>
      <c r="BS479" s="71">
        <v>0</v>
      </c>
      <c r="BT479" s="71">
        <v>0</v>
      </c>
      <c r="BU479"/>
      <c r="BV479" s="70">
        <v>48.932000000000002</v>
      </c>
      <c r="BW479" s="70">
        <v>0</v>
      </c>
      <c r="BX479" s="70">
        <v>0</v>
      </c>
      <c r="BY479" s="70">
        <v>0</v>
      </c>
      <c r="BZ479" s="70">
        <v>0</v>
      </c>
      <c r="CA479" s="70">
        <v>0</v>
      </c>
      <c r="CB479" s="70">
        <v>0</v>
      </c>
      <c r="CC479" s="70">
        <v>0</v>
      </c>
      <c r="CD479" s="70">
        <v>0</v>
      </c>
    </row>
    <row r="480" spans="1:82">
      <c r="A480" s="70" t="s">
        <v>2177</v>
      </c>
      <c r="B480" s="70">
        <v>78</v>
      </c>
      <c r="C480" s="70">
        <v>10</v>
      </c>
      <c r="D480" s="70">
        <v>5</v>
      </c>
      <c r="E480" s="70">
        <v>2013</v>
      </c>
      <c r="F480" s="70" t="s">
        <v>180</v>
      </c>
      <c r="G480" s="70" t="s">
        <v>2167</v>
      </c>
      <c r="H480" s="70" t="s">
        <v>2168</v>
      </c>
      <c r="I480" s="148"/>
      <c r="J480" s="71">
        <v>52.143901625791528</v>
      </c>
      <c r="K480" s="71">
        <v>2.752890582918424</v>
      </c>
      <c r="L480" s="71">
        <v>28.29305086355668</v>
      </c>
      <c r="M480" s="71">
        <v>46.814840935382662</v>
      </c>
      <c r="N480" s="71">
        <v>47.549304033496959</v>
      </c>
      <c r="O480" s="71">
        <v>30.953111543381198</v>
      </c>
      <c r="P480" s="71">
        <v>38.164580347939207</v>
      </c>
      <c r="Q480" s="71">
        <v>2.2220193243475901</v>
      </c>
      <c r="R480" s="71">
        <v>0</v>
      </c>
      <c r="S480" s="71">
        <v>2.2676865411652338</v>
      </c>
      <c r="T480" s="72"/>
      <c r="U480" s="71">
        <v>5595882</v>
      </c>
      <c r="V480" s="71">
        <v>1007</v>
      </c>
      <c r="W480" s="71">
        <v>602</v>
      </c>
      <c r="X480" s="71">
        <v>8559</v>
      </c>
      <c r="Y480" s="71">
        <v>14123</v>
      </c>
      <c r="Z480" s="71">
        <v>16912</v>
      </c>
      <c r="AA480" s="71">
        <v>7640</v>
      </c>
      <c r="AB480" s="71">
        <v>28725</v>
      </c>
      <c r="AC480" s="71">
        <v>0</v>
      </c>
      <c r="AD480" s="71">
        <v>2.2676865411652338</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9.01</v>
      </c>
      <c r="BI480" s="71">
        <v>17.725999999999999</v>
      </c>
      <c r="BJ480" s="71">
        <v>27.356000000000002</v>
      </c>
      <c r="BK480" s="71">
        <v>0</v>
      </c>
      <c r="BL480" s="71">
        <v>0</v>
      </c>
      <c r="BM480" s="71">
        <v>0</v>
      </c>
      <c r="BN480" s="72"/>
      <c r="BO480" s="71">
        <v>1</v>
      </c>
      <c r="BP480" s="71">
        <v>1</v>
      </c>
      <c r="BQ480" s="71">
        <v>4</v>
      </c>
      <c r="BR480" s="71">
        <v>0</v>
      </c>
      <c r="BS480" s="71">
        <v>0</v>
      </c>
      <c r="BT480" s="71">
        <v>0</v>
      </c>
      <c r="BU480"/>
      <c r="BV480" s="70">
        <v>54.091999999999999</v>
      </c>
      <c r="BW480" s="70">
        <v>0</v>
      </c>
      <c r="BX480" s="70">
        <v>0</v>
      </c>
      <c r="BY480" s="70">
        <v>0</v>
      </c>
      <c r="BZ480" s="70">
        <v>0</v>
      </c>
      <c r="CA480" s="70">
        <v>0</v>
      </c>
      <c r="CB480" s="70">
        <v>0</v>
      </c>
      <c r="CC480" s="70">
        <v>0</v>
      </c>
      <c r="CD480" s="70">
        <v>0</v>
      </c>
    </row>
    <row r="481" spans="1:82">
      <c r="A481" s="70" t="s">
        <v>2178</v>
      </c>
      <c r="B481" s="70">
        <v>79</v>
      </c>
      <c r="C481" s="70">
        <v>11</v>
      </c>
      <c r="D481" s="70">
        <v>5</v>
      </c>
      <c r="E481" s="70">
        <v>2014</v>
      </c>
      <c r="F481" s="70" t="s">
        <v>181</v>
      </c>
      <c r="G481" s="70" t="s">
        <v>2167</v>
      </c>
      <c r="H481" s="70" t="s">
        <v>2168</v>
      </c>
      <c r="I481" s="148"/>
      <c r="J481" s="71">
        <v>50.923560758191343</v>
      </c>
      <c r="K481" s="71">
        <v>2.4298054861353369</v>
      </c>
      <c r="L481" s="71">
        <v>26.722007566906768</v>
      </c>
      <c r="M481" s="71">
        <v>39.224697462748289</v>
      </c>
      <c r="N481" s="71">
        <v>45.208422745616438</v>
      </c>
      <c r="O481" s="71">
        <v>29.474106534148657</v>
      </c>
      <c r="P481" s="71">
        <v>37.524392054960479</v>
      </c>
      <c r="Q481" s="71">
        <v>2.0912240485267102</v>
      </c>
      <c r="R481" s="71">
        <v>0</v>
      </c>
      <c r="S481" s="71">
        <v>1.9823632039562371</v>
      </c>
      <c r="T481" s="72"/>
      <c r="U481" s="71">
        <v>6345049</v>
      </c>
      <c r="V481" s="71">
        <v>776</v>
      </c>
      <c r="W481" s="71">
        <v>572</v>
      </c>
      <c r="X481" s="71">
        <v>7726</v>
      </c>
      <c r="Y481" s="71">
        <v>14010</v>
      </c>
      <c r="Z481" s="71">
        <v>16961</v>
      </c>
      <c r="AA481" s="71">
        <v>7473</v>
      </c>
      <c r="AB481" s="71">
        <v>28177</v>
      </c>
      <c r="AC481" s="71">
        <v>0</v>
      </c>
      <c r="AD481" s="71">
        <v>1.9823632039562371</v>
      </c>
      <c r="AE481" s="72"/>
      <c r="AF481" s="71"/>
      <c r="AG481" s="71"/>
      <c r="AH481" s="71"/>
      <c r="AI481" s="71"/>
      <c r="AJ481" s="71"/>
      <c r="AK481" s="71"/>
      <c r="AL481" s="71"/>
      <c r="AM481" s="71"/>
      <c r="AN481" s="71"/>
      <c r="AO481" s="71"/>
      <c r="AP481" s="71"/>
      <c r="AQ481" s="72"/>
      <c r="AR481" s="71">
        <v>707</v>
      </c>
      <c r="AS481" s="71">
        <v>242</v>
      </c>
      <c r="AT481" s="71">
        <v>0</v>
      </c>
      <c r="AU481" s="71">
        <v>1</v>
      </c>
      <c r="AV481" s="71">
        <v>0</v>
      </c>
      <c r="AW481" s="71">
        <v>0</v>
      </c>
      <c r="AX481" s="71"/>
      <c r="AY481" s="72"/>
      <c r="AZ481" s="71">
        <v>3258.6680000000001</v>
      </c>
      <c r="BA481" s="71">
        <v>22383.5</v>
      </c>
      <c r="BB481" s="71">
        <v>0</v>
      </c>
      <c r="BC481" s="71">
        <v>490</v>
      </c>
      <c r="BD481" s="71">
        <v>0</v>
      </c>
      <c r="BE481" s="71">
        <v>0</v>
      </c>
      <c r="BF481" s="71"/>
      <c r="BG481" s="72"/>
      <c r="BH481" s="71">
        <v>9.2520000000000007</v>
      </c>
      <c r="BI481" s="71">
        <v>17.829999999999998</v>
      </c>
      <c r="BJ481" s="71">
        <v>28.888999999999999</v>
      </c>
      <c r="BK481" s="71">
        <v>0</v>
      </c>
      <c r="BL481" s="71">
        <v>0</v>
      </c>
      <c r="BM481" s="71">
        <v>0</v>
      </c>
      <c r="BN481" s="72"/>
      <c r="BO481" s="71">
        <v>1</v>
      </c>
      <c r="BP481" s="71">
        <v>1</v>
      </c>
      <c r="BQ481" s="71">
        <v>4</v>
      </c>
      <c r="BR481" s="71">
        <v>0</v>
      </c>
      <c r="BS481" s="71">
        <v>0</v>
      </c>
      <c r="BT481" s="71">
        <v>0</v>
      </c>
      <c r="BU481"/>
      <c r="BV481" s="70">
        <v>55.970999999999997</v>
      </c>
      <c r="BW481" s="70">
        <v>0</v>
      </c>
      <c r="BX481" s="70">
        <v>0</v>
      </c>
      <c r="BY481" s="70">
        <v>0</v>
      </c>
      <c r="BZ481" s="70">
        <v>0</v>
      </c>
      <c r="CA481" s="70">
        <v>0</v>
      </c>
      <c r="CB481" s="70">
        <v>0</v>
      </c>
      <c r="CC481" s="70">
        <v>0</v>
      </c>
      <c r="CD481" s="70">
        <v>0</v>
      </c>
    </row>
    <row r="482" spans="1:82">
      <c r="A482" s="70" t="s">
        <v>2179</v>
      </c>
      <c r="B482" s="70">
        <v>80</v>
      </c>
      <c r="C482" s="70">
        <v>12</v>
      </c>
      <c r="D482" s="70">
        <v>5</v>
      </c>
      <c r="E482" s="70">
        <v>2015</v>
      </c>
      <c r="F482" s="70" t="s">
        <v>182</v>
      </c>
      <c r="G482" s="1064" t="s">
        <v>2167</v>
      </c>
      <c r="H482" s="70" t="s">
        <v>2168</v>
      </c>
      <c r="I482" s="148"/>
      <c r="J482" s="71">
        <v>44.695451786600863</v>
      </c>
      <c r="K482" s="71">
        <v>2.031700901885745</v>
      </c>
      <c r="L482" s="71">
        <v>28.695274447828801</v>
      </c>
      <c r="M482" s="71">
        <v>39.261064888875147</v>
      </c>
      <c r="N482" s="71">
        <v>38.912874925909868</v>
      </c>
      <c r="O482" s="71">
        <v>29.096767251917548</v>
      </c>
      <c r="P482" s="71">
        <v>36.760041717551672</v>
      </c>
      <c r="Q482" s="71">
        <v>2.00358112806245</v>
      </c>
      <c r="R482" s="71">
        <v>0</v>
      </c>
      <c r="S482" s="71">
        <v>1.8439332197668681</v>
      </c>
      <c r="T482" s="72"/>
      <c r="U482" s="71">
        <v>6399652</v>
      </c>
      <c r="V482" s="71">
        <v>776</v>
      </c>
      <c r="W482" s="71">
        <v>572</v>
      </c>
      <c r="X482" s="71">
        <v>7726</v>
      </c>
      <c r="Y482" s="71">
        <v>13820</v>
      </c>
      <c r="Z482" s="71">
        <v>16905</v>
      </c>
      <c r="AA482" s="71">
        <v>7315</v>
      </c>
      <c r="AB482" s="71">
        <v>27577</v>
      </c>
      <c r="AC482" s="71">
        <v>0</v>
      </c>
      <c r="AD482" s="71">
        <v>1.8439332197668681</v>
      </c>
      <c r="AE482" s="72"/>
      <c r="AF482" s="71">
        <v>60492937.100549661</v>
      </c>
      <c r="AG482" s="71">
        <v>1743916.071628541</v>
      </c>
      <c r="AH482" s="71">
        <v>4798950.647557593</v>
      </c>
      <c r="AI482" s="71">
        <v>47456964.731648527</v>
      </c>
      <c r="AJ482" s="71">
        <v>62496720.375306867</v>
      </c>
      <c r="AK482" s="71">
        <v>0</v>
      </c>
      <c r="AL482" s="71">
        <v>0</v>
      </c>
      <c r="AM482" s="71">
        <v>3779312.1688358509</v>
      </c>
      <c r="AN482" s="71">
        <v>0</v>
      </c>
      <c r="AO482" s="71">
        <v>0</v>
      </c>
      <c r="AP482" s="71">
        <v>180768801.09552705</v>
      </c>
      <c r="AQ482" s="72"/>
      <c r="AR482" s="71">
        <v>741</v>
      </c>
      <c r="AS482" s="71">
        <v>322</v>
      </c>
      <c r="AT482" s="71">
        <v>0</v>
      </c>
      <c r="AU482" s="71">
        <v>1</v>
      </c>
      <c r="AV482" s="71">
        <v>0</v>
      </c>
      <c r="AW482" s="71">
        <v>0</v>
      </c>
      <c r="AX482" s="71"/>
      <c r="AY482" s="72"/>
      <c r="AZ482" s="71">
        <v>3503.6</v>
      </c>
      <c r="BA482" s="71">
        <v>35503.599999999999</v>
      </c>
      <c r="BB482" s="71">
        <v>0</v>
      </c>
      <c r="BC482" s="71">
        <v>490</v>
      </c>
      <c r="BD482" s="71">
        <v>0</v>
      </c>
      <c r="BE482" s="71">
        <v>0</v>
      </c>
      <c r="BF482" s="71"/>
      <c r="BG482" s="72"/>
      <c r="BH482" s="71">
        <v>8.1489999999999991</v>
      </c>
      <c r="BI482" s="71">
        <v>17.209</v>
      </c>
      <c r="BJ482" s="71">
        <v>25.431999999999999</v>
      </c>
      <c r="BK482" s="71">
        <v>0</v>
      </c>
      <c r="BL482" s="71">
        <v>0</v>
      </c>
      <c r="BM482" s="71">
        <v>0</v>
      </c>
      <c r="BN482" s="72"/>
      <c r="BO482" s="71">
        <v>1</v>
      </c>
      <c r="BP482" s="71">
        <v>1</v>
      </c>
      <c r="BQ482" s="71">
        <v>4</v>
      </c>
      <c r="BR482" s="71">
        <v>0</v>
      </c>
      <c r="BS482" s="71">
        <v>0</v>
      </c>
      <c r="BT482" s="71">
        <v>0</v>
      </c>
      <c r="BU482"/>
      <c r="BV482" s="70">
        <v>50.79</v>
      </c>
      <c r="BW482" s="70">
        <v>0</v>
      </c>
      <c r="BX482" s="70">
        <v>0</v>
      </c>
      <c r="BY482" s="70">
        <v>0</v>
      </c>
      <c r="BZ482" s="70">
        <v>0</v>
      </c>
      <c r="CA482" s="70">
        <v>0</v>
      </c>
      <c r="CB482" s="70">
        <v>0</v>
      </c>
      <c r="CC482" s="70">
        <v>0</v>
      </c>
      <c r="CD482" s="70">
        <v>0</v>
      </c>
    </row>
    <row r="483" spans="1:82">
      <c r="A483" s="70" t="s">
        <v>2180</v>
      </c>
      <c r="B483" s="70">
        <v>81</v>
      </c>
      <c r="C483" s="70">
        <v>13</v>
      </c>
      <c r="D483" s="70">
        <v>5</v>
      </c>
      <c r="E483" s="70">
        <v>2016</v>
      </c>
      <c r="F483" s="70" t="s">
        <v>155</v>
      </c>
      <c r="G483" s="1064" t="s">
        <v>2167</v>
      </c>
      <c r="H483" s="70" t="s">
        <v>2168</v>
      </c>
      <c r="I483" s="148"/>
      <c r="J483" s="71">
        <v>44.508991720860962</v>
      </c>
      <c r="K483" s="71">
        <v>1.9654213407009795</v>
      </c>
      <c r="L483" s="71">
        <v>25.333204114319848</v>
      </c>
      <c r="M483" s="71">
        <v>30.51189265765279</v>
      </c>
      <c r="N483" s="71">
        <v>35.478717256401033</v>
      </c>
      <c r="O483" s="71">
        <v>28.527494161359265</v>
      </c>
      <c r="P483" s="71">
        <v>35.837932985631859</v>
      </c>
      <c r="Q483" s="71">
        <v>1.9120089939348555</v>
      </c>
      <c r="R483" s="71">
        <v>0</v>
      </c>
      <c r="S483" s="71">
        <v>2.2179631446353492</v>
      </c>
      <c r="T483" s="72"/>
      <c r="U483" s="71">
        <v>6831110.0000000009</v>
      </c>
      <c r="V483" s="71">
        <v>776</v>
      </c>
      <c r="W483" s="71">
        <v>572</v>
      </c>
      <c r="X483" s="71">
        <v>7726</v>
      </c>
      <c r="Y483" s="71">
        <v>13707</v>
      </c>
      <c r="Z483" s="71">
        <v>16778</v>
      </c>
      <c r="AA483" s="71">
        <v>7376</v>
      </c>
      <c r="AB483" s="71">
        <v>27070</v>
      </c>
      <c r="AC483" s="71">
        <v>0</v>
      </c>
      <c r="AD483" s="71">
        <v>2.2179631446353492</v>
      </c>
      <c r="AE483" s="72"/>
      <c r="AF483" s="71">
        <v>62117759.615683898</v>
      </c>
      <c r="AG483" s="71">
        <v>1680561.8382910991</v>
      </c>
      <c r="AH483" s="71">
        <v>4044247.142802991</v>
      </c>
      <c r="AI483" s="71">
        <v>47765042.129893638</v>
      </c>
      <c r="AJ483" s="71">
        <v>58483544.837353133</v>
      </c>
      <c r="AK483" s="71">
        <v>0</v>
      </c>
      <c r="AL483" s="71">
        <v>0</v>
      </c>
      <c r="AM483" s="71">
        <v>3712712.1194833592</v>
      </c>
      <c r="AN483" s="71">
        <v>0</v>
      </c>
      <c r="AO483" s="71">
        <v>0</v>
      </c>
      <c r="AP483" s="71">
        <v>177803867.68350813</v>
      </c>
      <c r="AQ483" s="72"/>
      <c r="AR483" s="71">
        <v>788</v>
      </c>
      <c r="AS483" s="71">
        <v>356</v>
      </c>
      <c r="AT483" s="71">
        <v>0</v>
      </c>
      <c r="AU483" s="71">
        <v>1</v>
      </c>
      <c r="AV483" s="71">
        <v>0</v>
      </c>
      <c r="AW483" s="71">
        <v>0</v>
      </c>
      <c r="AX483" s="71"/>
      <c r="AY483" s="72"/>
      <c r="AZ483" s="71">
        <v>3801.2</v>
      </c>
      <c r="BA483" s="71">
        <v>38793.300000000003</v>
      </c>
      <c r="BB483" s="71">
        <v>0</v>
      </c>
      <c r="BC483" s="71">
        <v>490</v>
      </c>
      <c r="BD483" s="71">
        <v>0</v>
      </c>
      <c r="BE483" s="71">
        <v>0</v>
      </c>
      <c r="BF483" s="71"/>
      <c r="BG483" s="72"/>
      <c r="BH483" s="71">
        <v>7.5620000000000003</v>
      </c>
      <c r="BI483" s="71">
        <v>15.863</v>
      </c>
      <c r="BJ483" s="71">
        <v>23.158999999999999</v>
      </c>
      <c r="BK483" s="71">
        <v>0</v>
      </c>
      <c r="BL483" s="71">
        <v>0</v>
      </c>
      <c r="BM483" s="71">
        <v>0</v>
      </c>
      <c r="BN483" s="72"/>
      <c r="BO483" s="71">
        <v>1</v>
      </c>
      <c r="BP483" s="71">
        <v>1</v>
      </c>
      <c r="BQ483" s="71">
        <v>3</v>
      </c>
      <c r="BR483" s="71">
        <v>0</v>
      </c>
      <c r="BS483" s="71">
        <v>0</v>
      </c>
      <c r="BT483" s="71">
        <v>0</v>
      </c>
      <c r="BU483"/>
      <c r="BV483" s="70">
        <v>46.584000000000003</v>
      </c>
      <c r="BW483" s="70">
        <v>0</v>
      </c>
      <c r="BX483" s="70">
        <v>0</v>
      </c>
      <c r="BY483" s="70">
        <v>0</v>
      </c>
      <c r="BZ483" s="70">
        <v>0</v>
      </c>
      <c r="CA483" s="70">
        <v>0</v>
      </c>
      <c r="CB483" s="70">
        <v>0</v>
      </c>
      <c r="CC483" s="70">
        <v>0</v>
      </c>
      <c r="CD483" s="70">
        <v>0</v>
      </c>
    </row>
    <row r="484" spans="1:82">
      <c r="A484" s="70" t="s">
        <v>2181</v>
      </c>
      <c r="B484" s="70">
        <v>82</v>
      </c>
      <c r="C484" s="70">
        <v>14</v>
      </c>
      <c r="D484" s="70">
        <v>5</v>
      </c>
      <c r="E484" s="70">
        <v>2017</v>
      </c>
      <c r="F484" s="70" t="s">
        <v>156</v>
      </c>
      <c r="G484" s="70" t="s">
        <v>2167</v>
      </c>
      <c r="H484" s="70" t="s">
        <v>2168</v>
      </c>
      <c r="I484" s="148"/>
      <c r="J484" s="71">
        <v>40.479567618255928</v>
      </c>
      <c r="K484" s="71">
        <v>2.0391254684806959</v>
      </c>
      <c r="L484" s="71">
        <v>23.115230565722801</v>
      </c>
      <c r="M484" s="71">
        <v>27.635860376115893</v>
      </c>
      <c r="N484" s="71">
        <v>36.25316767783788</v>
      </c>
      <c r="O484" s="71">
        <v>27.964985704825278</v>
      </c>
      <c r="P484" s="71">
        <v>35.393655012479485</v>
      </c>
      <c r="Q484" s="71">
        <v>1.81254989444675</v>
      </c>
      <c r="R484" s="71">
        <v>0</v>
      </c>
      <c r="S484" s="71">
        <v>2.2538357111457392</v>
      </c>
      <c r="T484" s="72"/>
      <c r="U484" s="71">
        <v>7163055</v>
      </c>
      <c r="V484" s="71">
        <v>776</v>
      </c>
      <c r="W484" s="71">
        <v>572</v>
      </c>
      <c r="X484" s="71">
        <v>7726</v>
      </c>
      <c r="Y484" s="71">
        <v>13581</v>
      </c>
      <c r="Z484" s="71">
        <v>16720</v>
      </c>
      <c r="AA484" s="71">
        <v>7331</v>
      </c>
      <c r="AB484" s="71">
        <v>26537</v>
      </c>
      <c r="AC484" s="71">
        <v>0</v>
      </c>
      <c r="AD484" s="71">
        <v>2.2538357111457392</v>
      </c>
      <c r="AE484" s="72"/>
      <c r="AF484" s="71">
        <v>60595459.540694602</v>
      </c>
      <c r="AG484" s="71">
        <v>1747580.734932675</v>
      </c>
      <c r="AH484" s="71">
        <v>4756512.5519339936</v>
      </c>
      <c r="AI484" s="71">
        <v>45647428.531178467</v>
      </c>
      <c r="AJ484" s="71">
        <v>66633849.187701367</v>
      </c>
      <c r="AK484" s="71">
        <v>0</v>
      </c>
      <c r="AL484" s="71">
        <v>0</v>
      </c>
      <c r="AM484" s="71">
        <v>3645304.952289362</v>
      </c>
      <c r="AN484" s="71">
        <v>0</v>
      </c>
      <c r="AO484" s="71">
        <v>0</v>
      </c>
      <c r="AP484" s="71">
        <v>183026135.49873048</v>
      </c>
      <c r="AQ484" s="72"/>
      <c r="AR484" s="71">
        <v>838</v>
      </c>
      <c r="AS484" s="71">
        <v>396</v>
      </c>
      <c r="AT484" s="71">
        <v>0</v>
      </c>
      <c r="AU484" s="71">
        <v>1</v>
      </c>
      <c r="AV484" s="71">
        <v>0</v>
      </c>
      <c r="AW484" s="71">
        <v>0</v>
      </c>
      <c r="AX484" s="71"/>
      <c r="AY484" s="72"/>
      <c r="AZ484" s="71">
        <v>4155.7000000000007</v>
      </c>
      <c r="BA484" s="71">
        <v>40453.899999999987</v>
      </c>
      <c r="BB484" s="71">
        <v>0</v>
      </c>
      <c r="BC484" s="71">
        <v>490</v>
      </c>
      <c r="BD484" s="71">
        <v>0</v>
      </c>
      <c r="BE484" s="71">
        <v>0</v>
      </c>
      <c r="BF484" s="71"/>
      <c r="BG484" s="72"/>
      <c r="BH484" s="71">
        <v>10.87889</v>
      </c>
      <c r="BI484" s="71">
        <v>13.923999999999999</v>
      </c>
      <c r="BJ484" s="71">
        <v>20.963999999999999</v>
      </c>
      <c r="BK484" s="71">
        <v>0</v>
      </c>
      <c r="BL484" s="71">
        <v>0</v>
      </c>
      <c r="BM484" s="71">
        <v>0</v>
      </c>
      <c r="BN484" s="72"/>
      <c r="BO484" s="71">
        <v>1</v>
      </c>
      <c r="BP484" s="71">
        <v>1</v>
      </c>
      <c r="BQ484" s="71">
        <v>3</v>
      </c>
      <c r="BR484" s="71">
        <v>0</v>
      </c>
      <c r="BS484" s="71">
        <v>0</v>
      </c>
      <c r="BT484" s="71">
        <v>0</v>
      </c>
      <c r="BU484"/>
      <c r="BV484" s="70">
        <v>42.131</v>
      </c>
      <c r="BW484" s="70">
        <v>0</v>
      </c>
      <c r="BX484" s="70">
        <v>0</v>
      </c>
      <c r="BY484" s="70">
        <v>2.5773299999999999</v>
      </c>
      <c r="BZ484" s="70">
        <v>1.0585599999999999</v>
      </c>
      <c r="CA484" s="70">
        <v>0</v>
      </c>
      <c r="CB484" s="70">
        <v>0</v>
      </c>
      <c r="CC484" s="70">
        <v>0</v>
      </c>
      <c r="CD484" s="70">
        <v>0</v>
      </c>
    </row>
    <row r="485" spans="1:82">
      <c r="A485" s="70" t="s">
        <v>2182</v>
      </c>
      <c r="B485" s="70">
        <v>83</v>
      </c>
      <c r="C485" s="70">
        <v>15</v>
      </c>
      <c r="D485" s="70">
        <v>5</v>
      </c>
      <c r="E485" s="70">
        <v>2018</v>
      </c>
      <c r="F485" s="70" t="s">
        <v>183</v>
      </c>
      <c r="G485" s="70" t="s">
        <v>2167</v>
      </c>
      <c r="H485" s="70" t="s">
        <v>2168</v>
      </c>
      <c r="I485" s="148"/>
      <c r="J485" s="71">
        <v>32.058853255554773</v>
      </c>
      <c r="K485" s="71">
        <v>1.7707414093052478</v>
      </c>
      <c r="L485" s="71">
        <v>20.552553449385311</v>
      </c>
      <c r="M485" s="71">
        <v>24.705136645902929</v>
      </c>
      <c r="N485" s="71">
        <v>25.495687357676637</v>
      </c>
      <c r="O485" s="71">
        <v>27.305012529729442</v>
      </c>
      <c r="P485" s="71">
        <v>34.768884714958197</v>
      </c>
      <c r="Q485" s="71">
        <v>1.6572186503920601</v>
      </c>
      <c r="R485" s="71">
        <v>0</v>
      </c>
      <c r="S485" s="71">
        <v>3.1845234448765996</v>
      </c>
      <c r="T485" s="72"/>
      <c r="U485" s="71">
        <v>6607336</v>
      </c>
      <c r="V485" s="71">
        <v>776</v>
      </c>
      <c r="W485" s="71">
        <v>572</v>
      </c>
      <c r="X485" s="71">
        <v>7726</v>
      </c>
      <c r="Y485" s="71">
        <v>13519</v>
      </c>
      <c r="Z485" s="71">
        <v>16638</v>
      </c>
      <c r="AA485" s="71">
        <v>7274</v>
      </c>
      <c r="AB485" s="71">
        <v>26147</v>
      </c>
      <c r="AC485" s="71">
        <v>0</v>
      </c>
      <c r="AD485" s="71">
        <v>3.1845234448766</v>
      </c>
      <c r="AE485" s="72"/>
      <c r="AF485" s="71">
        <v>56979440.062382758</v>
      </c>
      <c r="AG485" s="71">
        <v>1602112.311960313</v>
      </c>
      <c r="AH485" s="71">
        <v>4221608.243206596</v>
      </c>
      <c r="AI485" s="71">
        <v>43689108.183207586</v>
      </c>
      <c r="AJ485" s="71">
        <v>60924274.889879107</v>
      </c>
      <c r="AK485" s="71">
        <v>0</v>
      </c>
      <c r="AL485" s="71">
        <v>0</v>
      </c>
      <c r="AM485" s="71">
        <v>3599163.591777483</v>
      </c>
      <c r="AN485" s="71">
        <v>0</v>
      </c>
      <c r="AO485" s="71">
        <v>0</v>
      </c>
      <c r="AP485" s="71">
        <v>171015707.28241384</v>
      </c>
      <c r="AQ485" s="72"/>
      <c r="AR485" s="71">
        <v>868</v>
      </c>
      <c r="AS485" s="71">
        <v>474</v>
      </c>
      <c r="AT485" s="71">
        <v>0</v>
      </c>
      <c r="AU485" s="71">
        <v>1</v>
      </c>
      <c r="AV485" s="71">
        <v>0</v>
      </c>
      <c r="AW485" s="71">
        <v>0</v>
      </c>
      <c r="AX485" s="71"/>
      <c r="AY485" s="72"/>
      <c r="AZ485" s="71">
        <v>4359.1000000000004</v>
      </c>
      <c r="BA485" s="71">
        <v>44114.2</v>
      </c>
      <c r="BB485" s="71">
        <v>0</v>
      </c>
      <c r="BC485" s="71">
        <v>490</v>
      </c>
      <c r="BD485" s="71">
        <v>0</v>
      </c>
      <c r="BE485" s="71">
        <v>0</v>
      </c>
      <c r="BF485" s="71"/>
      <c r="BG485" s="72"/>
      <c r="BH485" s="71">
        <v>10.54011</v>
      </c>
      <c r="BI485" s="71">
        <v>13.295</v>
      </c>
      <c r="BJ485" s="71">
        <v>19.274000000000001</v>
      </c>
      <c r="BK485" s="71">
        <v>0</v>
      </c>
      <c r="BL485" s="71">
        <v>0</v>
      </c>
      <c r="BM485" s="71">
        <v>0</v>
      </c>
      <c r="BN485" s="72"/>
      <c r="BO485" s="71">
        <v>1</v>
      </c>
      <c r="BP485" s="71">
        <v>1</v>
      </c>
      <c r="BQ485" s="71">
        <v>3</v>
      </c>
      <c r="BR485" s="71">
        <v>0</v>
      </c>
      <c r="BS485" s="71">
        <v>0</v>
      </c>
      <c r="BT485" s="71">
        <v>0</v>
      </c>
      <c r="BU485"/>
      <c r="BV485" s="70">
        <v>39.380000000000003</v>
      </c>
      <c r="BW485" s="70">
        <v>0</v>
      </c>
      <c r="BX485" s="70">
        <v>0</v>
      </c>
      <c r="BY485" s="70">
        <v>2.65734</v>
      </c>
      <c r="BZ485" s="70">
        <v>1.0717699999999999</v>
      </c>
      <c r="CA485" s="70">
        <v>0</v>
      </c>
      <c r="CB485" s="70">
        <v>0</v>
      </c>
      <c r="CC485" s="70">
        <v>0</v>
      </c>
      <c r="CD485" s="70">
        <v>0</v>
      </c>
    </row>
    <row r="486" spans="1:82">
      <c r="A486" s="70" t="s">
        <v>2183</v>
      </c>
      <c r="B486" s="70">
        <v>84</v>
      </c>
      <c r="C486" s="70">
        <v>16</v>
      </c>
      <c r="D486" s="70">
        <v>5</v>
      </c>
      <c r="E486" s="70">
        <v>2019</v>
      </c>
      <c r="F486" s="70" t="s">
        <v>158</v>
      </c>
      <c r="G486" s="70" t="s">
        <v>2167</v>
      </c>
      <c r="H486" s="70" t="s">
        <v>2168</v>
      </c>
      <c r="I486" s="148"/>
      <c r="J486" s="71">
        <v>34.22977291617989</v>
      </c>
      <c r="K486" s="71">
        <v>1.6920570181048566</v>
      </c>
      <c r="L486" s="71">
        <v>20.992189620346451</v>
      </c>
      <c r="M486" s="71">
        <v>26.675666160206212</v>
      </c>
      <c r="N486" s="71">
        <v>27.762800770617496</v>
      </c>
      <c r="O486" s="71">
        <v>26.2943097476149</v>
      </c>
      <c r="P486" s="71">
        <v>33.61521068328183</v>
      </c>
      <c r="Q486" s="71">
        <v>1.5800901714234601</v>
      </c>
      <c r="R486" s="71">
        <v>0</v>
      </c>
      <c r="S486" s="71">
        <v>2.933304739165457</v>
      </c>
      <c r="T486" s="72"/>
      <c r="U486" s="71">
        <v>6627873</v>
      </c>
      <c r="V486" s="71">
        <v>776</v>
      </c>
      <c r="W486" s="71">
        <v>572</v>
      </c>
      <c r="X486" s="71">
        <v>7726</v>
      </c>
      <c r="Y486" s="71">
        <v>13373</v>
      </c>
      <c r="Z486" s="71">
        <v>16462</v>
      </c>
      <c r="AA486" s="71">
        <v>6980</v>
      </c>
      <c r="AB486" s="71">
        <v>25605</v>
      </c>
      <c r="AC486" s="71">
        <v>0</v>
      </c>
      <c r="AD486" s="71">
        <v>2.933304739165457</v>
      </c>
      <c r="AE486" s="72"/>
      <c r="AF486" s="71">
        <v>59382923.804334857</v>
      </c>
      <c r="AG486" s="71">
        <v>1562133.860030472</v>
      </c>
      <c r="AH486" s="71">
        <v>4883106.7331831399</v>
      </c>
      <c r="AI486" s="71">
        <v>44139139.281116687</v>
      </c>
      <c r="AJ486" s="71">
        <v>63856098.795533031</v>
      </c>
      <c r="AK486" s="71">
        <v>0</v>
      </c>
      <c r="AL486" s="71">
        <v>0</v>
      </c>
      <c r="AM486" s="71">
        <v>3487208.2456632</v>
      </c>
      <c r="AN486" s="71">
        <v>0</v>
      </c>
      <c r="AO486" s="71">
        <v>0</v>
      </c>
      <c r="AP486" s="71">
        <v>177310610.71986139</v>
      </c>
      <c r="AQ486" s="72"/>
      <c r="AR486" s="71">
        <v>923</v>
      </c>
      <c r="AS486" s="71">
        <v>636</v>
      </c>
      <c r="AT486" s="71">
        <v>0</v>
      </c>
      <c r="AU486" s="71">
        <v>1</v>
      </c>
      <c r="AV486" s="71">
        <v>0</v>
      </c>
      <c r="AW486" s="71">
        <v>0</v>
      </c>
      <c r="AX486" s="71"/>
      <c r="AY486" s="72"/>
      <c r="AZ486" s="71">
        <v>4693.9700000000012</v>
      </c>
      <c r="BA486" s="71">
        <v>54679.199999999961</v>
      </c>
      <c r="BB486" s="71">
        <v>0</v>
      </c>
      <c r="BC486" s="71">
        <v>490</v>
      </c>
      <c r="BD486" s="71">
        <v>0</v>
      </c>
      <c r="BE486" s="71">
        <v>0</v>
      </c>
      <c r="BF486" s="71"/>
      <c r="BG486" s="72"/>
      <c r="BH486" s="71">
        <v>9.7015600000000006</v>
      </c>
      <c r="BI486" s="71">
        <v>10.132</v>
      </c>
      <c r="BJ486" s="71">
        <v>15.682</v>
      </c>
      <c r="BK486" s="71">
        <v>0</v>
      </c>
      <c r="BL486" s="71">
        <v>0</v>
      </c>
      <c r="BM486" s="71">
        <v>0</v>
      </c>
      <c r="BN486" s="72"/>
      <c r="BO486" s="71">
        <v>1</v>
      </c>
      <c r="BP486" s="71">
        <v>1</v>
      </c>
      <c r="BQ486" s="71">
        <v>3</v>
      </c>
      <c r="BR486" s="71">
        <v>0</v>
      </c>
      <c r="BS486" s="71">
        <v>0</v>
      </c>
      <c r="BT486" s="71">
        <v>0</v>
      </c>
      <c r="BU486"/>
      <c r="BV486" s="70">
        <v>31.236999999999998</v>
      </c>
      <c r="BW486" s="70">
        <v>0</v>
      </c>
      <c r="BX486" s="70">
        <v>0</v>
      </c>
      <c r="BY486" s="70">
        <v>3.17</v>
      </c>
      <c r="BZ486" s="70">
        <v>1.10856</v>
      </c>
      <c r="CA486" s="70">
        <v>0</v>
      </c>
      <c r="CB486" s="70">
        <v>0</v>
      </c>
      <c r="CC486" s="70">
        <v>0</v>
      </c>
      <c r="CD486" s="70">
        <v>0</v>
      </c>
    </row>
    <row r="487" spans="1:82">
      <c r="A487" s="70" t="s">
        <v>2184</v>
      </c>
      <c r="B487" s="70">
        <v>85</v>
      </c>
      <c r="C487" s="70">
        <v>17</v>
      </c>
      <c r="D487" s="70">
        <v>5</v>
      </c>
      <c r="E487" s="70">
        <v>2020</v>
      </c>
      <c r="F487" s="70" t="s">
        <v>159</v>
      </c>
      <c r="G487" s="70" t="s">
        <v>2167</v>
      </c>
      <c r="H487" s="70" t="s">
        <v>2168</v>
      </c>
      <c r="I487" s="148"/>
      <c r="J487" s="71">
        <v>36.086837012912092</v>
      </c>
      <c r="K487" s="71">
        <v>2.0429740128875888</v>
      </c>
      <c r="L487" s="71">
        <v>27.53834136286255</v>
      </c>
      <c r="M487" s="71">
        <v>23.730483580707542</v>
      </c>
      <c r="N487" s="71">
        <v>26.760195460340459</v>
      </c>
      <c r="O487" s="71">
        <v>22.932575127329223</v>
      </c>
      <c r="P487" s="71">
        <v>31.4675141472074</v>
      </c>
      <c r="Q487" s="71">
        <v>1.4782632570577201</v>
      </c>
      <c r="R487" s="71">
        <v>0</v>
      </c>
      <c r="S487" s="71">
        <v>2.7049750756404731</v>
      </c>
      <c r="T487" s="72"/>
      <c r="U487" s="71">
        <v>7161163</v>
      </c>
      <c r="V487" s="71">
        <v>831</v>
      </c>
      <c r="W487" s="71">
        <v>655</v>
      </c>
      <c r="X487" s="71">
        <v>7026</v>
      </c>
      <c r="Y487" s="71">
        <v>13211</v>
      </c>
      <c r="Z487" s="71">
        <v>16387</v>
      </c>
      <c r="AA487" s="71">
        <v>6945</v>
      </c>
      <c r="AB487" s="71">
        <v>25072</v>
      </c>
      <c r="AC487" s="71">
        <v>0</v>
      </c>
      <c r="AD487" s="71">
        <v>2.7049750756404731</v>
      </c>
      <c r="AE487" s="72"/>
      <c r="AF487" s="71">
        <v>60533450.680342443</v>
      </c>
      <c r="AG487" s="71">
        <v>1752915.7701658842</v>
      </c>
      <c r="AH487" s="71">
        <v>7421570.0142612867</v>
      </c>
      <c r="AI487" s="71">
        <v>37823943.832541019</v>
      </c>
      <c r="AJ487" s="71">
        <v>58100769.615951113</v>
      </c>
      <c r="AK487" s="71"/>
      <c r="AL487" s="71"/>
      <c r="AM487" s="71">
        <v>3272174.5557298497</v>
      </c>
      <c r="AN487" s="71"/>
      <c r="AO487" s="71"/>
      <c r="AP487" s="71">
        <v>168904824.46899158</v>
      </c>
      <c r="AQ487" s="72"/>
      <c r="AR487" s="71">
        <v>948</v>
      </c>
      <c r="AS487" s="71">
        <v>778</v>
      </c>
      <c r="AT487" s="71">
        <v>0</v>
      </c>
      <c r="AU487" s="71">
        <v>1</v>
      </c>
      <c r="AV487" s="71">
        <v>0</v>
      </c>
      <c r="AW487" s="71">
        <v>0</v>
      </c>
      <c r="AX487" s="71"/>
      <c r="AY487" s="72"/>
      <c r="AZ487" s="71">
        <v>4861.3500000000022</v>
      </c>
      <c r="BA487" s="71">
        <v>63551.499999999884</v>
      </c>
      <c r="BB487" s="71">
        <v>0</v>
      </c>
      <c r="BC487" s="71">
        <v>490</v>
      </c>
      <c r="BD487" s="71">
        <v>0</v>
      </c>
      <c r="BE487" s="71">
        <v>0</v>
      </c>
      <c r="BF487" s="71"/>
      <c r="BG487" s="72"/>
      <c r="BH487" s="71">
        <v>9.7454999999999998</v>
      </c>
      <c r="BI487" s="71">
        <v>10.725</v>
      </c>
      <c r="BJ487" s="71">
        <v>17.178999999999998</v>
      </c>
      <c r="BK487" s="71">
        <v>0</v>
      </c>
      <c r="BL487" s="71">
        <v>0</v>
      </c>
      <c r="BM487" s="71">
        <v>0</v>
      </c>
      <c r="BN487" s="72"/>
      <c r="BO487" s="71">
        <v>1</v>
      </c>
      <c r="BP487" s="71">
        <v>1</v>
      </c>
      <c r="BQ487" s="71">
        <v>3</v>
      </c>
      <c r="BR487" s="71">
        <v>0</v>
      </c>
      <c r="BS487" s="71">
        <v>0</v>
      </c>
      <c r="BT487" s="71">
        <v>0</v>
      </c>
      <c r="BU487"/>
      <c r="BV487" s="70">
        <v>33.683</v>
      </c>
      <c r="BW487" s="70">
        <v>0</v>
      </c>
      <c r="BX487" s="70">
        <v>0</v>
      </c>
      <c r="BY487" s="70">
        <v>2.82572</v>
      </c>
      <c r="BZ487" s="70">
        <v>1.1407799999999999</v>
      </c>
      <c r="CA487" s="70">
        <v>0</v>
      </c>
      <c r="CB487" s="70">
        <v>0</v>
      </c>
      <c r="CC487" s="70">
        <v>0</v>
      </c>
      <c r="CD487" s="70">
        <v>0</v>
      </c>
    </row>
    <row r="488" spans="1:82">
      <c r="A488" s="70" t="s">
        <v>2185</v>
      </c>
      <c r="B488" s="70">
        <v>85</v>
      </c>
      <c r="C488" s="70">
        <v>18</v>
      </c>
      <c r="D488" s="70">
        <v>5</v>
      </c>
      <c r="E488" s="70">
        <v>2021</v>
      </c>
      <c r="F488" s="70" t="s">
        <v>160</v>
      </c>
      <c r="G488" s="70" t="s">
        <v>2167</v>
      </c>
      <c r="H488" s="70" t="s">
        <v>2168</v>
      </c>
      <c r="I488" s="148"/>
      <c r="J488" s="71">
        <v>28.951919237378021</v>
      </c>
      <c r="K488" s="71">
        <v>2.0732463535687322</v>
      </c>
      <c r="L488" s="71">
        <v>24.099867090409475</v>
      </c>
      <c r="M488" s="71">
        <v>22.373675334908281</v>
      </c>
      <c r="N488" s="71">
        <v>23.897638173912089</v>
      </c>
      <c r="O488" s="71">
        <v>21.993533367401437</v>
      </c>
      <c r="P488" s="71">
        <v>32.363637964838645</v>
      </c>
      <c r="Q488" s="71">
        <v>1.4310096152037599</v>
      </c>
      <c r="R488" s="71">
        <v>0</v>
      </c>
      <c r="S488" s="71">
        <v>2.4430493134959299</v>
      </c>
      <c r="T488" s="72"/>
      <c r="U488" s="71">
        <v>7458636</v>
      </c>
      <c r="V488" s="71">
        <v>831</v>
      </c>
      <c r="W488" s="71">
        <v>655</v>
      </c>
      <c r="X488" s="71">
        <v>7026</v>
      </c>
      <c r="Y488" s="71">
        <v>12984</v>
      </c>
      <c r="Z488" s="71">
        <v>16182</v>
      </c>
      <c r="AA488" s="71">
        <v>6965</v>
      </c>
      <c r="AB488" s="71">
        <v>24509</v>
      </c>
      <c r="AC488" s="71">
        <v>0</v>
      </c>
      <c r="AD488" s="71">
        <v>2.4430493134959299</v>
      </c>
      <c r="AE488" s="72"/>
      <c r="AF488" s="71">
        <v>55491887.534643427</v>
      </c>
      <c r="AG488" s="71">
        <v>1778308.6765550151</v>
      </c>
      <c r="AH488" s="71">
        <v>6848155.3438793579</v>
      </c>
      <c r="AI488" s="71">
        <v>42530633.995097928</v>
      </c>
      <c r="AJ488" s="71">
        <v>61786879.325756326</v>
      </c>
      <c r="AK488" s="71">
        <v>0</v>
      </c>
      <c r="AL488" s="71">
        <v>0</v>
      </c>
      <c r="AM488" s="71">
        <v>3217146.6262814417</v>
      </c>
      <c r="AN488" s="71">
        <v>0</v>
      </c>
      <c r="AO488" s="71">
        <v>0</v>
      </c>
      <c r="AP488" s="71">
        <v>171653011.50221348</v>
      </c>
      <c r="AQ488" s="72"/>
      <c r="AR488" s="71">
        <v>978</v>
      </c>
      <c r="AS488" s="71">
        <v>842</v>
      </c>
      <c r="AT488" s="71">
        <v>0</v>
      </c>
      <c r="AU488" s="71">
        <v>1</v>
      </c>
      <c r="AV488" s="71">
        <v>0</v>
      </c>
      <c r="AW488" s="71">
        <v>0</v>
      </c>
      <c r="AX488" s="71"/>
      <c r="AY488" s="72"/>
      <c r="AZ488" s="71">
        <v>5047.720000000003</v>
      </c>
      <c r="BA488" s="71">
        <v>66621.199999999881</v>
      </c>
      <c r="BB488" s="71">
        <v>0</v>
      </c>
      <c r="BC488" s="71">
        <v>490</v>
      </c>
      <c r="BD488" s="71">
        <v>0</v>
      </c>
      <c r="BE488" s="71">
        <v>0</v>
      </c>
      <c r="BF488" s="71"/>
      <c r="BG488" s="72"/>
      <c r="BH488" s="71">
        <v>9.9179999999999993</v>
      </c>
      <c r="BI488" s="71">
        <v>11.446</v>
      </c>
      <c r="BJ488" s="71">
        <v>13.611000000000001</v>
      </c>
      <c r="BK488" s="71">
        <v>0</v>
      </c>
      <c r="BL488" s="71">
        <v>0</v>
      </c>
      <c r="BM488" s="71">
        <v>0</v>
      </c>
      <c r="BN488" s="72"/>
      <c r="BO488" s="71">
        <v>1</v>
      </c>
      <c r="BP488" s="71">
        <v>1</v>
      </c>
      <c r="BQ488" s="71">
        <v>2</v>
      </c>
      <c r="BR488" s="71">
        <v>0</v>
      </c>
      <c r="BS488" s="71">
        <v>0</v>
      </c>
      <c r="BT488" s="71">
        <v>0</v>
      </c>
      <c r="BU488"/>
      <c r="BV488" s="70">
        <v>31.105</v>
      </c>
      <c r="BW488" s="70">
        <v>0</v>
      </c>
      <c r="BX488" s="70">
        <v>0</v>
      </c>
      <c r="BY488" s="70">
        <v>2.85</v>
      </c>
      <c r="BZ488" s="70">
        <v>1.02</v>
      </c>
      <c r="CA488" s="70">
        <v>0</v>
      </c>
      <c r="CB488" s="70">
        <v>0</v>
      </c>
      <c r="CC488" s="70">
        <v>0</v>
      </c>
      <c r="CD488" s="70">
        <v>0</v>
      </c>
    </row>
    <row r="489" spans="1:82">
      <c r="A489" s="70" t="s">
        <v>2186</v>
      </c>
      <c r="B489" s="70">
        <v>85</v>
      </c>
      <c r="C489" s="70">
        <v>19</v>
      </c>
      <c r="D489" s="70">
        <v>5</v>
      </c>
      <c r="E489" s="70">
        <v>2022</v>
      </c>
      <c r="F489" s="70" t="s">
        <v>161</v>
      </c>
      <c r="G489" s="70" t="s">
        <v>2167</v>
      </c>
      <c r="H489" s="70" t="s">
        <v>2168</v>
      </c>
      <c r="I489" s="148"/>
      <c r="J489" s="71">
        <v>27.033560875121559</v>
      </c>
      <c r="K489" s="71">
        <v>1.9165066744569506</v>
      </c>
      <c r="L489" s="71">
        <v>23.856977474221257</v>
      </c>
      <c r="M489" s="71">
        <v>24.430487822900602</v>
      </c>
      <c r="N489" s="71">
        <v>32.013130390481344</v>
      </c>
      <c r="O489" s="71">
        <v>22.913856412445778</v>
      </c>
      <c r="P489" s="71">
        <v>31.804451746793994</v>
      </c>
      <c r="Q489" s="71">
        <v>1.4109335153672886</v>
      </c>
      <c r="R489" s="71">
        <v>0</v>
      </c>
      <c r="S489" s="71">
        <v>2.550032999079233</v>
      </c>
      <c r="T489" s="72"/>
      <c r="U489" s="71">
        <v>6130432</v>
      </c>
      <c r="V489" s="71">
        <v>831</v>
      </c>
      <c r="W489" s="71">
        <v>655</v>
      </c>
      <c r="X489" s="71">
        <v>7026</v>
      </c>
      <c r="Y489" s="71">
        <v>12845</v>
      </c>
      <c r="Z489" s="71">
        <v>16018</v>
      </c>
      <c r="AA489" s="71">
        <v>6949</v>
      </c>
      <c r="AB489" s="71">
        <v>23967</v>
      </c>
      <c r="AC489" s="71">
        <v>0</v>
      </c>
      <c r="AD489" s="71">
        <v>2.550032999079233</v>
      </c>
      <c r="AE489" s="72"/>
      <c r="AF489" s="71">
        <v>41714740.809752978</v>
      </c>
      <c r="AG489" s="71">
        <v>1426122.3780150369</v>
      </c>
      <c r="AH489" s="71">
        <v>7605347.6048920508</v>
      </c>
      <c r="AI489" s="71">
        <v>38722472.279143214</v>
      </c>
      <c r="AJ489" s="71">
        <v>62878747.187001362</v>
      </c>
      <c r="AK489" s="71">
        <v>0</v>
      </c>
      <c r="AL489" s="71">
        <v>0</v>
      </c>
      <c r="AM489" s="71">
        <v>3094793.8650553385</v>
      </c>
      <c r="AN489" s="71">
        <v>0</v>
      </c>
      <c r="AO489" s="71">
        <v>0</v>
      </c>
      <c r="AP489" s="71">
        <v>155442224.12385997</v>
      </c>
      <c r="AQ489" s="72"/>
      <c r="AR489" s="71">
        <v>1009</v>
      </c>
      <c r="AS489" s="71">
        <v>897</v>
      </c>
      <c r="AT489" s="71">
        <v>0</v>
      </c>
      <c r="AU489" s="71">
        <v>1</v>
      </c>
      <c r="AV489" s="71">
        <v>0</v>
      </c>
      <c r="AW489" s="71">
        <v>0</v>
      </c>
      <c r="AX489" s="71"/>
      <c r="AY489" s="72"/>
      <c r="AZ489" s="71">
        <v>5258.9600000000028</v>
      </c>
      <c r="BA489" s="71">
        <v>69326.399999999892</v>
      </c>
      <c r="BB489" s="71">
        <v>0</v>
      </c>
      <c r="BC489" s="71">
        <v>490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2187</v>
      </c>
      <c r="B490" s="70">
        <v>85</v>
      </c>
      <c r="C490" s="70">
        <v>20</v>
      </c>
      <c r="D490" s="70">
        <v>5</v>
      </c>
      <c r="E490" s="70">
        <v>2023</v>
      </c>
      <c r="F490" s="70" t="s">
        <v>1539</v>
      </c>
      <c r="G490" s="70" t="s">
        <v>2167</v>
      </c>
      <c r="H490" s="70" t="s">
        <v>2168</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1038</v>
      </c>
      <c r="AS490" s="71">
        <v>914</v>
      </c>
      <c r="AT490" s="71">
        <v>0</v>
      </c>
      <c r="AU490" s="71">
        <v>1</v>
      </c>
      <c r="AV490" s="71">
        <v>0</v>
      </c>
      <c r="AW490" s="71">
        <v>0</v>
      </c>
      <c r="AX490" s="71"/>
      <c r="AY490" s="72"/>
      <c r="AZ490" s="71">
        <v>5432.220000000003</v>
      </c>
      <c r="BA490" s="71">
        <v>71457.199999999895</v>
      </c>
      <c r="BB490" s="71">
        <v>0</v>
      </c>
      <c r="BC490" s="71">
        <v>490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2188</v>
      </c>
      <c r="B491" s="70">
        <v>85</v>
      </c>
      <c r="C491" s="70">
        <v>21</v>
      </c>
      <c r="D491" s="70">
        <v>5</v>
      </c>
      <c r="E491" s="70">
        <v>2024</v>
      </c>
      <c r="F491" s="70" t="s">
        <v>1554</v>
      </c>
      <c r="G491" s="70" t="s">
        <v>2167</v>
      </c>
      <c r="H491" s="70" t="s">
        <v>2168</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2189</v>
      </c>
      <c r="B492" s="70">
        <v>426</v>
      </c>
      <c r="C492" s="70">
        <v>1</v>
      </c>
      <c r="D492" s="70">
        <v>26</v>
      </c>
      <c r="E492" s="70">
        <v>1990</v>
      </c>
      <c r="F492" s="70" t="s">
        <v>787</v>
      </c>
      <c r="G492" s="70" t="s">
        <v>2190</v>
      </c>
      <c r="H492" s="70" t="s">
        <v>2191</v>
      </c>
      <c r="I492" s="148"/>
      <c r="J492" s="71">
        <v>46.302712043919747</v>
      </c>
      <c r="K492" s="71">
        <v>3.1104939435200869</v>
      </c>
      <c r="L492" s="71">
        <v>7.0632290994651239</v>
      </c>
      <c r="M492" s="71">
        <v>12.91442166763307</v>
      </c>
      <c r="N492" s="71">
        <v>18.68031277197268</v>
      </c>
      <c r="O492" s="71">
        <v>20.03103759352263</v>
      </c>
      <c r="P492" s="71">
        <v>27.111611365798598</v>
      </c>
      <c r="Q492" s="71">
        <v>1.7345987515630501</v>
      </c>
      <c r="R492" s="71">
        <v>0</v>
      </c>
      <c r="S492" s="71">
        <v>1.8801861529744841</v>
      </c>
      <c r="T492" s="72"/>
      <c r="U492" s="71">
        <v>3236623</v>
      </c>
      <c r="V492" s="71">
        <v>1030</v>
      </c>
      <c r="W492" s="71">
        <v>62</v>
      </c>
      <c r="X492" s="71">
        <v>5302</v>
      </c>
      <c r="Y492" s="71">
        <v>7192</v>
      </c>
      <c r="Z492" s="71">
        <v>8239</v>
      </c>
      <c r="AA492" s="71">
        <v>6583</v>
      </c>
      <c r="AB492" s="71">
        <v>28164</v>
      </c>
      <c r="AC492" s="71">
        <v>0</v>
      </c>
      <c r="AD492" s="71">
        <v>1.8801861529744841</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2192</v>
      </c>
      <c r="B493" s="70">
        <v>427</v>
      </c>
      <c r="C493" s="70">
        <v>2</v>
      </c>
      <c r="D493" s="70">
        <v>26</v>
      </c>
      <c r="E493" s="70">
        <v>2005</v>
      </c>
      <c r="F493" s="70" t="s">
        <v>789</v>
      </c>
      <c r="G493" s="70" t="s">
        <v>2190</v>
      </c>
      <c r="H493" s="70" t="s">
        <v>2191</v>
      </c>
      <c r="I493" s="148"/>
      <c r="J493" s="71">
        <v>41.462565554387311</v>
      </c>
      <c r="K493" s="71">
        <v>2.636830112972369</v>
      </c>
      <c r="L493" s="71">
        <v>12.58170084805324</v>
      </c>
      <c r="M493" s="71">
        <v>28.601394974087391</v>
      </c>
      <c r="N493" s="71">
        <v>32.751598425309403</v>
      </c>
      <c r="O493" s="71">
        <v>30.323591067537109</v>
      </c>
      <c r="P493" s="71">
        <v>27.592276668583771</v>
      </c>
      <c r="Q493" s="71">
        <v>1.57495643476976</v>
      </c>
      <c r="R493" s="71">
        <v>0</v>
      </c>
      <c r="S493" s="71">
        <v>1.9585797661100519</v>
      </c>
      <c r="T493" s="72"/>
      <c r="U493" s="71">
        <v>2402724</v>
      </c>
      <c r="V493" s="71">
        <v>992</v>
      </c>
      <c r="W493" s="71">
        <v>106</v>
      </c>
      <c r="X493" s="71">
        <v>5095</v>
      </c>
      <c r="Y493" s="71">
        <v>8238</v>
      </c>
      <c r="Z493" s="71">
        <v>14433</v>
      </c>
      <c r="AA493" s="71">
        <v>5487</v>
      </c>
      <c r="AB493" s="71">
        <v>26733</v>
      </c>
      <c r="AC493" s="71">
        <v>0</v>
      </c>
      <c r="AD493" s="71">
        <v>1.9585797661100519</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2193</v>
      </c>
      <c r="B494" s="70">
        <v>428</v>
      </c>
      <c r="C494" s="70">
        <v>3</v>
      </c>
      <c r="D494" s="70">
        <v>26</v>
      </c>
      <c r="E494" s="70">
        <v>2006</v>
      </c>
      <c r="F494" s="70" t="s">
        <v>790</v>
      </c>
      <c r="G494" s="70" t="s">
        <v>2190</v>
      </c>
      <c r="H494" s="70" t="s">
        <v>2191</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2194</v>
      </c>
      <c r="B495" s="70">
        <v>429</v>
      </c>
      <c r="C495" s="70">
        <v>4</v>
      </c>
      <c r="D495" s="70">
        <v>26</v>
      </c>
      <c r="E495" s="70">
        <v>2007</v>
      </c>
      <c r="F495" s="70" t="s">
        <v>791</v>
      </c>
      <c r="G495" s="70" t="s">
        <v>2190</v>
      </c>
      <c r="H495" s="70" t="s">
        <v>2191</v>
      </c>
      <c r="I495" s="148"/>
      <c r="J495" s="71">
        <v>47.164860158560778</v>
      </c>
      <c r="K495" s="71">
        <v>2.068740745374773</v>
      </c>
      <c r="L495" s="71">
        <v>15.309119863143</v>
      </c>
      <c r="M495" s="71">
        <v>28.55416766450023</v>
      </c>
      <c r="N495" s="71">
        <v>30.920634962033681</v>
      </c>
      <c r="O495" s="71">
        <v>29.068822720972431</v>
      </c>
      <c r="P495" s="71">
        <v>26.8806234242813</v>
      </c>
      <c r="Q495" s="71">
        <v>1.6229547964836899</v>
      </c>
      <c r="R495" s="71">
        <v>0</v>
      </c>
      <c r="S495" s="71">
        <v>2.8152765598676068</v>
      </c>
      <c r="T495" s="72"/>
      <c r="U495" s="71">
        <v>2618944</v>
      </c>
      <c r="V495" s="71">
        <v>843</v>
      </c>
      <c r="W495" s="71">
        <v>145</v>
      </c>
      <c r="X495" s="71">
        <v>6164</v>
      </c>
      <c r="Y495" s="71">
        <v>8349</v>
      </c>
      <c r="Z495" s="71">
        <v>14383</v>
      </c>
      <c r="AA495" s="71">
        <v>5264</v>
      </c>
      <c r="AB495" s="71">
        <v>26091</v>
      </c>
      <c r="AC495" s="71">
        <v>0</v>
      </c>
      <c r="AD495" s="71">
        <v>2.8152765598676068</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2195</v>
      </c>
      <c r="B496" s="70">
        <v>430</v>
      </c>
      <c r="C496" s="70">
        <v>5</v>
      </c>
      <c r="D496" s="70">
        <v>26</v>
      </c>
      <c r="E496" s="70">
        <v>2008</v>
      </c>
      <c r="F496" s="70" t="s">
        <v>792</v>
      </c>
      <c r="G496" s="70" t="s">
        <v>2190</v>
      </c>
      <c r="H496" s="70" t="s">
        <v>2191</v>
      </c>
      <c r="I496" s="148"/>
      <c r="J496" s="71">
        <v>63.865083559106203</v>
      </c>
      <c r="K496" s="71">
        <v>1.552461239823745</v>
      </c>
      <c r="L496" s="71">
        <v>12.82390353752651</v>
      </c>
      <c r="M496" s="71">
        <v>29.513741825469101</v>
      </c>
      <c r="N496" s="71">
        <v>27.853294512113909</v>
      </c>
      <c r="O496" s="71">
        <v>28.098773449204579</v>
      </c>
      <c r="P496" s="71">
        <v>26.20220238688211</v>
      </c>
      <c r="Q496" s="71">
        <v>1.5840860128320999</v>
      </c>
      <c r="R496" s="71">
        <v>0</v>
      </c>
      <c r="S496" s="71">
        <v>1.9472862469063921</v>
      </c>
      <c r="T496" s="72"/>
      <c r="U496" s="71">
        <v>3775515</v>
      </c>
      <c r="V496" s="71">
        <v>843</v>
      </c>
      <c r="W496" s="71">
        <v>145</v>
      </c>
      <c r="X496" s="71">
        <v>6164</v>
      </c>
      <c r="Y496" s="71">
        <v>8408</v>
      </c>
      <c r="Z496" s="71">
        <v>14391</v>
      </c>
      <c r="AA496" s="71">
        <v>5137</v>
      </c>
      <c r="AB496" s="71">
        <v>25885</v>
      </c>
      <c r="AC496" s="71">
        <v>0</v>
      </c>
      <c r="AD496" s="71">
        <v>1.9472862469063921</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2196</v>
      </c>
      <c r="B497" s="70">
        <v>431</v>
      </c>
      <c r="C497" s="70">
        <v>6</v>
      </c>
      <c r="D497" s="70">
        <v>26</v>
      </c>
      <c r="E497" s="70">
        <v>2009</v>
      </c>
      <c r="F497" s="70" t="s">
        <v>176</v>
      </c>
      <c r="G497" s="70" t="s">
        <v>2190</v>
      </c>
      <c r="H497" s="70" t="s">
        <v>2191</v>
      </c>
      <c r="I497" s="148"/>
      <c r="J497" s="71">
        <v>47.340467245089833</v>
      </c>
      <c r="K497" s="71">
        <v>1.386039104690469</v>
      </c>
      <c r="L497" s="71">
        <v>11.972553466162109</v>
      </c>
      <c r="M497" s="71">
        <v>31.391741276447789</v>
      </c>
      <c r="N497" s="71">
        <v>32.874503394347663</v>
      </c>
      <c r="O497" s="71">
        <v>28.410101106217251</v>
      </c>
      <c r="P497" s="71">
        <v>24.797568279989449</v>
      </c>
      <c r="Q497" s="71">
        <v>1.49194599506196</v>
      </c>
      <c r="R497" s="71">
        <v>0</v>
      </c>
      <c r="S497" s="71">
        <v>2.1521488395223338</v>
      </c>
      <c r="T497" s="72"/>
      <c r="U497" s="71">
        <v>2440073</v>
      </c>
      <c r="V497" s="71">
        <v>767</v>
      </c>
      <c r="W497" s="71">
        <v>156</v>
      </c>
      <c r="X497" s="71">
        <v>6559</v>
      </c>
      <c r="Y497" s="71">
        <v>8418</v>
      </c>
      <c r="Z497" s="71">
        <v>14362</v>
      </c>
      <c r="AA497" s="71">
        <v>4991</v>
      </c>
      <c r="AB497" s="71">
        <v>25592</v>
      </c>
      <c r="AC497" s="71">
        <v>0</v>
      </c>
      <c r="AD497" s="71">
        <v>2.1521488395223338</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4.1760000000000002</v>
      </c>
      <c r="BK497" s="71">
        <v>0</v>
      </c>
      <c r="BL497" s="71">
        <v>0</v>
      </c>
      <c r="BM497" s="71">
        <v>0</v>
      </c>
      <c r="BN497" s="72"/>
      <c r="BO497" s="71">
        <v>0</v>
      </c>
      <c r="BP497" s="71">
        <v>0</v>
      </c>
      <c r="BQ497" s="71">
        <v>1</v>
      </c>
      <c r="BR497" s="71">
        <v>0</v>
      </c>
      <c r="BS497" s="71">
        <v>0</v>
      </c>
      <c r="BT497" s="71">
        <v>0</v>
      </c>
      <c r="BU497"/>
      <c r="BV497" s="70">
        <v>4.1760000000000002</v>
      </c>
      <c r="BW497" s="70">
        <v>0</v>
      </c>
      <c r="BX497" s="70">
        <v>0</v>
      </c>
      <c r="BY497" s="70">
        <v>0</v>
      </c>
      <c r="BZ497" s="70">
        <v>0</v>
      </c>
      <c r="CA497" s="70">
        <v>0</v>
      </c>
      <c r="CB497" s="70">
        <v>0</v>
      </c>
      <c r="CC497" s="70">
        <v>0</v>
      </c>
      <c r="CD497" s="70">
        <v>0</v>
      </c>
    </row>
    <row r="498" spans="1:82">
      <c r="A498" s="70" t="s">
        <v>2197</v>
      </c>
      <c r="B498" s="70">
        <v>432</v>
      </c>
      <c r="C498" s="70">
        <v>7</v>
      </c>
      <c r="D498" s="70">
        <v>26</v>
      </c>
      <c r="E498" s="70">
        <v>2010</v>
      </c>
      <c r="F498" s="70" t="s">
        <v>177</v>
      </c>
      <c r="G498" s="70" t="s">
        <v>2190</v>
      </c>
      <c r="H498" s="70" t="s">
        <v>2191</v>
      </c>
      <c r="I498" s="148"/>
      <c r="J498" s="71">
        <v>36.745331226337733</v>
      </c>
      <c r="K498" s="71">
        <v>1.4057766210104761</v>
      </c>
      <c r="L498" s="71">
        <v>10.422293098824269</v>
      </c>
      <c r="M498" s="71">
        <v>30.536496434527439</v>
      </c>
      <c r="N498" s="71">
        <v>30.646959151286389</v>
      </c>
      <c r="O498" s="71">
        <v>28.398804326701011</v>
      </c>
      <c r="P498" s="71">
        <v>24.831422606502809</v>
      </c>
      <c r="Q498" s="71">
        <v>1.54403212321616</v>
      </c>
      <c r="R498" s="71">
        <v>0</v>
      </c>
      <c r="S498" s="71">
        <v>2.648867616364007</v>
      </c>
      <c r="T498" s="72"/>
      <c r="U498" s="71">
        <v>2470320</v>
      </c>
      <c r="V498" s="71">
        <v>767</v>
      </c>
      <c r="W498" s="71">
        <v>156</v>
      </c>
      <c r="X498" s="71">
        <v>6559</v>
      </c>
      <c r="Y498" s="71">
        <v>8454</v>
      </c>
      <c r="Z498" s="71">
        <v>14423</v>
      </c>
      <c r="AA498" s="71">
        <v>4873</v>
      </c>
      <c r="AB498" s="71">
        <v>25379</v>
      </c>
      <c r="AC498" s="71">
        <v>0</v>
      </c>
      <c r="AD498" s="71">
        <v>2.648867616364007</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3.9550000000000001</v>
      </c>
      <c r="BK498" s="71">
        <v>0</v>
      </c>
      <c r="BL498" s="71">
        <v>0</v>
      </c>
      <c r="BM498" s="71">
        <v>0</v>
      </c>
      <c r="BN498" s="72"/>
      <c r="BO498" s="71">
        <v>0</v>
      </c>
      <c r="BP498" s="71">
        <v>0</v>
      </c>
      <c r="BQ498" s="71">
        <v>1</v>
      </c>
      <c r="BR498" s="71">
        <v>0</v>
      </c>
      <c r="BS498" s="71">
        <v>0</v>
      </c>
      <c r="BT498" s="71">
        <v>0</v>
      </c>
      <c r="BU498"/>
      <c r="BV498" s="70">
        <v>3.9550000000000001</v>
      </c>
      <c r="BW498" s="70">
        <v>0</v>
      </c>
      <c r="BX498" s="70">
        <v>0</v>
      </c>
      <c r="BY498" s="70">
        <v>0</v>
      </c>
      <c r="BZ498" s="70">
        <v>0</v>
      </c>
      <c r="CA498" s="70">
        <v>0</v>
      </c>
      <c r="CB498" s="70">
        <v>0</v>
      </c>
      <c r="CC498" s="70">
        <v>0</v>
      </c>
      <c r="CD498" s="70">
        <v>0</v>
      </c>
    </row>
    <row r="499" spans="1:82">
      <c r="A499" s="70" t="s">
        <v>2198</v>
      </c>
      <c r="B499" s="70">
        <v>433</v>
      </c>
      <c r="C499" s="70">
        <v>8</v>
      </c>
      <c r="D499" s="70">
        <v>26</v>
      </c>
      <c r="E499" s="70">
        <v>2011</v>
      </c>
      <c r="F499" s="70" t="s">
        <v>178</v>
      </c>
      <c r="G499" s="70" t="s">
        <v>2190</v>
      </c>
      <c r="H499" s="70" t="s">
        <v>2191</v>
      </c>
      <c r="I499" s="148"/>
      <c r="J499" s="71">
        <v>35.615060245464313</v>
      </c>
      <c r="K499" s="71">
        <v>1.952540076679987</v>
      </c>
      <c r="L499" s="71">
        <v>8.8058072417082087</v>
      </c>
      <c r="M499" s="71">
        <v>32.219045760535067</v>
      </c>
      <c r="N499" s="71">
        <v>37.131780787211127</v>
      </c>
      <c r="O499" s="71">
        <v>28.018505669194543</v>
      </c>
      <c r="P499" s="71">
        <v>23.846617840352977</v>
      </c>
      <c r="Q499" s="71">
        <v>1.7693035779535</v>
      </c>
      <c r="R499" s="71">
        <v>0</v>
      </c>
      <c r="S499" s="71">
        <v>3.0963205400386511</v>
      </c>
      <c r="T499" s="72"/>
      <c r="U499" s="71">
        <v>2734925</v>
      </c>
      <c r="V499" s="71">
        <v>767</v>
      </c>
      <c r="W499" s="71">
        <v>156</v>
      </c>
      <c r="X499" s="71">
        <v>6559</v>
      </c>
      <c r="Y499" s="71">
        <v>8530</v>
      </c>
      <c r="Z499" s="71">
        <v>14539</v>
      </c>
      <c r="AA499" s="71">
        <v>4819</v>
      </c>
      <c r="AB499" s="71">
        <v>25212</v>
      </c>
      <c r="AC499" s="71">
        <v>0</v>
      </c>
      <c r="AD499" s="71">
        <v>3.0963205400386511</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3.4119999999999999</v>
      </c>
      <c r="BK499" s="71">
        <v>0</v>
      </c>
      <c r="BL499" s="71">
        <v>0</v>
      </c>
      <c r="BM499" s="71">
        <v>0</v>
      </c>
      <c r="BN499" s="72"/>
      <c r="BO499" s="71">
        <v>0</v>
      </c>
      <c r="BP499" s="71">
        <v>0</v>
      </c>
      <c r="BQ499" s="71">
        <v>1</v>
      </c>
      <c r="BR499" s="71">
        <v>0</v>
      </c>
      <c r="BS499" s="71">
        <v>0</v>
      </c>
      <c r="BT499" s="71">
        <v>0</v>
      </c>
      <c r="BU499"/>
      <c r="BV499" s="70">
        <v>3.4119999999999999</v>
      </c>
      <c r="BW499" s="70">
        <v>0</v>
      </c>
      <c r="BX499" s="70">
        <v>0</v>
      </c>
      <c r="BY499" s="70">
        <v>0</v>
      </c>
      <c r="BZ499" s="70">
        <v>0</v>
      </c>
      <c r="CA499" s="70">
        <v>0</v>
      </c>
      <c r="CB499" s="70">
        <v>0</v>
      </c>
      <c r="CC499" s="70">
        <v>0</v>
      </c>
      <c r="CD499" s="70">
        <v>0</v>
      </c>
    </row>
    <row r="500" spans="1:82">
      <c r="A500" s="70" t="s">
        <v>2199</v>
      </c>
      <c r="B500" s="70">
        <v>434</v>
      </c>
      <c r="C500" s="70">
        <v>9</v>
      </c>
      <c r="D500" s="70">
        <v>26</v>
      </c>
      <c r="E500" s="70">
        <v>2012</v>
      </c>
      <c r="F500" s="70" t="s">
        <v>179</v>
      </c>
      <c r="G500" s="70" t="s">
        <v>2190</v>
      </c>
      <c r="H500" s="70" t="s">
        <v>2191</v>
      </c>
      <c r="I500" s="148"/>
      <c r="J500" s="71">
        <v>48.028576794645282</v>
      </c>
      <c r="K500" s="71">
        <v>1.828473821967693</v>
      </c>
      <c r="L500" s="71">
        <v>8.7823299446795939</v>
      </c>
      <c r="M500" s="71">
        <v>36.120132308662861</v>
      </c>
      <c r="N500" s="71">
        <v>39.57455428758427</v>
      </c>
      <c r="O500" s="71">
        <v>28.415587664836927</v>
      </c>
      <c r="P500" s="71">
        <v>23.842948138684822</v>
      </c>
      <c r="Q500" s="71">
        <v>1.9269636884511001</v>
      </c>
      <c r="R500" s="71">
        <v>0</v>
      </c>
      <c r="S500" s="71">
        <v>3.034245936296879</v>
      </c>
      <c r="T500" s="72"/>
      <c r="U500" s="71">
        <v>3001964</v>
      </c>
      <c r="V500" s="71">
        <v>767</v>
      </c>
      <c r="W500" s="71">
        <v>156</v>
      </c>
      <c r="X500" s="71">
        <v>6559</v>
      </c>
      <c r="Y500" s="71">
        <v>8657</v>
      </c>
      <c r="Z500" s="71">
        <v>14862</v>
      </c>
      <c r="AA500" s="71">
        <v>4791</v>
      </c>
      <c r="AB500" s="71">
        <v>25273</v>
      </c>
      <c r="AC500" s="71">
        <v>0</v>
      </c>
      <c r="AD500" s="71">
        <v>3.034245936296879</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4.1020000000000003</v>
      </c>
      <c r="BK500" s="71">
        <v>0</v>
      </c>
      <c r="BL500" s="71">
        <v>0</v>
      </c>
      <c r="BM500" s="71">
        <v>0</v>
      </c>
      <c r="BN500" s="72"/>
      <c r="BO500" s="71">
        <v>0</v>
      </c>
      <c r="BP500" s="71">
        <v>0</v>
      </c>
      <c r="BQ500" s="71">
        <v>1</v>
      </c>
      <c r="BR500" s="71">
        <v>0</v>
      </c>
      <c r="BS500" s="71">
        <v>0</v>
      </c>
      <c r="BT500" s="71">
        <v>0</v>
      </c>
      <c r="BU500"/>
      <c r="BV500" s="70">
        <v>4.1020000000000003</v>
      </c>
      <c r="BW500" s="70">
        <v>0</v>
      </c>
      <c r="BX500" s="70">
        <v>0</v>
      </c>
      <c r="BY500" s="70">
        <v>0</v>
      </c>
      <c r="BZ500" s="70">
        <v>0</v>
      </c>
      <c r="CA500" s="70">
        <v>0</v>
      </c>
      <c r="CB500" s="70">
        <v>0</v>
      </c>
      <c r="CC500" s="70">
        <v>0</v>
      </c>
      <c r="CD500" s="70">
        <v>0</v>
      </c>
    </row>
    <row r="501" spans="1:82">
      <c r="A501" s="70" t="s">
        <v>2200</v>
      </c>
      <c r="B501" s="70">
        <v>435</v>
      </c>
      <c r="C501" s="70">
        <v>10</v>
      </c>
      <c r="D501" s="70">
        <v>26</v>
      </c>
      <c r="E501" s="70">
        <v>2013</v>
      </c>
      <c r="F501" s="70" t="s">
        <v>180</v>
      </c>
      <c r="G501" s="1064" t="s">
        <v>2190</v>
      </c>
      <c r="H501" s="70" t="s">
        <v>2191</v>
      </c>
      <c r="I501" s="148"/>
      <c r="J501" s="71">
        <v>50.626858074874541</v>
      </c>
      <c r="K501" s="71">
        <v>1.6500582648838431</v>
      </c>
      <c r="L501" s="71">
        <v>6.2117438732291417</v>
      </c>
      <c r="M501" s="71">
        <v>35.419028386652627</v>
      </c>
      <c r="N501" s="71">
        <v>39.176245040553177</v>
      </c>
      <c r="O501" s="71">
        <v>27.642197471599232</v>
      </c>
      <c r="P501" s="71">
        <v>24.417338840409272</v>
      </c>
      <c r="Q501" s="71">
        <v>1.9522054547801599</v>
      </c>
      <c r="R501" s="71">
        <v>0</v>
      </c>
      <c r="S501" s="71">
        <v>3.3291806544962861</v>
      </c>
      <c r="T501" s="72"/>
      <c r="U501" s="71">
        <v>3256621</v>
      </c>
      <c r="V501" s="71">
        <v>767</v>
      </c>
      <c r="W501" s="71">
        <v>156</v>
      </c>
      <c r="X501" s="71">
        <v>6559</v>
      </c>
      <c r="Y501" s="71">
        <v>8724</v>
      </c>
      <c r="Z501" s="71">
        <v>15103</v>
      </c>
      <c r="AA501" s="71">
        <v>4888</v>
      </c>
      <c r="AB501" s="71">
        <v>25237</v>
      </c>
      <c r="AC501" s="71">
        <v>0</v>
      </c>
      <c r="AD501" s="71">
        <v>3.3291806544962861</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4.0140000000000002</v>
      </c>
      <c r="BK501" s="71">
        <v>0</v>
      </c>
      <c r="BL501" s="71">
        <v>0</v>
      </c>
      <c r="BM501" s="71">
        <v>0</v>
      </c>
      <c r="BN501" s="72"/>
      <c r="BO501" s="71">
        <v>0</v>
      </c>
      <c r="BP501" s="71">
        <v>0</v>
      </c>
      <c r="BQ501" s="71">
        <v>1</v>
      </c>
      <c r="BR501" s="71">
        <v>0</v>
      </c>
      <c r="BS501" s="71">
        <v>0</v>
      </c>
      <c r="BT501" s="71">
        <v>0</v>
      </c>
      <c r="BU501"/>
      <c r="BV501" s="70">
        <v>4.0140000000000002</v>
      </c>
      <c r="BW501" s="70">
        <v>0</v>
      </c>
      <c r="BX501" s="70">
        <v>0</v>
      </c>
      <c r="BY501" s="70">
        <v>0</v>
      </c>
      <c r="BZ501" s="70">
        <v>0</v>
      </c>
      <c r="CA501" s="70">
        <v>0</v>
      </c>
      <c r="CB501" s="70">
        <v>0</v>
      </c>
      <c r="CC501" s="70">
        <v>0</v>
      </c>
      <c r="CD501" s="70">
        <v>0</v>
      </c>
    </row>
    <row r="502" spans="1:82">
      <c r="A502" s="70" t="s">
        <v>2201</v>
      </c>
      <c r="B502" s="70">
        <v>436</v>
      </c>
      <c r="C502" s="70">
        <v>11</v>
      </c>
      <c r="D502" s="70">
        <v>26</v>
      </c>
      <c r="E502" s="70">
        <v>2014</v>
      </c>
      <c r="F502" s="70" t="s">
        <v>181</v>
      </c>
      <c r="G502" s="1064" t="s">
        <v>2190</v>
      </c>
      <c r="H502" s="70" t="s">
        <v>2191</v>
      </c>
      <c r="I502" s="148"/>
      <c r="J502" s="71">
        <v>50.204252163799062</v>
      </c>
      <c r="K502" s="71">
        <v>1.458618252714077</v>
      </c>
      <c r="L502" s="71">
        <v>5.6632405881637098</v>
      </c>
      <c r="M502" s="71">
        <v>32.469767443617378</v>
      </c>
      <c r="N502" s="71">
        <v>34.460351245774987</v>
      </c>
      <c r="O502" s="71">
        <v>26.493852262226902</v>
      </c>
      <c r="P502" s="71">
        <v>24.172678088127896</v>
      </c>
      <c r="Q502" s="71">
        <v>1.8748802893807599</v>
      </c>
      <c r="R502" s="71">
        <v>0</v>
      </c>
      <c r="S502" s="71">
        <v>3.5330773674046441</v>
      </c>
      <c r="T502" s="72"/>
      <c r="U502" s="71">
        <v>3567705</v>
      </c>
      <c r="V502" s="71">
        <v>686</v>
      </c>
      <c r="W502" s="71">
        <v>114</v>
      </c>
      <c r="X502" s="71">
        <v>6153</v>
      </c>
      <c r="Y502" s="71">
        <v>8882</v>
      </c>
      <c r="Z502" s="71">
        <v>15246</v>
      </c>
      <c r="AA502" s="71">
        <v>4814</v>
      </c>
      <c r="AB502" s="71">
        <v>25262</v>
      </c>
      <c r="AC502" s="71">
        <v>0</v>
      </c>
      <c r="AD502" s="71">
        <v>3.5330773674046441</v>
      </c>
      <c r="AE502" s="72"/>
      <c r="AF502" s="71"/>
      <c r="AG502" s="71"/>
      <c r="AH502" s="71"/>
      <c r="AI502" s="71"/>
      <c r="AJ502" s="71"/>
      <c r="AK502" s="71"/>
      <c r="AL502" s="71"/>
      <c r="AM502" s="71"/>
      <c r="AN502" s="71"/>
      <c r="AO502" s="71"/>
      <c r="AP502" s="71"/>
      <c r="AQ502" s="72"/>
      <c r="AR502" s="71">
        <v>611</v>
      </c>
      <c r="AS502" s="71">
        <v>65</v>
      </c>
      <c r="AT502" s="71">
        <v>0</v>
      </c>
      <c r="AU502" s="71">
        <v>0</v>
      </c>
      <c r="AV502" s="71">
        <v>0</v>
      </c>
      <c r="AW502" s="71">
        <v>0</v>
      </c>
      <c r="AX502" s="71"/>
      <c r="AY502" s="72"/>
      <c r="AZ502" s="71">
        <v>2542.9</v>
      </c>
      <c r="BA502" s="71">
        <v>2967.8</v>
      </c>
      <c r="BB502" s="71">
        <v>0</v>
      </c>
      <c r="BC502" s="71">
        <v>0</v>
      </c>
      <c r="BD502" s="71">
        <v>0</v>
      </c>
      <c r="BE502" s="71">
        <v>0</v>
      </c>
      <c r="BF502" s="71"/>
      <c r="BG502" s="72"/>
      <c r="BH502" s="71">
        <v>0</v>
      </c>
      <c r="BI502" s="71">
        <v>0</v>
      </c>
      <c r="BJ502" s="71">
        <v>3.6440000000000001</v>
      </c>
      <c r="BK502" s="71">
        <v>0</v>
      </c>
      <c r="BL502" s="71">
        <v>0</v>
      </c>
      <c r="BM502" s="71">
        <v>0</v>
      </c>
      <c r="BN502" s="72"/>
      <c r="BO502" s="71">
        <v>0</v>
      </c>
      <c r="BP502" s="71">
        <v>0</v>
      </c>
      <c r="BQ502" s="71">
        <v>1</v>
      </c>
      <c r="BR502" s="71">
        <v>0</v>
      </c>
      <c r="BS502" s="71">
        <v>0</v>
      </c>
      <c r="BT502" s="71">
        <v>0</v>
      </c>
      <c r="BU502"/>
      <c r="BV502" s="70">
        <v>3.6440000000000001</v>
      </c>
      <c r="BW502" s="70">
        <v>0</v>
      </c>
      <c r="BX502" s="70">
        <v>0</v>
      </c>
      <c r="BY502" s="70">
        <v>0</v>
      </c>
      <c r="BZ502" s="70">
        <v>0</v>
      </c>
      <c r="CA502" s="70">
        <v>0</v>
      </c>
      <c r="CB502" s="70">
        <v>0</v>
      </c>
      <c r="CC502" s="70">
        <v>0</v>
      </c>
      <c r="CD502" s="70">
        <v>0</v>
      </c>
    </row>
    <row r="503" spans="1:82">
      <c r="A503" s="70" t="s">
        <v>2202</v>
      </c>
      <c r="B503" s="70">
        <v>437</v>
      </c>
      <c r="C503" s="70">
        <v>12</v>
      </c>
      <c r="D503" s="70">
        <v>26</v>
      </c>
      <c r="E503" s="70">
        <v>2015</v>
      </c>
      <c r="F503" s="70" t="s">
        <v>182</v>
      </c>
      <c r="G503" s="70" t="s">
        <v>2190</v>
      </c>
      <c r="H503" s="70" t="s">
        <v>2191</v>
      </c>
      <c r="I503" s="148"/>
      <c r="J503" s="71">
        <v>46.908101804600612</v>
      </c>
      <c r="K503" s="71">
        <v>1.631433185022227</v>
      </c>
      <c r="L503" s="71">
        <v>7.3237041273218484</v>
      </c>
      <c r="M503" s="71">
        <v>31.080410859787222</v>
      </c>
      <c r="N503" s="71">
        <v>29.911833351189401</v>
      </c>
      <c r="O503" s="71">
        <v>26.459899613352761</v>
      </c>
      <c r="P503" s="71">
        <v>23.90533403286307</v>
      </c>
      <c r="Q503" s="71">
        <v>1.8297926065290899</v>
      </c>
      <c r="R503" s="71">
        <v>0</v>
      </c>
      <c r="S503" s="71">
        <v>3.2456312767927451</v>
      </c>
      <c r="T503" s="72"/>
      <c r="U503" s="71">
        <v>3617742</v>
      </c>
      <c r="V503" s="71">
        <v>686</v>
      </c>
      <c r="W503" s="71">
        <v>114</v>
      </c>
      <c r="X503" s="71">
        <v>6153</v>
      </c>
      <c r="Y503" s="71">
        <v>8969</v>
      </c>
      <c r="Z503" s="71">
        <v>15373</v>
      </c>
      <c r="AA503" s="71">
        <v>4757</v>
      </c>
      <c r="AB503" s="71">
        <v>25185</v>
      </c>
      <c r="AC503" s="71">
        <v>0</v>
      </c>
      <c r="AD503" s="71">
        <v>3.2456312767927451</v>
      </c>
      <c r="AE503" s="72"/>
      <c r="AF503" s="71">
        <v>26470751.676322561</v>
      </c>
      <c r="AG503" s="71">
        <v>1237350.288832712</v>
      </c>
      <c r="AH503" s="71">
        <v>1089164.517351666</v>
      </c>
      <c r="AI503" s="71">
        <v>37985951.41898533</v>
      </c>
      <c r="AJ503" s="71">
        <v>38804463.050191507</v>
      </c>
      <c r="AK503" s="71">
        <v>0</v>
      </c>
      <c r="AL503" s="71">
        <v>0</v>
      </c>
      <c r="AM503" s="71">
        <v>3451498.6028984641</v>
      </c>
      <c r="AN503" s="71">
        <v>0</v>
      </c>
      <c r="AO503" s="71">
        <v>0</v>
      </c>
      <c r="AP503" s="71">
        <v>109039179.55458224</v>
      </c>
      <c r="AQ503" s="72"/>
      <c r="AR503" s="71">
        <v>704</v>
      </c>
      <c r="AS503" s="71">
        <v>115</v>
      </c>
      <c r="AT503" s="71">
        <v>0</v>
      </c>
      <c r="AU503" s="71">
        <v>0</v>
      </c>
      <c r="AV503" s="71">
        <v>0</v>
      </c>
      <c r="AW503" s="71">
        <v>0</v>
      </c>
      <c r="AX503" s="71"/>
      <c r="AY503" s="72"/>
      <c r="AZ503" s="71">
        <v>3015.5</v>
      </c>
      <c r="BA503" s="71">
        <v>4773.9000000000005</v>
      </c>
      <c r="BB503" s="71">
        <v>0</v>
      </c>
      <c r="BC503" s="71">
        <v>0</v>
      </c>
      <c r="BD503" s="71">
        <v>0</v>
      </c>
      <c r="BE503" s="71">
        <v>0</v>
      </c>
      <c r="BF503" s="71"/>
      <c r="BG503" s="72"/>
      <c r="BH503" s="71">
        <v>0</v>
      </c>
      <c r="BI503" s="71">
        <v>0</v>
      </c>
      <c r="BJ503" s="71">
        <v>3.5369999999999999</v>
      </c>
      <c r="BK503" s="71">
        <v>0</v>
      </c>
      <c r="BL503" s="71">
        <v>0</v>
      </c>
      <c r="BM503" s="71">
        <v>0</v>
      </c>
      <c r="BN503" s="72"/>
      <c r="BO503" s="71">
        <v>0</v>
      </c>
      <c r="BP503" s="71">
        <v>0</v>
      </c>
      <c r="BQ503" s="71">
        <v>1</v>
      </c>
      <c r="BR503" s="71">
        <v>0</v>
      </c>
      <c r="BS503" s="71">
        <v>0</v>
      </c>
      <c r="BT503" s="71">
        <v>0</v>
      </c>
      <c r="BU503"/>
      <c r="BV503" s="70">
        <v>3.5369999999999999</v>
      </c>
      <c r="BW503" s="70">
        <v>0</v>
      </c>
      <c r="BX503" s="70">
        <v>0</v>
      </c>
      <c r="BY503" s="70">
        <v>0</v>
      </c>
      <c r="BZ503" s="70">
        <v>0</v>
      </c>
      <c r="CA503" s="70">
        <v>0</v>
      </c>
      <c r="CB503" s="70">
        <v>0</v>
      </c>
      <c r="CC503" s="70">
        <v>0</v>
      </c>
      <c r="CD503" s="70">
        <v>0</v>
      </c>
    </row>
    <row r="504" spans="1:82">
      <c r="A504" s="70" t="s">
        <v>2203</v>
      </c>
      <c r="B504" s="70">
        <v>438</v>
      </c>
      <c r="C504" s="70">
        <v>13</v>
      </c>
      <c r="D504" s="70">
        <v>26</v>
      </c>
      <c r="E504" s="70">
        <v>2016</v>
      </c>
      <c r="F504" s="70" t="s">
        <v>155</v>
      </c>
      <c r="G504" s="70" t="s">
        <v>2190</v>
      </c>
      <c r="H504" s="70" t="s">
        <v>2191</v>
      </c>
      <c r="I504" s="148"/>
      <c r="J504" s="71">
        <v>41.899732089242178</v>
      </c>
      <c r="K504" s="71">
        <v>1.6487988178573645</v>
      </c>
      <c r="L504" s="71">
        <v>6.3930096343845406</v>
      </c>
      <c r="M504" s="71">
        <v>25.586696085209798</v>
      </c>
      <c r="N504" s="71">
        <v>29.863911573891997</v>
      </c>
      <c r="O504" s="71">
        <v>26.383426326249356</v>
      </c>
      <c r="P504" s="71">
        <v>22.938026250700652</v>
      </c>
      <c r="Q504" s="71">
        <v>1.7640348955863694</v>
      </c>
      <c r="R504" s="71">
        <v>0</v>
      </c>
      <c r="S504" s="71">
        <v>3.8619771688515101</v>
      </c>
      <c r="T504" s="72"/>
      <c r="U504" s="71">
        <v>3189854</v>
      </c>
      <c r="V504" s="71">
        <v>686</v>
      </c>
      <c r="W504" s="71">
        <v>114</v>
      </c>
      <c r="X504" s="71">
        <v>6153</v>
      </c>
      <c r="Y504" s="71">
        <v>9001</v>
      </c>
      <c r="Z504" s="71">
        <v>15517</v>
      </c>
      <c r="AA504" s="71">
        <v>4721</v>
      </c>
      <c r="AB504" s="71">
        <v>24975</v>
      </c>
      <c r="AC504" s="71">
        <v>0</v>
      </c>
      <c r="AD504" s="71">
        <v>3.8619771688515101</v>
      </c>
      <c r="AE504" s="72"/>
      <c r="AF504" s="71">
        <v>23537340.62648996</v>
      </c>
      <c r="AG504" s="71">
        <v>1197078.0733414509</v>
      </c>
      <c r="AH504" s="71">
        <v>739888.36039022054</v>
      </c>
      <c r="AI504" s="71">
        <v>35732273.48995053</v>
      </c>
      <c r="AJ504" s="71">
        <v>35568025.697902083</v>
      </c>
      <c r="AK504" s="71">
        <v>0</v>
      </c>
      <c r="AL504" s="71">
        <v>0</v>
      </c>
      <c r="AM504" s="71">
        <v>3425378.1006315802</v>
      </c>
      <c r="AN504" s="71">
        <v>0</v>
      </c>
      <c r="AO504" s="71">
        <v>0</v>
      </c>
      <c r="AP504" s="71">
        <v>100199984.34870583</v>
      </c>
      <c r="AQ504" s="72"/>
      <c r="AR504" s="71">
        <v>772</v>
      </c>
      <c r="AS504" s="71">
        <v>146</v>
      </c>
      <c r="AT504" s="71">
        <v>0</v>
      </c>
      <c r="AU504" s="71">
        <v>0</v>
      </c>
      <c r="AV504" s="71">
        <v>0</v>
      </c>
      <c r="AW504" s="71">
        <v>0</v>
      </c>
      <c r="AX504" s="71"/>
      <c r="AY504" s="72"/>
      <c r="AZ504" s="71">
        <v>3371.7</v>
      </c>
      <c r="BA504" s="71">
        <v>5916.5</v>
      </c>
      <c r="BB504" s="71">
        <v>0</v>
      </c>
      <c r="BC504" s="71">
        <v>0</v>
      </c>
      <c r="BD504" s="71">
        <v>0</v>
      </c>
      <c r="BE504" s="71">
        <v>0</v>
      </c>
      <c r="BF504" s="71"/>
      <c r="BG504" s="72"/>
      <c r="BH504" s="71">
        <v>0</v>
      </c>
      <c r="BI504" s="71">
        <v>0</v>
      </c>
      <c r="BJ504" s="71">
        <v>3.53</v>
      </c>
      <c r="BK504" s="71">
        <v>0</v>
      </c>
      <c r="BL504" s="71">
        <v>0</v>
      </c>
      <c r="BM504" s="71">
        <v>0</v>
      </c>
      <c r="BN504" s="72"/>
      <c r="BO504" s="71">
        <v>0</v>
      </c>
      <c r="BP504" s="71">
        <v>0</v>
      </c>
      <c r="BQ504" s="71">
        <v>1</v>
      </c>
      <c r="BR504" s="71">
        <v>0</v>
      </c>
      <c r="BS504" s="71">
        <v>0</v>
      </c>
      <c r="BT504" s="71">
        <v>0</v>
      </c>
      <c r="BU504"/>
      <c r="BV504" s="70">
        <v>3.53</v>
      </c>
      <c r="BW504" s="70">
        <v>0</v>
      </c>
      <c r="BX504" s="70">
        <v>0</v>
      </c>
      <c r="BY504" s="70">
        <v>0</v>
      </c>
      <c r="BZ504" s="70">
        <v>0</v>
      </c>
      <c r="CA504" s="70">
        <v>0</v>
      </c>
      <c r="CB504" s="70">
        <v>0</v>
      </c>
      <c r="CC504" s="70">
        <v>0</v>
      </c>
      <c r="CD504" s="70">
        <v>0</v>
      </c>
    </row>
    <row r="505" spans="1:82">
      <c r="A505" s="70" t="s">
        <v>2204</v>
      </c>
      <c r="B505" s="70">
        <v>439</v>
      </c>
      <c r="C505" s="70">
        <v>14</v>
      </c>
      <c r="D505" s="70">
        <v>26</v>
      </c>
      <c r="E505" s="70">
        <v>2017</v>
      </c>
      <c r="F505" s="70" t="s">
        <v>156</v>
      </c>
      <c r="G505" s="70" t="s">
        <v>2190</v>
      </c>
      <c r="H505" s="70" t="s">
        <v>2191</v>
      </c>
      <c r="I505" s="148"/>
      <c r="J505" s="71">
        <v>42.350487319454061</v>
      </c>
      <c r="K505" s="71">
        <v>1.686651078500633</v>
      </c>
      <c r="L505" s="71">
        <v>6.8087347524746766</v>
      </c>
      <c r="M505" s="71">
        <v>24.845669931370306</v>
      </c>
      <c r="N505" s="71">
        <v>32.484348099553763</v>
      </c>
      <c r="O505" s="71">
        <v>25.929496015664252</v>
      </c>
      <c r="P505" s="71">
        <v>22.440282157687172</v>
      </c>
      <c r="Q505" s="71">
        <v>1.68755587451844</v>
      </c>
      <c r="R505" s="71">
        <v>0</v>
      </c>
      <c r="S505" s="71">
        <v>4.648994373737648</v>
      </c>
      <c r="T505" s="72"/>
      <c r="U505" s="71">
        <v>3511242</v>
      </c>
      <c r="V505" s="71">
        <v>686</v>
      </c>
      <c r="W505" s="71">
        <v>114</v>
      </c>
      <c r="X505" s="71">
        <v>6153</v>
      </c>
      <c r="Y505" s="71">
        <v>9052</v>
      </c>
      <c r="Z505" s="71">
        <v>15503</v>
      </c>
      <c r="AA505" s="71">
        <v>4648</v>
      </c>
      <c r="AB505" s="71">
        <v>24707</v>
      </c>
      <c r="AC505" s="71">
        <v>0</v>
      </c>
      <c r="AD505" s="71">
        <v>4.648994373737648</v>
      </c>
      <c r="AE505" s="72"/>
      <c r="AF505" s="71">
        <v>25102206.825479049</v>
      </c>
      <c r="AG505" s="71">
        <v>1215189.3435380911</v>
      </c>
      <c r="AH505" s="71">
        <v>1104334.1963134301</v>
      </c>
      <c r="AI505" s="71">
        <v>36505594.635821067</v>
      </c>
      <c r="AJ505" s="71">
        <v>40735090.532626823</v>
      </c>
      <c r="AK505" s="71">
        <v>0</v>
      </c>
      <c r="AL505" s="71">
        <v>0</v>
      </c>
      <c r="AM505" s="71">
        <v>3393923.5579083259</v>
      </c>
      <c r="AN505" s="71">
        <v>0</v>
      </c>
      <c r="AO505" s="71">
        <v>0</v>
      </c>
      <c r="AP505" s="71">
        <v>108056339.09168679</v>
      </c>
      <c r="AQ505" s="72"/>
      <c r="AR505" s="71">
        <v>817</v>
      </c>
      <c r="AS505" s="71">
        <v>162</v>
      </c>
      <c r="AT505" s="71">
        <v>0</v>
      </c>
      <c r="AU505" s="71">
        <v>0</v>
      </c>
      <c r="AV505" s="71">
        <v>0</v>
      </c>
      <c r="AW505" s="71">
        <v>0</v>
      </c>
      <c r="AX505" s="71"/>
      <c r="AY505" s="72"/>
      <c r="AZ505" s="71">
        <v>3604.8</v>
      </c>
      <c r="BA505" s="71">
        <v>6470.5999999999995</v>
      </c>
      <c r="BB505" s="71">
        <v>0</v>
      </c>
      <c r="BC505" s="71">
        <v>0</v>
      </c>
      <c r="BD505" s="71">
        <v>0</v>
      </c>
      <c r="BE505" s="71">
        <v>0</v>
      </c>
      <c r="BF505" s="71"/>
      <c r="BG505" s="72"/>
      <c r="BH505" s="71">
        <v>0</v>
      </c>
      <c r="BI505" s="71">
        <v>0</v>
      </c>
      <c r="BJ505" s="71">
        <v>3.4910000000000001</v>
      </c>
      <c r="BK505" s="71">
        <v>0</v>
      </c>
      <c r="BL505" s="71">
        <v>0</v>
      </c>
      <c r="BM505" s="71">
        <v>0</v>
      </c>
      <c r="BN505" s="72"/>
      <c r="BO505" s="71">
        <v>0</v>
      </c>
      <c r="BP505" s="71">
        <v>0</v>
      </c>
      <c r="BQ505" s="71">
        <v>1</v>
      </c>
      <c r="BR505" s="71">
        <v>0</v>
      </c>
      <c r="BS505" s="71">
        <v>0</v>
      </c>
      <c r="BT505" s="71">
        <v>0</v>
      </c>
      <c r="BU505"/>
      <c r="BV505" s="70">
        <v>3.4910000000000001</v>
      </c>
      <c r="BW505" s="70">
        <v>0</v>
      </c>
      <c r="BX505" s="70">
        <v>0</v>
      </c>
      <c r="BY505" s="70">
        <v>0</v>
      </c>
      <c r="BZ505" s="70">
        <v>0</v>
      </c>
      <c r="CA505" s="70">
        <v>0</v>
      </c>
      <c r="CB505" s="70">
        <v>0</v>
      </c>
      <c r="CC505" s="70">
        <v>0</v>
      </c>
      <c r="CD505" s="70">
        <v>0</v>
      </c>
    </row>
    <row r="506" spans="1:82">
      <c r="A506" s="70" t="s">
        <v>2205</v>
      </c>
      <c r="B506" s="70">
        <v>440</v>
      </c>
      <c r="C506" s="70">
        <v>15</v>
      </c>
      <c r="D506" s="70">
        <v>26</v>
      </c>
      <c r="E506" s="70">
        <v>2018</v>
      </c>
      <c r="F506" s="70" t="s">
        <v>183</v>
      </c>
      <c r="G506" s="70" t="s">
        <v>2190</v>
      </c>
      <c r="H506" s="70" t="s">
        <v>2191</v>
      </c>
      <c r="I506" s="148"/>
      <c r="J506" s="71">
        <v>39.546849061663551</v>
      </c>
      <c r="K506" s="71">
        <v>1.5648057730996674</v>
      </c>
      <c r="L506" s="71">
        <v>6.3070189940842951</v>
      </c>
      <c r="M506" s="71">
        <v>26.492930066402632</v>
      </c>
      <c r="N506" s="71">
        <v>30.495742829520321</v>
      </c>
      <c r="O506" s="71">
        <v>25.658965675100358</v>
      </c>
      <c r="P506" s="71">
        <v>21.963572348808484</v>
      </c>
      <c r="Q506" s="71">
        <v>1.5589783586527599</v>
      </c>
      <c r="R506" s="71">
        <v>0</v>
      </c>
      <c r="S506" s="71">
        <v>4.4904675025122742</v>
      </c>
      <c r="T506" s="72"/>
      <c r="U506" s="71">
        <v>3489361</v>
      </c>
      <c r="V506" s="71">
        <v>686</v>
      </c>
      <c r="W506" s="71">
        <v>114</v>
      </c>
      <c r="X506" s="71">
        <v>6153</v>
      </c>
      <c r="Y506" s="71">
        <v>9106</v>
      </c>
      <c r="Z506" s="71">
        <v>15635</v>
      </c>
      <c r="AA506" s="71">
        <v>4595</v>
      </c>
      <c r="AB506" s="71">
        <v>24597</v>
      </c>
      <c r="AC506" s="71">
        <v>0</v>
      </c>
      <c r="AD506" s="71">
        <v>4.4904675025122742</v>
      </c>
      <c r="AE506" s="72"/>
      <c r="AF506" s="71">
        <v>22449583.946882281</v>
      </c>
      <c r="AG506" s="71">
        <v>1072592.5343364109</v>
      </c>
      <c r="AH506" s="71">
        <v>1037367.548535922</v>
      </c>
      <c r="AI506" s="71">
        <v>34739868.57971818</v>
      </c>
      <c r="AJ506" s="71">
        <v>39575814.718594573</v>
      </c>
      <c r="AK506" s="71">
        <v>0</v>
      </c>
      <c r="AL506" s="71">
        <v>0</v>
      </c>
      <c r="AM506" s="71">
        <v>3385804.3701744271</v>
      </c>
      <c r="AN506" s="71">
        <v>0</v>
      </c>
      <c r="AO506" s="71">
        <v>0</v>
      </c>
      <c r="AP506" s="71">
        <v>102261031.69824179</v>
      </c>
      <c r="AQ506" s="72"/>
      <c r="AR506" s="71">
        <v>876</v>
      </c>
      <c r="AS506" s="71">
        <v>181</v>
      </c>
      <c r="AT506" s="71">
        <v>0</v>
      </c>
      <c r="AU506" s="71">
        <v>0</v>
      </c>
      <c r="AV506" s="71">
        <v>0</v>
      </c>
      <c r="AW506" s="71">
        <v>0</v>
      </c>
      <c r="AX506" s="71"/>
      <c r="AY506" s="72"/>
      <c r="AZ506" s="71">
        <v>3906.4999999999991</v>
      </c>
      <c r="BA506" s="71">
        <v>7499.1</v>
      </c>
      <c r="BB506" s="71">
        <v>0</v>
      </c>
      <c r="BC506" s="71">
        <v>0</v>
      </c>
      <c r="BD506" s="71">
        <v>0</v>
      </c>
      <c r="BE506" s="71">
        <v>0</v>
      </c>
      <c r="BF506" s="71"/>
      <c r="BG506" s="72"/>
      <c r="BH506" s="71">
        <v>0</v>
      </c>
      <c r="BI506" s="71">
        <v>0</v>
      </c>
      <c r="BJ506" s="71">
        <v>3.1240000000000001</v>
      </c>
      <c r="BK506" s="71">
        <v>0</v>
      </c>
      <c r="BL506" s="71">
        <v>0</v>
      </c>
      <c r="BM506" s="71">
        <v>0</v>
      </c>
      <c r="BN506" s="72"/>
      <c r="BO506" s="71">
        <v>0</v>
      </c>
      <c r="BP506" s="71">
        <v>0</v>
      </c>
      <c r="BQ506" s="71">
        <v>1</v>
      </c>
      <c r="BR506" s="71">
        <v>0</v>
      </c>
      <c r="BS506" s="71">
        <v>0</v>
      </c>
      <c r="BT506" s="71">
        <v>0</v>
      </c>
      <c r="BU506"/>
      <c r="BV506" s="70">
        <v>3.1240000000000001</v>
      </c>
      <c r="BW506" s="70">
        <v>0</v>
      </c>
      <c r="BX506" s="70">
        <v>0</v>
      </c>
      <c r="BY506" s="70">
        <v>0</v>
      </c>
      <c r="BZ506" s="70">
        <v>0</v>
      </c>
      <c r="CA506" s="70">
        <v>0</v>
      </c>
      <c r="CB506" s="70">
        <v>0</v>
      </c>
      <c r="CC506" s="70">
        <v>0</v>
      </c>
      <c r="CD506" s="70">
        <v>0</v>
      </c>
    </row>
    <row r="507" spans="1:82">
      <c r="A507" s="70" t="s">
        <v>2206</v>
      </c>
      <c r="B507" s="70">
        <v>441</v>
      </c>
      <c r="C507" s="70">
        <v>16</v>
      </c>
      <c r="D507" s="70">
        <v>26</v>
      </c>
      <c r="E507" s="70">
        <v>2019</v>
      </c>
      <c r="F507" s="70" t="s">
        <v>158</v>
      </c>
      <c r="G507" s="70" t="s">
        <v>2190</v>
      </c>
      <c r="H507" s="70" t="s">
        <v>2191</v>
      </c>
      <c r="I507" s="148"/>
      <c r="J507" s="71">
        <v>37.482470304922707</v>
      </c>
      <c r="K507" s="71">
        <v>1.4571271669089467</v>
      </c>
      <c r="L507" s="71">
        <v>6.375571368617913</v>
      </c>
      <c r="M507" s="71">
        <v>25.331091943468273</v>
      </c>
      <c r="N507" s="71">
        <v>26.705810973082293</v>
      </c>
      <c r="O507" s="71">
        <v>24.831207589382895</v>
      </c>
      <c r="P507" s="71">
        <v>21.512771650747844</v>
      </c>
      <c r="Q507" s="71">
        <v>1.5054208057752501</v>
      </c>
      <c r="R507" s="71">
        <v>0</v>
      </c>
      <c r="S507" s="71">
        <v>4.6968502548359687</v>
      </c>
      <c r="T507" s="72"/>
      <c r="U507" s="71">
        <v>3402215</v>
      </c>
      <c r="V507" s="71">
        <v>686</v>
      </c>
      <c r="W507" s="71">
        <v>114</v>
      </c>
      <c r="X507" s="71">
        <v>6153</v>
      </c>
      <c r="Y507" s="71">
        <v>9133</v>
      </c>
      <c r="Z507" s="71">
        <v>15546</v>
      </c>
      <c r="AA507" s="71">
        <v>4467</v>
      </c>
      <c r="AB507" s="71">
        <v>24395</v>
      </c>
      <c r="AC507" s="71">
        <v>0</v>
      </c>
      <c r="AD507" s="71">
        <v>4.6968502548359687</v>
      </c>
      <c r="AE507" s="72"/>
      <c r="AF507" s="71">
        <v>22150781.86036418</v>
      </c>
      <c r="AG507" s="71">
        <v>1046198.7959172589</v>
      </c>
      <c r="AH507" s="71">
        <v>1125505.310564578</v>
      </c>
      <c r="AI507" s="71">
        <v>34685250.760999911</v>
      </c>
      <c r="AJ507" s="71">
        <v>35520815.967165157</v>
      </c>
      <c r="AK507" s="71">
        <v>0</v>
      </c>
      <c r="AL507" s="71">
        <v>0</v>
      </c>
      <c r="AM507" s="71">
        <v>3322415.3545383229</v>
      </c>
      <c r="AN507" s="71">
        <v>0</v>
      </c>
      <c r="AO507" s="71">
        <v>0</v>
      </c>
      <c r="AP507" s="71">
        <v>97850968.049549401</v>
      </c>
      <c r="AQ507" s="72"/>
      <c r="AR507" s="71">
        <v>930</v>
      </c>
      <c r="AS507" s="71">
        <v>203</v>
      </c>
      <c r="AT507" s="71">
        <v>0</v>
      </c>
      <c r="AU507" s="71">
        <v>0</v>
      </c>
      <c r="AV507" s="71">
        <v>0</v>
      </c>
      <c r="AW507" s="71">
        <v>0</v>
      </c>
      <c r="AX507" s="71"/>
      <c r="AY507" s="72"/>
      <c r="AZ507" s="71">
        <v>4166.2000000000007</v>
      </c>
      <c r="BA507" s="71">
        <v>8350.9</v>
      </c>
      <c r="BB507" s="71">
        <v>0</v>
      </c>
      <c r="BC507" s="71">
        <v>0</v>
      </c>
      <c r="BD507" s="71">
        <v>0</v>
      </c>
      <c r="BE507" s="71">
        <v>0</v>
      </c>
      <c r="BF507" s="71"/>
      <c r="BG507" s="72"/>
      <c r="BH507" s="71">
        <v>0</v>
      </c>
      <c r="BI507" s="71">
        <v>0</v>
      </c>
      <c r="BJ507" s="71">
        <v>2.919</v>
      </c>
      <c r="BK507" s="71">
        <v>0</v>
      </c>
      <c r="BL507" s="71">
        <v>0</v>
      </c>
      <c r="BM507" s="71">
        <v>0</v>
      </c>
      <c r="BN507" s="72"/>
      <c r="BO507" s="71">
        <v>0</v>
      </c>
      <c r="BP507" s="71">
        <v>0</v>
      </c>
      <c r="BQ507" s="71">
        <v>1</v>
      </c>
      <c r="BR507" s="71">
        <v>0</v>
      </c>
      <c r="BS507" s="71">
        <v>0</v>
      </c>
      <c r="BT507" s="71">
        <v>0</v>
      </c>
      <c r="BU507"/>
      <c r="BV507" s="70">
        <v>2.919</v>
      </c>
      <c r="BW507" s="70">
        <v>0</v>
      </c>
      <c r="BX507" s="70">
        <v>0</v>
      </c>
      <c r="BY507" s="70">
        <v>0</v>
      </c>
      <c r="BZ507" s="70">
        <v>0</v>
      </c>
      <c r="CA507" s="70">
        <v>0</v>
      </c>
      <c r="CB507" s="70">
        <v>0</v>
      </c>
      <c r="CC507" s="70">
        <v>0</v>
      </c>
      <c r="CD507" s="70">
        <v>0</v>
      </c>
    </row>
    <row r="508" spans="1:82">
      <c r="A508" s="70" t="s">
        <v>2207</v>
      </c>
      <c r="B508" s="70">
        <v>442</v>
      </c>
      <c r="C508" s="70">
        <v>17</v>
      </c>
      <c r="D508" s="70">
        <v>26</v>
      </c>
      <c r="E508" s="70">
        <v>2020</v>
      </c>
      <c r="F508" s="70" t="s">
        <v>159</v>
      </c>
      <c r="G508" s="70" t="s">
        <v>2190</v>
      </c>
      <c r="H508" s="70" t="s">
        <v>2191</v>
      </c>
      <c r="I508" s="148"/>
      <c r="J508" s="71">
        <v>47.555969539146211</v>
      </c>
      <c r="K508" s="71">
        <v>1.4400428015253284</v>
      </c>
      <c r="L508" s="71">
        <v>19.803484180776309</v>
      </c>
      <c r="M508" s="71">
        <v>19.867384604076111</v>
      </c>
      <c r="N508" s="71">
        <v>27.796417531087112</v>
      </c>
      <c r="O508" s="71">
        <v>21.758447432703655</v>
      </c>
      <c r="P508" s="71">
        <v>20.194486760850019</v>
      </c>
      <c r="Q508" s="71">
        <v>1.4276159956580401</v>
      </c>
      <c r="R508" s="71">
        <v>0</v>
      </c>
      <c r="S508" s="71">
        <v>4.3145139806133894</v>
      </c>
      <c r="T508" s="72"/>
      <c r="U508" s="71">
        <v>4639540</v>
      </c>
      <c r="V508" s="71">
        <v>651</v>
      </c>
      <c r="W508" s="71">
        <v>487</v>
      </c>
      <c r="X508" s="71">
        <v>5664</v>
      </c>
      <c r="Y508" s="71">
        <v>9238</v>
      </c>
      <c r="Z508" s="71">
        <v>15548</v>
      </c>
      <c r="AA508" s="71">
        <v>4457</v>
      </c>
      <c r="AB508" s="71">
        <v>24213</v>
      </c>
      <c r="AC508" s="71">
        <v>0</v>
      </c>
      <c r="AD508" s="71">
        <v>4.3145139806133894</v>
      </c>
      <c r="AE508" s="72"/>
      <c r="AF508" s="71">
        <v>29162042.397884719</v>
      </c>
      <c r="AG508" s="71">
        <v>1006552.852216126</v>
      </c>
      <c r="AH508" s="71">
        <v>3769683.9379587416</v>
      </c>
      <c r="AI508" s="71">
        <v>28726767.730683263</v>
      </c>
      <c r="AJ508" s="71">
        <v>38176305.39605207</v>
      </c>
      <c r="AK508" s="71"/>
      <c r="AL508" s="71"/>
      <c r="AM508" s="71">
        <v>3160065.5120407967</v>
      </c>
      <c r="AN508" s="71"/>
      <c r="AO508" s="71"/>
      <c r="AP508" s="71">
        <v>104001417.82683572</v>
      </c>
      <c r="AQ508" s="72"/>
      <c r="AR508" s="71">
        <v>946</v>
      </c>
      <c r="AS508" s="71">
        <v>215</v>
      </c>
      <c r="AT508" s="71">
        <v>0</v>
      </c>
      <c r="AU508" s="71">
        <v>0</v>
      </c>
      <c r="AV508" s="71">
        <v>0</v>
      </c>
      <c r="AW508" s="71">
        <v>0</v>
      </c>
      <c r="AX508" s="71"/>
      <c r="AY508" s="72"/>
      <c r="AZ508" s="71">
        <v>4249</v>
      </c>
      <c r="BA508" s="71">
        <v>8910.5999999999967</v>
      </c>
      <c r="BB508" s="71">
        <v>0</v>
      </c>
      <c r="BC508" s="71">
        <v>0</v>
      </c>
      <c r="BD508" s="71">
        <v>0</v>
      </c>
      <c r="BE508" s="71">
        <v>0</v>
      </c>
      <c r="BF508" s="71"/>
      <c r="BG508" s="72"/>
      <c r="BH508" s="71">
        <v>0</v>
      </c>
      <c r="BI508" s="71">
        <v>0</v>
      </c>
      <c r="BJ508" s="71">
        <v>2.7959999999999998</v>
      </c>
      <c r="BK508" s="71">
        <v>0</v>
      </c>
      <c r="BL508" s="71">
        <v>0</v>
      </c>
      <c r="BM508" s="71">
        <v>0</v>
      </c>
      <c r="BN508" s="72"/>
      <c r="BO508" s="71">
        <v>0</v>
      </c>
      <c r="BP508" s="71">
        <v>0</v>
      </c>
      <c r="BQ508" s="71">
        <v>1</v>
      </c>
      <c r="BR508" s="71">
        <v>0</v>
      </c>
      <c r="BS508" s="71">
        <v>0</v>
      </c>
      <c r="BT508" s="71">
        <v>0</v>
      </c>
      <c r="BU508"/>
      <c r="BV508" s="70">
        <v>2.7959999999999998</v>
      </c>
      <c r="BW508" s="70">
        <v>0</v>
      </c>
      <c r="BX508" s="70">
        <v>0</v>
      </c>
      <c r="BY508" s="70">
        <v>0</v>
      </c>
      <c r="BZ508" s="70">
        <v>0</v>
      </c>
      <c r="CA508" s="70">
        <v>0</v>
      </c>
      <c r="CB508" s="70">
        <v>0</v>
      </c>
      <c r="CC508" s="70">
        <v>0</v>
      </c>
      <c r="CD508" s="70">
        <v>0</v>
      </c>
    </row>
    <row r="509" spans="1:82">
      <c r="A509" s="70" t="s">
        <v>2208</v>
      </c>
      <c r="B509" s="70">
        <v>442</v>
      </c>
      <c r="C509" s="70">
        <v>18</v>
      </c>
      <c r="D509" s="70">
        <v>26</v>
      </c>
      <c r="E509" s="70">
        <v>2021</v>
      </c>
      <c r="F509" s="70" t="s">
        <v>160</v>
      </c>
      <c r="G509" s="70" t="s">
        <v>2190</v>
      </c>
      <c r="H509" s="70" t="s">
        <v>2191</v>
      </c>
      <c r="I509" s="148"/>
      <c r="J509" s="71">
        <v>54.200765829269372</v>
      </c>
      <c r="K509" s="71">
        <v>1.5406941740221136</v>
      </c>
      <c r="L509" s="71">
        <v>19.750273620421954</v>
      </c>
      <c r="M509" s="71">
        <v>22.51165975651589</v>
      </c>
      <c r="N509" s="71">
        <v>26.6959641573313</v>
      </c>
      <c r="O509" s="71">
        <v>21.062525435336799</v>
      </c>
      <c r="P509" s="71">
        <v>20.449730177064591</v>
      </c>
      <c r="Q509" s="71">
        <v>1.3922405758918599</v>
      </c>
      <c r="R509" s="71">
        <v>0</v>
      </c>
      <c r="S509" s="71">
        <v>3.511261650985654</v>
      </c>
      <c r="T509" s="72"/>
      <c r="U509" s="71">
        <v>5573853</v>
      </c>
      <c r="V509" s="71">
        <v>651</v>
      </c>
      <c r="W509" s="71">
        <v>487</v>
      </c>
      <c r="X509" s="71">
        <v>5664</v>
      </c>
      <c r="Y509" s="71">
        <v>9243</v>
      </c>
      <c r="Z509" s="71">
        <v>15497</v>
      </c>
      <c r="AA509" s="71">
        <v>4401</v>
      </c>
      <c r="AB509" s="71">
        <v>23845</v>
      </c>
      <c r="AC509" s="71">
        <v>0</v>
      </c>
      <c r="AD509" s="71">
        <v>3.511261650985654</v>
      </c>
      <c r="AE509" s="72"/>
      <c r="AF509" s="71">
        <v>34843755.21468588</v>
      </c>
      <c r="AG509" s="71">
        <v>1070603.1480861942</v>
      </c>
      <c r="AH509" s="71">
        <v>3159642.8233196572</v>
      </c>
      <c r="AI509" s="71">
        <v>33119590.529820811</v>
      </c>
      <c r="AJ509" s="71">
        <v>35695032.821740121</v>
      </c>
      <c r="AK509" s="71">
        <v>0</v>
      </c>
      <c r="AL509" s="71">
        <v>0</v>
      </c>
      <c r="AM509" s="71">
        <v>3129987.4047770607</v>
      </c>
      <c r="AN509" s="71">
        <v>0</v>
      </c>
      <c r="AO509" s="71">
        <v>0</v>
      </c>
      <c r="AP509" s="71">
        <v>111018611.94242972</v>
      </c>
      <c r="AQ509" s="72"/>
      <c r="AR509" s="71">
        <v>988</v>
      </c>
      <c r="AS509" s="71">
        <v>226</v>
      </c>
      <c r="AT509" s="71">
        <v>0</v>
      </c>
      <c r="AU509" s="71">
        <v>0</v>
      </c>
      <c r="AV509" s="71">
        <v>0</v>
      </c>
      <c r="AW509" s="71">
        <v>0</v>
      </c>
      <c r="AX509" s="71"/>
      <c r="AY509" s="72"/>
      <c r="AZ509" s="71">
        <v>4504.3</v>
      </c>
      <c r="BA509" s="71">
        <v>9403.2999999999993</v>
      </c>
      <c r="BB509" s="71">
        <v>0</v>
      </c>
      <c r="BC509" s="71">
        <v>0</v>
      </c>
      <c r="BD509" s="71">
        <v>0</v>
      </c>
      <c r="BE509" s="71">
        <v>0</v>
      </c>
      <c r="BF509" s="71"/>
      <c r="BG509" s="72"/>
      <c r="BH509" s="71">
        <v>0</v>
      </c>
      <c r="BI509" s="71">
        <v>0</v>
      </c>
      <c r="BJ509" s="71">
        <v>2.4039999999999999</v>
      </c>
      <c r="BK509" s="71">
        <v>0</v>
      </c>
      <c r="BL509" s="71">
        <v>0</v>
      </c>
      <c r="BM509" s="71">
        <v>0</v>
      </c>
      <c r="BN509" s="72"/>
      <c r="BO509" s="71">
        <v>0</v>
      </c>
      <c r="BP509" s="71">
        <v>0</v>
      </c>
      <c r="BQ509" s="71">
        <v>1</v>
      </c>
      <c r="BR509" s="71">
        <v>0</v>
      </c>
      <c r="BS509" s="71">
        <v>0</v>
      </c>
      <c r="BT509" s="71">
        <v>0</v>
      </c>
      <c r="BU509"/>
      <c r="BV509" s="70">
        <v>2.4039999999999999</v>
      </c>
      <c r="BW509" s="70">
        <v>0</v>
      </c>
      <c r="BX509" s="70">
        <v>0</v>
      </c>
      <c r="BY509" s="70">
        <v>0</v>
      </c>
      <c r="BZ509" s="70">
        <v>0</v>
      </c>
      <c r="CA509" s="70">
        <v>0</v>
      </c>
      <c r="CB509" s="70">
        <v>0</v>
      </c>
      <c r="CC509" s="70">
        <v>0</v>
      </c>
      <c r="CD509" s="70">
        <v>0</v>
      </c>
    </row>
    <row r="510" spans="1:82">
      <c r="A510" s="70" t="s">
        <v>2209</v>
      </c>
      <c r="B510" s="70">
        <v>442</v>
      </c>
      <c r="C510" s="70">
        <v>19</v>
      </c>
      <c r="D510" s="70">
        <v>26</v>
      </c>
      <c r="E510" s="70">
        <v>2022</v>
      </c>
      <c r="F510" s="70" t="s">
        <v>161</v>
      </c>
      <c r="G510" s="70" t="s">
        <v>2190</v>
      </c>
      <c r="H510" s="70" t="s">
        <v>2191</v>
      </c>
      <c r="I510" s="148"/>
      <c r="J510" s="71">
        <v>38.740318197764623</v>
      </c>
      <c r="K510" s="71">
        <v>1.4072202472974078</v>
      </c>
      <c r="L510" s="71">
        <v>20.029687661092542</v>
      </c>
      <c r="M510" s="71">
        <v>20.789764056726668</v>
      </c>
      <c r="N510" s="71">
        <v>27.649983386157459</v>
      </c>
      <c r="O510" s="71">
        <v>22.185728499227217</v>
      </c>
      <c r="P510" s="71">
        <v>20.449315067588945</v>
      </c>
      <c r="Q510" s="71">
        <v>1.3824405115938598</v>
      </c>
      <c r="R510" s="71">
        <v>0</v>
      </c>
      <c r="S510" s="71">
        <v>4.1450407071763786</v>
      </c>
      <c r="T510" s="72"/>
      <c r="U510" s="71">
        <v>4485302</v>
      </c>
      <c r="V510" s="71">
        <v>651</v>
      </c>
      <c r="W510" s="71">
        <v>487</v>
      </c>
      <c r="X510" s="71">
        <v>5664</v>
      </c>
      <c r="Y510" s="71">
        <v>9299</v>
      </c>
      <c r="Z510" s="71">
        <v>15509</v>
      </c>
      <c r="AA510" s="71">
        <v>4468</v>
      </c>
      <c r="AB510" s="71">
        <v>23483</v>
      </c>
      <c r="AC510" s="71">
        <v>0</v>
      </c>
      <c r="AD510" s="71">
        <v>4.1450407071763786</v>
      </c>
      <c r="AE510" s="72"/>
      <c r="AF510" s="71">
        <v>25215344.6173894</v>
      </c>
      <c r="AG510" s="71">
        <v>1051781.1594685379</v>
      </c>
      <c r="AH510" s="71">
        <v>4498019.2541453727</v>
      </c>
      <c r="AI510" s="71">
        <v>31609724.121464029</v>
      </c>
      <c r="AJ510" s="71">
        <v>40327516.4407451</v>
      </c>
      <c r="AK510" s="71">
        <v>0</v>
      </c>
      <c r="AL510" s="71">
        <v>0</v>
      </c>
      <c r="AM510" s="71">
        <v>3032296.254562295</v>
      </c>
      <c r="AN510" s="71">
        <v>0</v>
      </c>
      <c r="AO510" s="71">
        <v>0</v>
      </c>
      <c r="AP510" s="71">
        <v>105734681.84777473</v>
      </c>
      <c r="AQ510" s="72"/>
      <c r="AR510" s="71">
        <v>1032</v>
      </c>
      <c r="AS510" s="71">
        <v>230</v>
      </c>
      <c r="AT510" s="71">
        <v>0</v>
      </c>
      <c r="AU510" s="71">
        <v>0</v>
      </c>
      <c r="AV510" s="71">
        <v>0</v>
      </c>
      <c r="AW510" s="71">
        <v>0</v>
      </c>
      <c r="AX510" s="71"/>
      <c r="AY510" s="72"/>
      <c r="AZ510" s="71">
        <v>4782.0000000000027</v>
      </c>
      <c r="BA510" s="71">
        <v>9612.5999999999985</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2210</v>
      </c>
      <c r="B511" s="70">
        <v>442</v>
      </c>
      <c r="C511" s="70">
        <v>20</v>
      </c>
      <c r="D511" s="70">
        <v>26</v>
      </c>
      <c r="E511" s="70">
        <v>2023</v>
      </c>
      <c r="F511" s="70" t="s">
        <v>1539</v>
      </c>
      <c r="G511" s="70" t="s">
        <v>2190</v>
      </c>
      <c r="H511" s="70" t="s">
        <v>2191</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1072</v>
      </c>
      <c r="AS511" s="71">
        <v>233</v>
      </c>
      <c r="AT511" s="71">
        <v>0</v>
      </c>
      <c r="AU511" s="71">
        <v>0</v>
      </c>
      <c r="AV511" s="71">
        <v>0</v>
      </c>
      <c r="AW511" s="71">
        <v>0</v>
      </c>
      <c r="AX511" s="71"/>
      <c r="AY511" s="72"/>
      <c r="AZ511" s="71">
        <v>5032.2000000000062</v>
      </c>
      <c r="BA511" s="71">
        <v>9722.5999999999985</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2211</v>
      </c>
      <c r="B512" s="70">
        <v>442</v>
      </c>
      <c r="C512" s="70">
        <v>21</v>
      </c>
      <c r="D512" s="70">
        <v>26</v>
      </c>
      <c r="E512" s="70">
        <v>2024</v>
      </c>
      <c r="F512" s="70" t="s">
        <v>1554</v>
      </c>
      <c r="G512" s="70" t="s">
        <v>2190</v>
      </c>
      <c r="H512" s="70" t="s">
        <v>2191</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2212</v>
      </c>
      <c r="B513" s="70">
        <v>18</v>
      </c>
      <c r="C513" s="70">
        <v>1</v>
      </c>
      <c r="D513" s="70">
        <v>2</v>
      </c>
      <c r="E513" s="70">
        <v>1990</v>
      </c>
      <c r="F513" s="70" t="s">
        <v>787</v>
      </c>
      <c r="G513" s="70" t="s">
        <v>2213</v>
      </c>
      <c r="H513" s="70" t="s">
        <v>2214</v>
      </c>
      <c r="I513" s="148"/>
      <c r="J513" s="71">
        <v>54.519854960277819</v>
      </c>
      <c r="K513" s="71">
        <v>1.9158391398160659</v>
      </c>
      <c r="L513" s="71">
        <v>7.8461425262810316</v>
      </c>
      <c r="M513" s="71">
        <v>8.0205064225393521</v>
      </c>
      <c r="N513" s="71">
        <v>17.92995163896061</v>
      </c>
      <c r="O513" s="71">
        <v>17.594928882670619</v>
      </c>
      <c r="P513" s="71">
        <v>28.874298539512981</v>
      </c>
      <c r="Q513" s="71">
        <v>1.5094901577211599</v>
      </c>
      <c r="R513" s="71">
        <v>0</v>
      </c>
      <c r="S513" s="71">
        <v>1.3676616014176111</v>
      </c>
      <c r="T513" s="72"/>
      <c r="U513" s="71">
        <v>3214136</v>
      </c>
      <c r="V513" s="71">
        <v>554</v>
      </c>
      <c r="W513" s="71">
        <v>87</v>
      </c>
      <c r="X513" s="71">
        <v>3096</v>
      </c>
      <c r="Y513" s="71">
        <v>6478</v>
      </c>
      <c r="Z513" s="71">
        <v>7237</v>
      </c>
      <c r="AA513" s="71">
        <v>7011</v>
      </c>
      <c r="AB513" s="71">
        <v>24509</v>
      </c>
      <c r="AC513" s="71">
        <v>0</v>
      </c>
      <c r="AD513" s="71">
        <v>1.3676616014176111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2215</v>
      </c>
      <c r="B514" s="70">
        <v>19</v>
      </c>
      <c r="C514" s="70">
        <v>2</v>
      </c>
      <c r="D514" s="70">
        <v>2</v>
      </c>
      <c r="E514" s="70">
        <v>2005</v>
      </c>
      <c r="F514" s="70" t="s">
        <v>789</v>
      </c>
      <c r="G514" s="70" t="s">
        <v>2213</v>
      </c>
      <c r="H514" s="70" t="s">
        <v>2214</v>
      </c>
      <c r="I514" s="148"/>
      <c r="J514" s="71">
        <v>78.799247552487628</v>
      </c>
      <c r="K514" s="71">
        <v>1.937868524173894</v>
      </c>
      <c r="L514" s="71">
        <v>12.68549008352902</v>
      </c>
      <c r="M514" s="71">
        <v>21.492858047284109</v>
      </c>
      <c r="N514" s="71">
        <v>29.5872958990265</v>
      </c>
      <c r="O514" s="71">
        <v>31.166088124149201</v>
      </c>
      <c r="P514" s="71">
        <v>34.169768537092537</v>
      </c>
      <c r="Q514" s="71">
        <v>1.55468990974224</v>
      </c>
      <c r="R514" s="71">
        <v>0</v>
      </c>
      <c r="S514" s="71">
        <v>0.45937785307294182</v>
      </c>
      <c r="T514" s="72"/>
      <c r="U514" s="71">
        <v>4294759</v>
      </c>
      <c r="V514" s="71">
        <v>817</v>
      </c>
      <c r="W514" s="71">
        <v>138</v>
      </c>
      <c r="X514" s="71">
        <v>4677</v>
      </c>
      <c r="Y514" s="71">
        <v>8995</v>
      </c>
      <c r="Z514" s="71">
        <v>14834</v>
      </c>
      <c r="AA514" s="71">
        <v>6795</v>
      </c>
      <c r="AB514" s="71">
        <v>26389</v>
      </c>
      <c r="AC514" s="71">
        <v>0</v>
      </c>
      <c r="AD514" s="71">
        <v>0.45937785307294182</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2216</v>
      </c>
      <c r="B515" s="70">
        <v>20</v>
      </c>
      <c r="C515" s="70">
        <v>3</v>
      </c>
      <c r="D515" s="70">
        <v>2</v>
      </c>
      <c r="E515" s="70">
        <v>2006</v>
      </c>
      <c r="F515" s="70" t="s">
        <v>790</v>
      </c>
      <c r="G515" s="70" t="s">
        <v>2213</v>
      </c>
      <c r="H515" s="70" t="s">
        <v>2214</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2217</v>
      </c>
      <c r="B516" s="70">
        <v>21</v>
      </c>
      <c r="C516" s="70">
        <v>4</v>
      </c>
      <c r="D516" s="70">
        <v>2</v>
      </c>
      <c r="E516" s="70">
        <v>2007</v>
      </c>
      <c r="F516" s="70" t="s">
        <v>791</v>
      </c>
      <c r="G516" s="70" t="s">
        <v>2213</v>
      </c>
      <c r="H516" s="70" t="s">
        <v>2214</v>
      </c>
      <c r="I516" s="148"/>
      <c r="J516" s="71">
        <v>68.951917486548595</v>
      </c>
      <c r="K516" s="71">
        <v>1.8333457000656681</v>
      </c>
      <c r="L516" s="71">
        <v>8.3189573302408988</v>
      </c>
      <c r="M516" s="71">
        <v>26.113317506043629</v>
      </c>
      <c r="N516" s="71">
        <v>29.128995531105488</v>
      </c>
      <c r="O516" s="71">
        <v>30.519939644678072</v>
      </c>
      <c r="P516" s="71">
        <v>33.585459776120459</v>
      </c>
      <c r="Q516" s="71">
        <v>1.6177918955558599</v>
      </c>
      <c r="R516" s="71">
        <v>0</v>
      </c>
      <c r="S516" s="71">
        <v>0</v>
      </c>
      <c r="T516" s="72"/>
      <c r="U516" s="71">
        <v>4702033</v>
      </c>
      <c r="V516" s="71">
        <v>776</v>
      </c>
      <c r="W516" s="71">
        <v>114</v>
      </c>
      <c r="X516" s="71">
        <v>6231</v>
      </c>
      <c r="Y516" s="71">
        <v>9123</v>
      </c>
      <c r="Z516" s="71">
        <v>15101</v>
      </c>
      <c r="AA516" s="71">
        <v>6577</v>
      </c>
      <c r="AB516" s="71">
        <v>26008</v>
      </c>
      <c r="AC516" s="71">
        <v>0</v>
      </c>
      <c r="AD516" s="71">
        <v>0</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2218</v>
      </c>
      <c r="B517" s="70">
        <v>22</v>
      </c>
      <c r="C517" s="70">
        <v>5</v>
      </c>
      <c r="D517" s="70">
        <v>2</v>
      </c>
      <c r="E517" s="70">
        <v>2008</v>
      </c>
      <c r="F517" s="70" t="s">
        <v>792</v>
      </c>
      <c r="G517" s="70" t="s">
        <v>2213</v>
      </c>
      <c r="H517" s="70" t="s">
        <v>2214</v>
      </c>
      <c r="I517" s="148"/>
      <c r="J517" s="71">
        <v>62.627645218335402</v>
      </c>
      <c r="K517" s="71">
        <v>1.358854352050227</v>
      </c>
      <c r="L517" s="71">
        <v>7.3368935238351964</v>
      </c>
      <c r="M517" s="71">
        <v>27.312576033626801</v>
      </c>
      <c r="N517" s="71">
        <v>29.056609203875102</v>
      </c>
      <c r="O517" s="71">
        <v>29.43625241610787</v>
      </c>
      <c r="P517" s="71">
        <v>33.31765349252754</v>
      </c>
      <c r="Q517" s="71">
        <v>1.5808425684171801</v>
      </c>
      <c r="R517" s="71">
        <v>0</v>
      </c>
      <c r="S517" s="71">
        <v>0</v>
      </c>
      <c r="T517" s="72"/>
      <c r="U517" s="71">
        <v>4662993</v>
      </c>
      <c r="V517" s="71">
        <v>776</v>
      </c>
      <c r="W517" s="71">
        <v>114</v>
      </c>
      <c r="X517" s="71">
        <v>6231</v>
      </c>
      <c r="Y517" s="71">
        <v>9196</v>
      </c>
      <c r="Z517" s="71">
        <v>15076</v>
      </c>
      <c r="AA517" s="71">
        <v>6532</v>
      </c>
      <c r="AB517" s="71">
        <v>25832</v>
      </c>
      <c r="AC517" s="71">
        <v>0</v>
      </c>
      <c r="AD517" s="71">
        <v>0</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2219</v>
      </c>
      <c r="B518" s="70">
        <v>23</v>
      </c>
      <c r="C518" s="70">
        <v>6</v>
      </c>
      <c r="D518" s="70">
        <v>2</v>
      </c>
      <c r="E518" s="70">
        <v>2009</v>
      </c>
      <c r="F518" s="70" t="s">
        <v>176</v>
      </c>
      <c r="G518" s="70" t="s">
        <v>2213</v>
      </c>
      <c r="H518" s="70" t="s">
        <v>2214</v>
      </c>
      <c r="I518" s="148"/>
      <c r="J518" s="71">
        <v>58.240339590445878</v>
      </c>
      <c r="K518" s="71">
        <v>1.4907679371307829</v>
      </c>
      <c r="L518" s="71">
        <v>7.3864438954211478</v>
      </c>
      <c r="M518" s="71">
        <v>36.715792977261692</v>
      </c>
      <c r="N518" s="71">
        <v>29.394916818849872</v>
      </c>
      <c r="O518" s="71">
        <v>30.071741889480201</v>
      </c>
      <c r="P518" s="71">
        <v>31.972020012368692</v>
      </c>
      <c r="Q518" s="71">
        <v>1.49322853694581</v>
      </c>
      <c r="R518" s="71">
        <v>0</v>
      </c>
      <c r="S518" s="71">
        <v>0</v>
      </c>
      <c r="T518" s="72"/>
      <c r="U518" s="71">
        <v>4303388</v>
      </c>
      <c r="V518" s="71">
        <v>805</v>
      </c>
      <c r="W518" s="71">
        <v>204</v>
      </c>
      <c r="X518" s="71">
        <v>7879</v>
      </c>
      <c r="Y518" s="71">
        <v>9253</v>
      </c>
      <c r="Z518" s="71">
        <v>15202</v>
      </c>
      <c r="AA518" s="71">
        <v>6435</v>
      </c>
      <c r="AB518" s="71">
        <v>25614</v>
      </c>
      <c r="AC518" s="71">
        <v>0</v>
      </c>
      <c r="AD518" s="71">
        <v>0</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2.84</v>
      </c>
      <c r="BK518" s="71">
        <v>0</v>
      </c>
      <c r="BL518" s="71">
        <v>4.75</v>
      </c>
      <c r="BM518" s="71">
        <v>0</v>
      </c>
      <c r="BN518" s="72"/>
      <c r="BO518" s="71">
        <v>0</v>
      </c>
      <c r="BP518" s="71">
        <v>0</v>
      </c>
      <c r="BQ518" s="71">
        <v>1</v>
      </c>
      <c r="BR518" s="71">
        <v>0</v>
      </c>
      <c r="BS518" s="71">
        <v>1</v>
      </c>
      <c r="BT518" s="71">
        <v>0</v>
      </c>
      <c r="BU518"/>
      <c r="BV518" s="70">
        <v>7.59</v>
      </c>
      <c r="BW518" s="70">
        <v>0</v>
      </c>
      <c r="BX518" s="70">
        <v>0</v>
      </c>
      <c r="BY518" s="70">
        <v>0</v>
      </c>
      <c r="BZ518" s="70">
        <v>0</v>
      </c>
      <c r="CA518" s="70">
        <v>0</v>
      </c>
      <c r="CB518" s="70">
        <v>0</v>
      </c>
      <c r="CC518" s="70">
        <v>0</v>
      </c>
      <c r="CD518" s="70">
        <v>0</v>
      </c>
    </row>
    <row r="519" spans="1:82">
      <c r="A519" s="70" t="s">
        <v>2220</v>
      </c>
      <c r="B519" s="70">
        <v>24</v>
      </c>
      <c r="C519" s="70">
        <v>7</v>
      </c>
      <c r="D519" s="70">
        <v>2</v>
      </c>
      <c r="E519" s="70">
        <v>2010</v>
      </c>
      <c r="F519" s="70" t="s">
        <v>177</v>
      </c>
      <c r="G519" s="70" t="s">
        <v>2213</v>
      </c>
      <c r="H519" s="70" t="s">
        <v>2214</v>
      </c>
      <c r="I519" s="148"/>
      <c r="J519" s="71">
        <v>55.056507494798502</v>
      </c>
      <c r="K519" s="71">
        <v>1.437389789483805</v>
      </c>
      <c r="L519" s="71">
        <v>7.0034049517856669</v>
      </c>
      <c r="M519" s="71">
        <v>35.107063527993752</v>
      </c>
      <c r="N519" s="71">
        <v>27.678905521661079</v>
      </c>
      <c r="O519" s="71">
        <v>30.298883795276641</v>
      </c>
      <c r="P519" s="71">
        <v>32.525953313627618</v>
      </c>
      <c r="Q519" s="71">
        <v>1.5451272246077801</v>
      </c>
      <c r="R519" s="71">
        <v>0</v>
      </c>
      <c r="S519" s="71">
        <v>0</v>
      </c>
      <c r="T519" s="72"/>
      <c r="U519" s="71">
        <v>4044621</v>
      </c>
      <c r="V519" s="71">
        <v>805</v>
      </c>
      <c r="W519" s="71">
        <v>204</v>
      </c>
      <c r="X519" s="71">
        <v>7879</v>
      </c>
      <c r="Y519" s="71">
        <v>9279</v>
      </c>
      <c r="Z519" s="71">
        <v>15388</v>
      </c>
      <c r="AA519" s="71">
        <v>6383</v>
      </c>
      <c r="AB519" s="71">
        <v>25397</v>
      </c>
      <c r="AC519" s="71">
        <v>0</v>
      </c>
      <c r="AD519" s="71">
        <v>0</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2.871</v>
      </c>
      <c r="BK519" s="71">
        <v>0</v>
      </c>
      <c r="BL519" s="71">
        <v>4.9710000000000001</v>
      </c>
      <c r="BM519" s="71">
        <v>0</v>
      </c>
      <c r="BN519" s="72"/>
      <c r="BO519" s="71">
        <v>0</v>
      </c>
      <c r="BP519" s="71">
        <v>0</v>
      </c>
      <c r="BQ519" s="71">
        <v>1</v>
      </c>
      <c r="BR519" s="71">
        <v>0</v>
      </c>
      <c r="BS519" s="71">
        <v>1</v>
      </c>
      <c r="BT519" s="71">
        <v>0</v>
      </c>
      <c r="BU519"/>
      <c r="BV519" s="70">
        <v>7.8419999999999996</v>
      </c>
      <c r="BW519" s="70">
        <v>0</v>
      </c>
      <c r="BX519" s="70">
        <v>0</v>
      </c>
      <c r="BY519" s="70">
        <v>0</v>
      </c>
      <c r="BZ519" s="70">
        <v>0</v>
      </c>
      <c r="CA519" s="70">
        <v>0</v>
      </c>
      <c r="CB519" s="70">
        <v>0</v>
      </c>
      <c r="CC519" s="70">
        <v>0</v>
      </c>
      <c r="CD519" s="70">
        <v>0</v>
      </c>
    </row>
    <row r="520" spans="1:82">
      <c r="A520" s="70" t="s">
        <v>2221</v>
      </c>
      <c r="B520" s="70">
        <v>25</v>
      </c>
      <c r="C520" s="70">
        <v>8</v>
      </c>
      <c r="D520" s="70">
        <v>2</v>
      </c>
      <c r="E520" s="70">
        <v>2011</v>
      </c>
      <c r="F520" s="70" t="s">
        <v>178</v>
      </c>
      <c r="G520" s="1064" t="s">
        <v>2213</v>
      </c>
      <c r="H520" s="70" t="s">
        <v>2214</v>
      </c>
      <c r="I520" s="148"/>
      <c r="J520" s="71">
        <v>59.786395765987074</v>
      </c>
      <c r="K520" s="71">
        <v>2.2906846827425822</v>
      </c>
      <c r="L520" s="71">
        <v>9.107520468452897</v>
      </c>
      <c r="M520" s="71">
        <v>46.460455319099843</v>
      </c>
      <c r="N520" s="71">
        <v>38.166618578355902</v>
      </c>
      <c r="O520" s="71">
        <v>30.223139446315294</v>
      </c>
      <c r="P520" s="71">
        <v>31.264355989904569</v>
      </c>
      <c r="Q520" s="71">
        <v>1.7649526013616801</v>
      </c>
      <c r="R520" s="71">
        <v>0</v>
      </c>
      <c r="S520" s="71">
        <v>0</v>
      </c>
      <c r="T520" s="72"/>
      <c r="U520" s="71">
        <v>4035725</v>
      </c>
      <c r="V520" s="71">
        <v>805</v>
      </c>
      <c r="W520" s="71">
        <v>204</v>
      </c>
      <c r="X520" s="71">
        <v>7879</v>
      </c>
      <c r="Y520" s="71">
        <v>9337</v>
      </c>
      <c r="Z520" s="71">
        <v>15683</v>
      </c>
      <c r="AA520" s="71">
        <v>6318</v>
      </c>
      <c r="AB520" s="71">
        <v>25150</v>
      </c>
      <c r="AC520" s="71">
        <v>0</v>
      </c>
      <c r="AD520" s="71">
        <v>0</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2.69</v>
      </c>
      <c r="BK520" s="71">
        <v>0</v>
      </c>
      <c r="BL520" s="71">
        <v>3.661</v>
      </c>
      <c r="BM520" s="71">
        <v>0</v>
      </c>
      <c r="BN520" s="72"/>
      <c r="BO520" s="71">
        <v>0</v>
      </c>
      <c r="BP520" s="71">
        <v>0</v>
      </c>
      <c r="BQ520" s="71">
        <v>1</v>
      </c>
      <c r="BR520" s="71">
        <v>0</v>
      </c>
      <c r="BS520" s="71">
        <v>1</v>
      </c>
      <c r="BT520" s="71">
        <v>0</v>
      </c>
      <c r="BU520"/>
      <c r="BV520" s="70">
        <v>6.351</v>
      </c>
      <c r="BW520" s="70">
        <v>0</v>
      </c>
      <c r="BX520" s="70">
        <v>0</v>
      </c>
      <c r="BY520" s="70">
        <v>0</v>
      </c>
      <c r="BZ520" s="70">
        <v>0</v>
      </c>
      <c r="CA520" s="70">
        <v>0</v>
      </c>
      <c r="CB520" s="70">
        <v>0</v>
      </c>
      <c r="CC520" s="70">
        <v>0</v>
      </c>
      <c r="CD520" s="70">
        <v>0</v>
      </c>
    </row>
    <row r="521" spans="1:82">
      <c r="A521" s="70" t="s">
        <v>2222</v>
      </c>
      <c r="B521" s="70">
        <v>26</v>
      </c>
      <c r="C521" s="70">
        <v>9</v>
      </c>
      <c r="D521" s="70">
        <v>2</v>
      </c>
      <c r="E521" s="70">
        <v>2012</v>
      </c>
      <c r="F521" s="70" t="s">
        <v>179</v>
      </c>
      <c r="G521" s="1064" t="s">
        <v>2213</v>
      </c>
      <c r="H521" s="70" t="s">
        <v>2214</v>
      </c>
      <c r="I521" s="148"/>
      <c r="J521" s="71">
        <v>66.15332542317536</v>
      </c>
      <c r="K521" s="71">
        <v>2.2971803210695749</v>
      </c>
      <c r="L521" s="71">
        <v>9.5599064584060898</v>
      </c>
      <c r="M521" s="71">
        <v>50.8452941741049</v>
      </c>
      <c r="N521" s="71">
        <v>50.018405104743508</v>
      </c>
      <c r="O521" s="71">
        <v>30.027372108482297</v>
      </c>
      <c r="P521" s="71">
        <v>30.70071948811243</v>
      </c>
      <c r="Q521" s="71">
        <v>1.91750919166133</v>
      </c>
      <c r="R521" s="71">
        <v>0</v>
      </c>
      <c r="S521" s="71">
        <v>0</v>
      </c>
      <c r="T521" s="72"/>
      <c r="U521" s="71">
        <v>4544775</v>
      </c>
      <c r="V521" s="71">
        <v>805</v>
      </c>
      <c r="W521" s="71">
        <v>204</v>
      </c>
      <c r="X521" s="71">
        <v>7879</v>
      </c>
      <c r="Y521" s="71">
        <v>9511</v>
      </c>
      <c r="Z521" s="71">
        <v>15705</v>
      </c>
      <c r="AA521" s="71">
        <v>6169</v>
      </c>
      <c r="AB521" s="71">
        <v>25149</v>
      </c>
      <c r="AC521" s="71">
        <v>0</v>
      </c>
      <c r="AD521" s="71">
        <v>0</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3.984</v>
      </c>
      <c r="BK521" s="71">
        <v>0</v>
      </c>
      <c r="BL521" s="71">
        <v>10.91</v>
      </c>
      <c r="BM521" s="71">
        <v>0</v>
      </c>
      <c r="BN521" s="72"/>
      <c r="BO521" s="71">
        <v>0</v>
      </c>
      <c r="BP521" s="71">
        <v>0</v>
      </c>
      <c r="BQ521" s="71">
        <v>1</v>
      </c>
      <c r="BR521" s="71">
        <v>0</v>
      </c>
      <c r="BS521" s="71">
        <v>2</v>
      </c>
      <c r="BT521" s="71">
        <v>0</v>
      </c>
      <c r="BU521"/>
      <c r="BV521" s="70">
        <v>14.894</v>
      </c>
      <c r="BW521" s="70">
        <v>0</v>
      </c>
      <c r="BX521" s="70">
        <v>0</v>
      </c>
      <c r="BY521" s="70">
        <v>0</v>
      </c>
      <c r="BZ521" s="70">
        <v>0</v>
      </c>
      <c r="CA521" s="70">
        <v>0</v>
      </c>
      <c r="CB521" s="70">
        <v>0</v>
      </c>
      <c r="CC521" s="70">
        <v>0</v>
      </c>
      <c r="CD521" s="70">
        <v>0</v>
      </c>
    </row>
    <row r="522" spans="1:82">
      <c r="A522" s="70" t="s">
        <v>2223</v>
      </c>
      <c r="B522" s="70">
        <v>27</v>
      </c>
      <c r="C522" s="70">
        <v>10</v>
      </c>
      <c r="D522" s="70">
        <v>2</v>
      </c>
      <c r="E522" s="70">
        <v>2013</v>
      </c>
      <c r="F522" s="70" t="s">
        <v>180</v>
      </c>
      <c r="G522" s="70" t="s">
        <v>2213</v>
      </c>
      <c r="H522" s="70" t="s">
        <v>2214</v>
      </c>
      <c r="I522" s="148"/>
      <c r="J522" s="71">
        <v>88.751368622430476</v>
      </c>
      <c r="K522" s="71">
        <v>1.876199897479375</v>
      </c>
      <c r="L522" s="71">
        <v>8.5301784411497366</v>
      </c>
      <c r="M522" s="71">
        <v>50.866122733849757</v>
      </c>
      <c r="N522" s="71">
        <v>54.352513635636008</v>
      </c>
      <c r="O522" s="71">
        <v>29.309551103104685</v>
      </c>
      <c r="P522" s="71">
        <v>30.31686362979621</v>
      </c>
      <c r="Q522" s="71">
        <v>1.9333308606934501</v>
      </c>
      <c r="R522" s="71">
        <v>0</v>
      </c>
      <c r="S522" s="71">
        <v>0</v>
      </c>
      <c r="T522" s="72"/>
      <c r="U522" s="71">
        <v>4691174</v>
      </c>
      <c r="V522" s="71">
        <v>805</v>
      </c>
      <c r="W522" s="71">
        <v>204</v>
      </c>
      <c r="X522" s="71">
        <v>7879</v>
      </c>
      <c r="Y522" s="71">
        <v>9554</v>
      </c>
      <c r="Z522" s="71">
        <v>16014</v>
      </c>
      <c r="AA522" s="71">
        <v>6069</v>
      </c>
      <c r="AB522" s="71">
        <v>24993</v>
      </c>
      <c r="AC522" s="71">
        <v>0</v>
      </c>
      <c r="AD522" s="71">
        <v>0</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5.3570000000000002</v>
      </c>
      <c r="BK522" s="71">
        <v>0</v>
      </c>
      <c r="BL522" s="71">
        <v>12.266</v>
      </c>
      <c r="BM522" s="71">
        <v>0</v>
      </c>
      <c r="BN522" s="72"/>
      <c r="BO522" s="71">
        <v>0</v>
      </c>
      <c r="BP522" s="71">
        <v>0</v>
      </c>
      <c r="BQ522" s="71">
        <v>1</v>
      </c>
      <c r="BR522" s="71">
        <v>0</v>
      </c>
      <c r="BS522" s="71">
        <v>2</v>
      </c>
      <c r="BT522" s="71">
        <v>0</v>
      </c>
      <c r="BU522"/>
      <c r="BV522" s="70">
        <v>17.623000000000001</v>
      </c>
      <c r="BW522" s="70">
        <v>0</v>
      </c>
      <c r="BX522" s="70">
        <v>0</v>
      </c>
      <c r="BY522" s="70">
        <v>0</v>
      </c>
      <c r="BZ522" s="70">
        <v>0</v>
      </c>
      <c r="CA522" s="70">
        <v>0</v>
      </c>
      <c r="CB522" s="70">
        <v>0</v>
      </c>
      <c r="CC522" s="70">
        <v>0</v>
      </c>
      <c r="CD522" s="70">
        <v>0</v>
      </c>
    </row>
    <row r="523" spans="1:82">
      <c r="A523" s="70" t="s">
        <v>2224</v>
      </c>
      <c r="B523" s="70">
        <v>28</v>
      </c>
      <c r="C523" s="70">
        <v>11</v>
      </c>
      <c r="D523" s="70">
        <v>2</v>
      </c>
      <c r="E523" s="70">
        <v>2014</v>
      </c>
      <c r="F523" s="70" t="s">
        <v>181</v>
      </c>
      <c r="G523" s="70" t="s">
        <v>2213</v>
      </c>
      <c r="H523" s="70" t="s">
        <v>2214</v>
      </c>
      <c r="I523" s="148"/>
      <c r="J523" s="71">
        <v>76.393157197521688</v>
      </c>
      <c r="K523" s="71">
        <v>2.0231395994289141</v>
      </c>
      <c r="L523" s="71">
        <v>10.73988312241433</v>
      </c>
      <c r="M523" s="71">
        <v>43.787736216907007</v>
      </c>
      <c r="N523" s="71">
        <v>46.48319843738593</v>
      </c>
      <c r="O523" s="71">
        <v>28.25246294629968</v>
      </c>
      <c r="P523" s="71">
        <v>30.610021941260417</v>
      </c>
      <c r="Q523" s="71">
        <v>1.84333788881917</v>
      </c>
      <c r="R523" s="71">
        <v>0</v>
      </c>
      <c r="S523" s="71">
        <v>0</v>
      </c>
      <c r="T523" s="72"/>
      <c r="U523" s="71">
        <v>4464290</v>
      </c>
      <c r="V523" s="71">
        <v>761</v>
      </c>
      <c r="W523" s="71">
        <v>216</v>
      </c>
      <c r="X523" s="71">
        <v>7439</v>
      </c>
      <c r="Y523" s="71">
        <v>9644</v>
      </c>
      <c r="Z523" s="71">
        <v>16258</v>
      </c>
      <c r="AA523" s="71">
        <v>6096</v>
      </c>
      <c r="AB523" s="71">
        <v>24837</v>
      </c>
      <c r="AC523" s="71">
        <v>0</v>
      </c>
      <c r="AD523" s="71">
        <v>0</v>
      </c>
      <c r="AE523" s="72"/>
      <c r="AF523" s="71"/>
      <c r="AG523" s="71"/>
      <c r="AH523" s="71"/>
      <c r="AI523" s="71"/>
      <c r="AJ523" s="71"/>
      <c r="AK523" s="71"/>
      <c r="AL523" s="71"/>
      <c r="AM523" s="71"/>
      <c r="AN523" s="71"/>
      <c r="AO523" s="71"/>
      <c r="AP523" s="71"/>
      <c r="AQ523" s="72"/>
      <c r="AR523" s="71">
        <v>629</v>
      </c>
      <c r="AS523" s="71">
        <v>142</v>
      </c>
      <c r="AT523" s="71">
        <v>0</v>
      </c>
      <c r="AU523" s="71">
        <v>0</v>
      </c>
      <c r="AV523" s="71">
        <v>0</v>
      </c>
      <c r="AW523" s="71">
        <v>0</v>
      </c>
      <c r="AX523" s="71"/>
      <c r="AY523" s="72"/>
      <c r="AZ523" s="71">
        <v>2831.846</v>
      </c>
      <c r="BA523" s="71">
        <v>10218.200000000001</v>
      </c>
      <c r="BB523" s="71">
        <v>0</v>
      </c>
      <c r="BC523" s="71">
        <v>0</v>
      </c>
      <c r="BD523" s="71">
        <v>0</v>
      </c>
      <c r="BE523" s="71">
        <v>0</v>
      </c>
      <c r="BF523" s="71"/>
      <c r="BG523" s="72"/>
      <c r="BH523" s="71">
        <v>0</v>
      </c>
      <c r="BI523" s="71">
        <v>0</v>
      </c>
      <c r="BJ523" s="71">
        <v>9.8819999999999997</v>
      </c>
      <c r="BK523" s="71">
        <v>0</v>
      </c>
      <c r="BL523" s="71">
        <v>37.087000000000003</v>
      </c>
      <c r="BM523" s="71">
        <v>0</v>
      </c>
      <c r="BN523" s="72"/>
      <c r="BO523" s="71">
        <v>0</v>
      </c>
      <c r="BP523" s="71">
        <v>0</v>
      </c>
      <c r="BQ523" s="71">
        <v>2</v>
      </c>
      <c r="BR523" s="71">
        <v>0</v>
      </c>
      <c r="BS523" s="71">
        <v>3</v>
      </c>
      <c r="BT523" s="71">
        <v>0</v>
      </c>
      <c r="BU523"/>
      <c r="BV523" s="70">
        <v>24.789000000000001</v>
      </c>
      <c r="BW523" s="70">
        <v>0</v>
      </c>
      <c r="BX523" s="70">
        <v>22.18</v>
      </c>
      <c r="BY523" s="70">
        <v>0</v>
      </c>
      <c r="BZ523" s="70">
        <v>0</v>
      </c>
      <c r="CA523" s="70">
        <v>0</v>
      </c>
      <c r="CB523" s="70">
        <v>0</v>
      </c>
      <c r="CC523" s="70">
        <v>0</v>
      </c>
      <c r="CD523" s="70">
        <v>0</v>
      </c>
    </row>
    <row r="524" spans="1:82">
      <c r="A524" s="70" t="s">
        <v>2225</v>
      </c>
      <c r="B524" s="70">
        <v>29</v>
      </c>
      <c r="C524" s="70">
        <v>12</v>
      </c>
      <c r="D524" s="70">
        <v>2</v>
      </c>
      <c r="E524" s="70">
        <v>2015</v>
      </c>
      <c r="F524" s="70" t="s">
        <v>182</v>
      </c>
      <c r="G524" s="70" t="s">
        <v>2213</v>
      </c>
      <c r="H524" s="70" t="s">
        <v>2214</v>
      </c>
      <c r="I524" s="148"/>
      <c r="J524" s="71">
        <v>79.816686024842951</v>
      </c>
      <c r="K524" s="71">
        <v>1.9367717930330111</v>
      </c>
      <c r="L524" s="71">
        <v>12.67310056192305</v>
      </c>
      <c r="M524" s="71">
        <v>45.711191467368899</v>
      </c>
      <c r="N524" s="71">
        <v>39.650222781004459</v>
      </c>
      <c r="O524" s="71">
        <v>27.802430134293058</v>
      </c>
      <c r="P524" s="71">
        <v>30.50354794607501</v>
      </c>
      <c r="Q524" s="71">
        <v>1.7976068560946099</v>
      </c>
      <c r="R524" s="71">
        <v>0</v>
      </c>
      <c r="S524" s="71">
        <v>0</v>
      </c>
      <c r="T524" s="72"/>
      <c r="U524" s="71">
        <v>5039100</v>
      </c>
      <c r="V524" s="71">
        <v>761</v>
      </c>
      <c r="W524" s="71">
        <v>216</v>
      </c>
      <c r="X524" s="71">
        <v>7439</v>
      </c>
      <c r="Y524" s="71">
        <v>9745</v>
      </c>
      <c r="Z524" s="71">
        <v>16153</v>
      </c>
      <c r="AA524" s="71">
        <v>6070</v>
      </c>
      <c r="AB524" s="71">
        <v>24742</v>
      </c>
      <c r="AC524" s="71">
        <v>0</v>
      </c>
      <c r="AD524" s="71">
        <v>0</v>
      </c>
      <c r="AE524" s="72"/>
      <c r="AF524" s="71">
        <v>49690797.272872008</v>
      </c>
      <c r="AG524" s="71">
        <v>1342517.279310259</v>
      </c>
      <c r="AH524" s="71">
        <v>2540982.0294863069</v>
      </c>
      <c r="AI524" s="71">
        <v>45408488.80422873</v>
      </c>
      <c r="AJ524" s="71">
        <v>54149710.715196647</v>
      </c>
      <c r="AK524" s="71">
        <v>0</v>
      </c>
      <c r="AL524" s="71">
        <v>0</v>
      </c>
      <c r="AM524" s="71">
        <v>3390787.3112135711</v>
      </c>
      <c r="AN524" s="71">
        <v>0</v>
      </c>
      <c r="AO524" s="71">
        <v>0</v>
      </c>
      <c r="AP524" s="71">
        <v>156523283.41230753</v>
      </c>
      <c r="AQ524" s="72"/>
      <c r="AR524" s="71">
        <v>678</v>
      </c>
      <c r="AS524" s="71">
        <v>225</v>
      </c>
      <c r="AT524" s="71">
        <v>0</v>
      </c>
      <c r="AU524" s="71">
        <v>0</v>
      </c>
      <c r="AV524" s="71">
        <v>0</v>
      </c>
      <c r="AW524" s="71">
        <v>0</v>
      </c>
      <c r="AX524" s="71"/>
      <c r="AY524" s="72"/>
      <c r="AZ524" s="71">
        <v>3117.1149999999998</v>
      </c>
      <c r="BA524" s="71">
        <v>14628.4</v>
      </c>
      <c r="BB524" s="71">
        <v>0</v>
      </c>
      <c r="BC524" s="71">
        <v>0</v>
      </c>
      <c r="BD524" s="71">
        <v>0</v>
      </c>
      <c r="BE524" s="71">
        <v>0</v>
      </c>
      <c r="BF524" s="71"/>
      <c r="BG524" s="72"/>
      <c r="BH524" s="71">
        <v>0</v>
      </c>
      <c r="BI524" s="71">
        <v>0</v>
      </c>
      <c r="BJ524" s="71">
        <v>9.1479999999999997</v>
      </c>
      <c r="BK524" s="71">
        <v>0</v>
      </c>
      <c r="BL524" s="71">
        <v>46.510000000000005</v>
      </c>
      <c r="BM524" s="71">
        <v>0</v>
      </c>
      <c r="BN524" s="72"/>
      <c r="BO524" s="71">
        <v>0</v>
      </c>
      <c r="BP524" s="71">
        <v>0</v>
      </c>
      <c r="BQ524" s="71">
        <v>2</v>
      </c>
      <c r="BR524" s="71">
        <v>0</v>
      </c>
      <c r="BS524" s="71">
        <v>3</v>
      </c>
      <c r="BT524" s="71">
        <v>0</v>
      </c>
      <c r="BU524"/>
      <c r="BV524" s="70">
        <v>24.422000000000001</v>
      </c>
      <c r="BW524" s="70">
        <v>0</v>
      </c>
      <c r="BX524" s="70">
        <v>31.236000000000001</v>
      </c>
      <c r="BY524" s="70">
        <v>0</v>
      </c>
      <c r="BZ524" s="70">
        <v>0</v>
      </c>
      <c r="CA524" s="70">
        <v>0</v>
      </c>
      <c r="CB524" s="70">
        <v>0</v>
      </c>
      <c r="CC524" s="70">
        <v>0</v>
      </c>
      <c r="CD524" s="70">
        <v>0</v>
      </c>
    </row>
    <row r="525" spans="1:82">
      <c r="A525" s="70" t="s">
        <v>2226</v>
      </c>
      <c r="B525" s="70">
        <v>30</v>
      </c>
      <c r="C525" s="70">
        <v>13</v>
      </c>
      <c r="D525" s="70">
        <v>2</v>
      </c>
      <c r="E525" s="70">
        <v>2016</v>
      </c>
      <c r="F525" s="70" t="s">
        <v>155</v>
      </c>
      <c r="G525" s="70" t="s">
        <v>2213</v>
      </c>
      <c r="H525" s="70" t="s">
        <v>2214</v>
      </c>
      <c r="I525" s="148"/>
      <c r="J525" s="71">
        <v>94.793413658174572</v>
      </c>
      <c r="K525" s="71">
        <v>1.7972196959172249</v>
      </c>
      <c r="L525" s="71">
        <v>13.764813269237129</v>
      </c>
      <c r="M525" s="71">
        <v>34.261610144499336</v>
      </c>
      <c r="N525" s="71">
        <v>34.498225453359659</v>
      </c>
      <c r="O525" s="71">
        <v>27.684149477604691</v>
      </c>
      <c r="P525" s="71">
        <v>29.293234540452072</v>
      </c>
      <c r="Q525" s="71">
        <v>1.7365590367522112</v>
      </c>
      <c r="R525" s="71">
        <v>0</v>
      </c>
      <c r="S525" s="71">
        <v>0</v>
      </c>
      <c r="T525" s="72"/>
      <c r="U525" s="71">
        <v>6429591</v>
      </c>
      <c r="V525" s="71">
        <v>761</v>
      </c>
      <c r="W525" s="71">
        <v>216</v>
      </c>
      <c r="X525" s="71">
        <v>7439</v>
      </c>
      <c r="Y525" s="71">
        <v>9795</v>
      </c>
      <c r="Z525" s="71">
        <v>16282</v>
      </c>
      <c r="AA525" s="71">
        <v>6029</v>
      </c>
      <c r="AB525" s="71">
        <v>24586</v>
      </c>
      <c r="AC525" s="71">
        <v>0</v>
      </c>
      <c r="AD525" s="71">
        <v>0</v>
      </c>
      <c r="AE525" s="72"/>
      <c r="AF525" s="71">
        <v>62993988.683148406</v>
      </c>
      <c r="AG525" s="71">
        <v>1315930.176583648</v>
      </c>
      <c r="AH525" s="71">
        <v>2308945.457548324</v>
      </c>
      <c r="AI525" s="71">
        <v>51972163.892700322</v>
      </c>
      <c r="AJ525" s="71">
        <v>55158121.021111608</v>
      </c>
      <c r="AK525" s="71">
        <v>0</v>
      </c>
      <c r="AL525" s="71">
        <v>0</v>
      </c>
      <c r="AM525" s="71">
        <v>3372025.865150271</v>
      </c>
      <c r="AN525" s="71">
        <v>0</v>
      </c>
      <c r="AO525" s="71">
        <v>0</v>
      </c>
      <c r="AP525" s="71">
        <v>177121175.09624258</v>
      </c>
      <c r="AQ525" s="72"/>
      <c r="AR525" s="71">
        <v>734</v>
      </c>
      <c r="AS525" s="71">
        <v>261</v>
      </c>
      <c r="AT525" s="71">
        <v>0</v>
      </c>
      <c r="AU525" s="71">
        <v>0</v>
      </c>
      <c r="AV525" s="71">
        <v>0</v>
      </c>
      <c r="AW525" s="71">
        <v>0</v>
      </c>
      <c r="AX525" s="71"/>
      <c r="AY525" s="72"/>
      <c r="AZ525" s="71">
        <v>3426.4549999999999</v>
      </c>
      <c r="BA525" s="71">
        <v>19697.2</v>
      </c>
      <c r="BB525" s="71">
        <v>0</v>
      </c>
      <c r="BC525" s="71">
        <v>0</v>
      </c>
      <c r="BD525" s="71">
        <v>0</v>
      </c>
      <c r="BE525" s="71">
        <v>0</v>
      </c>
      <c r="BF525" s="71"/>
      <c r="BG525" s="72"/>
      <c r="BH525" s="71">
        <v>0</v>
      </c>
      <c r="BI525" s="71">
        <v>0</v>
      </c>
      <c r="BJ525" s="71">
        <v>9.3079999999999998</v>
      </c>
      <c r="BK525" s="71">
        <v>0</v>
      </c>
      <c r="BL525" s="71">
        <v>39.241999999999997</v>
      </c>
      <c r="BM525" s="71">
        <v>0</v>
      </c>
      <c r="BN525" s="72"/>
      <c r="BO525" s="71">
        <v>0</v>
      </c>
      <c r="BP525" s="71">
        <v>0</v>
      </c>
      <c r="BQ525" s="71">
        <v>2</v>
      </c>
      <c r="BR525" s="71">
        <v>0</v>
      </c>
      <c r="BS525" s="71">
        <v>3</v>
      </c>
      <c r="BT525" s="71">
        <v>0</v>
      </c>
      <c r="BU525"/>
      <c r="BV525" s="70">
        <v>23.423999999999999</v>
      </c>
      <c r="BW525" s="70">
        <v>0</v>
      </c>
      <c r="BX525" s="70">
        <v>25.126000000000001</v>
      </c>
      <c r="BY525" s="70">
        <v>0</v>
      </c>
      <c r="BZ525" s="70">
        <v>0</v>
      </c>
      <c r="CA525" s="70">
        <v>0</v>
      </c>
      <c r="CB525" s="70">
        <v>0</v>
      </c>
      <c r="CC525" s="70">
        <v>0</v>
      </c>
      <c r="CD525" s="70">
        <v>0</v>
      </c>
    </row>
    <row r="526" spans="1:82">
      <c r="A526" s="70" t="s">
        <v>2227</v>
      </c>
      <c r="B526" s="70">
        <v>31</v>
      </c>
      <c r="C526" s="70">
        <v>14</v>
      </c>
      <c r="D526" s="70">
        <v>2</v>
      </c>
      <c r="E526" s="70">
        <v>2017</v>
      </c>
      <c r="F526" s="70" t="s">
        <v>156</v>
      </c>
      <c r="G526" s="70" t="s">
        <v>2213</v>
      </c>
      <c r="H526" s="70" t="s">
        <v>2214</v>
      </c>
      <c r="I526" s="148"/>
      <c r="J526" s="71">
        <v>94.326750861235496</v>
      </c>
      <c r="K526" s="71">
        <v>1.762149042763004</v>
      </c>
      <c r="L526" s="71">
        <v>13.002771013617714</v>
      </c>
      <c r="M526" s="71">
        <v>29.068597704055417</v>
      </c>
      <c r="N526" s="71">
        <v>36.684099187049505</v>
      </c>
      <c r="O526" s="71">
        <v>27.08020834610204</v>
      </c>
      <c r="P526" s="71">
        <v>28.996629655565648</v>
      </c>
      <c r="Q526" s="71">
        <v>1.6704118859927499</v>
      </c>
      <c r="R526" s="71">
        <v>0</v>
      </c>
      <c r="S526" s="71">
        <v>0</v>
      </c>
      <c r="T526" s="72"/>
      <c r="U526" s="71">
        <v>6656903</v>
      </c>
      <c r="V526" s="71">
        <v>761</v>
      </c>
      <c r="W526" s="71">
        <v>216</v>
      </c>
      <c r="X526" s="71">
        <v>7439</v>
      </c>
      <c r="Y526" s="71">
        <v>9863</v>
      </c>
      <c r="Z526" s="71">
        <v>16191</v>
      </c>
      <c r="AA526" s="71">
        <v>6006</v>
      </c>
      <c r="AB526" s="71">
        <v>24456</v>
      </c>
      <c r="AC526" s="71">
        <v>0</v>
      </c>
      <c r="AD526" s="71">
        <v>0</v>
      </c>
      <c r="AE526" s="72"/>
      <c r="AF526" s="71">
        <v>64120601.331572279</v>
      </c>
      <c r="AG526" s="71">
        <v>1305223.2237734001</v>
      </c>
      <c r="AH526" s="71">
        <v>2915593.1552245738</v>
      </c>
      <c r="AI526" s="71">
        <v>43222197.470448561</v>
      </c>
      <c r="AJ526" s="71">
        <v>56645337.021247149</v>
      </c>
      <c r="AK526" s="71">
        <v>0</v>
      </c>
      <c r="AL526" s="71">
        <v>0</v>
      </c>
      <c r="AM526" s="71">
        <v>3359444.470482294</v>
      </c>
      <c r="AN526" s="71">
        <v>0</v>
      </c>
      <c r="AO526" s="71">
        <v>0</v>
      </c>
      <c r="AP526" s="71">
        <v>171568396.67274824</v>
      </c>
      <c r="AQ526" s="72"/>
      <c r="AR526" s="71">
        <v>775</v>
      </c>
      <c r="AS526" s="71">
        <v>308</v>
      </c>
      <c r="AT526" s="71">
        <v>0</v>
      </c>
      <c r="AU526" s="71">
        <v>0</v>
      </c>
      <c r="AV526" s="71">
        <v>0</v>
      </c>
      <c r="AW526" s="71">
        <v>0</v>
      </c>
      <c r="AX526" s="71"/>
      <c r="AY526" s="72"/>
      <c r="AZ526" s="71">
        <v>3638.355</v>
      </c>
      <c r="BA526" s="71">
        <v>21399.499999999989</v>
      </c>
      <c r="BB526" s="71">
        <v>0</v>
      </c>
      <c r="BC526" s="71">
        <v>0</v>
      </c>
      <c r="BD526" s="71">
        <v>0</v>
      </c>
      <c r="BE526" s="71">
        <v>0</v>
      </c>
      <c r="BF526" s="71"/>
      <c r="BG526" s="72"/>
      <c r="BH526" s="71">
        <v>0</v>
      </c>
      <c r="BI526" s="71">
        <v>0</v>
      </c>
      <c r="BJ526" s="71">
        <v>11.051</v>
      </c>
      <c r="BK526" s="71">
        <v>0</v>
      </c>
      <c r="BL526" s="71">
        <v>37.311999999999998</v>
      </c>
      <c r="BM526" s="71">
        <v>0</v>
      </c>
      <c r="BN526" s="72"/>
      <c r="BO526" s="71">
        <v>0</v>
      </c>
      <c r="BP526" s="71">
        <v>0</v>
      </c>
      <c r="BQ526" s="71">
        <v>3</v>
      </c>
      <c r="BR526" s="71">
        <v>0</v>
      </c>
      <c r="BS526" s="71">
        <v>3</v>
      </c>
      <c r="BT526" s="71">
        <v>0</v>
      </c>
      <c r="BU526"/>
      <c r="BV526" s="70">
        <v>24.036000000000001</v>
      </c>
      <c r="BW526" s="70">
        <v>0</v>
      </c>
      <c r="BX526" s="70">
        <v>24.327000000000002</v>
      </c>
      <c r="BY526" s="70">
        <v>0</v>
      </c>
      <c r="BZ526" s="70">
        <v>0</v>
      </c>
      <c r="CA526" s="70">
        <v>0</v>
      </c>
      <c r="CB526" s="70">
        <v>0</v>
      </c>
      <c r="CC526" s="70">
        <v>0</v>
      </c>
      <c r="CD526" s="70">
        <v>0</v>
      </c>
    </row>
    <row r="527" spans="1:82">
      <c r="A527" s="70" t="s">
        <v>2228</v>
      </c>
      <c r="B527" s="70">
        <v>32</v>
      </c>
      <c r="C527" s="70">
        <v>15</v>
      </c>
      <c r="D527" s="70">
        <v>2</v>
      </c>
      <c r="E527" s="70">
        <v>2018</v>
      </c>
      <c r="F527" s="70" t="s">
        <v>183</v>
      </c>
      <c r="G527" s="70" t="s">
        <v>2213</v>
      </c>
      <c r="H527" s="70" t="s">
        <v>2214</v>
      </c>
      <c r="I527" s="148"/>
      <c r="J527" s="71">
        <v>88.315507735900965</v>
      </c>
      <c r="K527" s="71">
        <v>1.6588994787772964</v>
      </c>
      <c r="L527" s="71">
        <v>12.132035586496233</v>
      </c>
      <c r="M527" s="71">
        <v>30.064048646041982</v>
      </c>
      <c r="N527" s="71">
        <v>33.261320514544245</v>
      </c>
      <c r="O527" s="71">
        <v>26.458192811894342</v>
      </c>
      <c r="P527" s="71">
        <v>28.244341460089082</v>
      </c>
      <c r="Q527" s="71">
        <v>1.53730211363673</v>
      </c>
      <c r="R527" s="71">
        <v>0</v>
      </c>
      <c r="S527" s="71">
        <v>0</v>
      </c>
      <c r="T527" s="72"/>
      <c r="U527" s="71">
        <v>6881534</v>
      </c>
      <c r="V527" s="71">
        <v>761</v>
      </c>
      <c r="W527" s="71">
        <v>216</v>
      </c>
      <c r="X527" s="71">
        <v>7439</v>
      </c>
      <c r="Y527" s="71">
        <v>9964</v>
      </c>
      <c r="Z527" s="71">
        <v>16122</v>
      </c>
      <c r="AA527" s="71">
        <v>5909</v>
      </c>
      <c r="AB527" s="71">
        <v>24255</v>
      </c>
      <c r="AC527" s="71">
        <v>0</v>
      </c>
      <c r="AD527" s="71">
        <v>0</v>
      </c>
      <c r="AE527" s="72"/>
      <c r="AF527" s="71">
        <v>57787577.18333295</v>
      </c>
      <c r="AG527" s="71">
        <v>1162762.326322411</v>
      </c>
      <c r="AH527" s="71">
        <v>2685911.0563214412</v>
      </c>
      <c r="AI527" s="71">
        <v>45212277.60579408</v>
      </c>
      <c r="AJ527" s="71">
        <v>52499523.114429988</v>
      </c>
      <c r="AK527" s="71">
        <v>0</v>
      </c>
      <c r="AL527" s="71">
        <v>0</v>
      </c>
      <c r="AM527" s="71">
        <v>3338727.6903110431</v>
      </c>
      <c r="AN527" s="71">
        <v>0</v>
      </c>
      <c r="AO527" s="71">
        <v>0</v>
      </c>
      <c r="AP527" s="71">
        <v>162686778.9765119</v>
      </c>
      <c r="AQ527" s="72"/>
      <c r="AR527" s="71">
        <v>838</v>
      </c>
      <c r="AS527" s="71">
        <v>330</v>
      </c>
      <c r="AT527" s="71">
        <v>0</v>
      </c>
      <c r="AU527" s="71">
        <v>0</v>
      </c>
      <c r="AV527" s="71">
        <v>0</v>
      </c>
      <c r="AW527" s="71">
        <v>0</v>
      </c>
      <c r="AX527" s="71"/>
      <c r="AY527" s="72"/>
      <c r="AZ527" s="71">
        <v>3996.1549999999979</v>
      </c>
      <c r="BA527" s="71">
        <v>23620</v>
      </c>
      <c r="BB527" s="71">
        <v>0</v>
      </c>
      <c r="BC527" s="71">
        <v>0</v>
      </c>
      <c r="BD527" s="71">
        <v>0</v>
      </c>
      <c r="BE527" s="71">
        <v>0</v>
      </c>
      <c r="BF527" s="71"/>
      <c r="BG527" s="72"/>
      <c r="BH527" s="71">
        <v>0</v>
      </c>
      <c r="BI527" s="71">
        <v>0</v>
      </c>
      <c r="BJ527" s="71">
        <v>12.052</v>
      </c>
      <c r="BK527" s="71">
        <v>0</v>
      </c>
      <c r="BL527" s="71">
        <v>39.818999999999996</v>
      </c>
      <c r="BM527" s="71">
        <v>0</v>
      </c>
      <c r="BN527" s="72"/>
      <c r="BO527" s="71">
        <v>0</v>
      </c>
      <c r="BP527" s="71">
        <v>0</v>
      </c>
      <c r="BQ527" s="71">
        <v>3</v>
      </c>
      <c r="BR527" s="71">
        <v>0</v>
      </c>
      <c r="BS527" s="71">
        <v>3</v>
      </c>
      <c r="BT527" s="71">
        <v>0</v>
      </c>
      <c r="BU527"/>
      <c r="BV527" s="70">
        <v>26.683</v>
      </c>
      <c r="BW527" s="70">
        <v>0</v>
      </c>
      <c r="BX527" s="70">
        <v>25.187999999999999</v>
      </c>
      <c r="BY527" s="70">
        <v>0</v>
      </c>
      <c r="BZ527" s="70">
        <v>0</v>
      </c>
      <c r="CA527" s="70">
        <v>0</v>
      </c>
      <c r="CB527" s="70">
        <v>0</v>
      </c>
      <c r="CC527" s="70">
        <v>0</v>
      </c>
      <c r="CD527" s="70">
        <v>0</v>
      </c>
    </row>
    <row r="528" spans="1:82">
      <c r="A528" s="70" t="s">
        <v>2229</v>
      </c>
      <c r="B528" s="70">
        <v>33</v>
      </c>
      <c r="C528" s="70">
        <v>16</v>
      </c>
      <c r="D528" s="70">
        <v>2</v>
      </c>
      <c r="E528" s="70">
        <v>2019</v>
      </c>
      <c r="F528" s="70" t="s">
        <v>158</v>
      </c>
      <c r="G528" s="70" t="s">
        <v>2213</v>
      </c>
      <c r="H528" s="70" t="s">
        <v>2214</v>
      </c>
      <c r="I528" s="148"/>
      <c r="J528" s="71">
        <v>80.248907761252852</v>
      </c>
      <c r="K528" s="71">
        <v>1.3981652860401657</v>
      </c>
      <c r="L528" s="71">
        <v>11.927774504926466</v>
      </c>
      <c r="M528" s="71">
        <v>23.424618714043589</v>
      </c>
      <c r="N528" s="71">
        <v>25.15738072840632</v>
      </c>
      <c r="O528" s="71">
        <v>25.930131481155406</v>
      </c>
      <c r="P528" s="71">
        <v>28.057624275186239</v>
      </c>
      <c r="Q528" s="71">
        <v>1.4854884048625501</v>
      </c>
      <c r="R528" s="71">
        <v>0</v>
      </c>
      <c r="S528" s="71">
        <v>0</v>
      </c>
      <c r="T528" s="72"/>
      <c r="U528" s="71">
        <v>7044129</v>
      </c>
      <c r="V528" s="71">
        <v>761</v>
      </c>
      <c r="W528" s="71">
        <v>216</v>
      </c>
      <c r="X528" s="71">
        <v>7439</v>
      </c>
      <c r="Y528" s="71">
        <v>10026</v>
      </c>
      <c r="Z528" s="71">
        <v>16234</v>
      </c>
      <c r="AA528" s="71">
        <v>5826</v>
      </c>
      <c r="AB528" s="71">
        <v>24072</v>
      </c>
      <c r="AC528" s="71">
        <v>0</v>
      </c>
      <c r="AD528" s="71">
        <v>0</v>
      </c>
      <c r="AE528" s="72"/>
      <c r="AF528" s="71">
        <v>60885933.291624017</v>
      </c>
      <c r="AG528" s="71">
        <v>1123729.798011627</v>
      </c>
      <c r="AH528" s="71">
        <v>2977504.903802461</v>
      </c>
      <c r="AI528" s="71">
        <v>42846448.552637577</v>
      </c>
      <c r="AJ528" s="71">
        <v>48704904.887133978</v>
      </c>
      <c r="AK528" s="71">
        <v>0</v>
      </c>
      <c r="AL528" s="71">
        <v>0</v>
      </c>
      <c r="AM528" s="71">
        <v>3278425.1860810211</v>
      </c>
      <c r="AN528" s="71">
        <v>0</v>
      </c>
      <c r="AO528" s="71">
        <v>0</v>
      </c>
      <c r="AP528" s="71">
        <v>159816946.61929068</v>
      </c>
      <c r="AQ528" s="72"/>
      <c r="AR528" s="71">
        <v>890</v>
      </c>
      <c r="AS528" s="71">
        <v>365</v>
      </c>
      <c r="AT528" s="71">
        <v>0</v>
      </c>
      <c r="AU528" s="71">
        <v>0</v>
      </c>
      <c r="AV528" s="71">
        <v>0</v>
      </c>
      <c r="AW528" s="71">
        <v>0</v>
      </c>
      <c r="AX528" s="71"/>
      <c r="AY528" s="72"/>
      <c r="AZ528" s="71">
        <v>4275.2130000000016</v>
      </c>
      <c r="BA528" s="71">
        <v>28404.9</v>
      </c>
      <c r="BB528" s="71">
        <v>0</v>
      </c>
      <c r="BC528" s="71">
        <v>0</v>
      </c>
      <c r="BD528" s="71">
        <v>0</v>
      </c>
      <c r="BE528" s="71">
        <v>0</v>
      </c>
      <c r="BF528" s="71"/>
      <c r="BG528" s="72"/>
      <c r="BH528" s="71">
        <v>0</v>
      </c>
      <c r="BI528" s="71">
        <v>0</v>
      </c>
      <c r="BJ528" s="71">
        <v>11.592000000000001</v>
      </c>
      <c r="BK528" s="71">
        <v>0</v>
      </c>
      <c r="BL528" s="71">
        <v>37.146999999999998</v>
      </c>
      <c r="BM528" s="71">
        <v>0</v>
      </c>
      <c r="BN528" s="72"/>
      <c r="BO528" s="71">
        <v>0</v>
      </c>
      <c r="BP528" s="71">
        <v>0</v>
      </c>
      <c r="BQ528" s="71">
        <v>3</v>
      </c>
      <c r="BR528" s="71">
        <v>0</v>
      </c>
      <c r="BS528" s="71">
        <v>3</v>
      </c>
      <c r="BT528" s="71">
        <v>0</v>
      </c>
      <c r="BU528"/>
      <c r="BV528" s="70">
        <v>23.311</v>
      </c>
      <c r="BW528" s="70">
        <v>0</v>
      </c>
      <c r="BX528" s="70">
        <v>25.428000000000001</v>
      </c>
      <c r="BY528" s="70">
        <v>0</v>
      </c>
      <c r="BZ528" s="70">
        <v>0</v>
      </c>
      <c r="CA528" s="70">
        <v>0</v>
      </c>
      <c r="CB528" s="70">
        <v>0</v>
      </c>
      <c r="CC528" s="70">
        <v>0</v>
      </c>
      <c r="CD528" s="70">
        <v>0</v>
      </c>
    </row>
    <row r="529" spans="1:82">
      <c r="A529" s="70" t="s">
        <v>2230</v>
      </c>
      <c r="B529" s="70">
        <v>34</v>
      </c>
      <c r="C529" s="70">
        <v>17</v>
      </c>
      <c r="D529" s="70">
        <v>2</v>
      </c>
      <c r="E529" s="70">
        <v>2020</v>
      </c>
      <c r="F529" s="70" t="s">
        <v>159</v>
      </c>
      <c r="G529" s="70" t="s">
        <v>2213</v>
      </c>
      <c r="H529" s="70" t="s">
        <v>2214</v>
      </c>
      <c r="I529" s="148"/>
      <c r="J529" s="71">
        <v>79.657600294364357</v>
      </c>
      <c r="K529" s="71">
        <v>1.608561726740813</v>
      </c>
      <c r="L529" s="71">
        <v>18.971893917545348</v>
      </c>
      <c r="M529" s="71">
        <v>31.327975771908847</v>
      </c>
      <c r="N529" s="71">
        <v>35.699721050236995</v>
      </c>
      <c r="O529" s="71">
        <v>22.577118113700028</v>
      </c>
      <c r="P529" s="71">
        <v>26.515175347654097</v>
      </c>
      <c r="Q529" s="71">
        <v>1.4039727455750799</v>
      </c>
      <c r="R529" s="71">
        <v>0</v>
      </c>
      <c r="S529" s="71">
        <v>0</v>
      </c>
      <c r="T529" s="72"/>
      <c r="U529" s="71">
        <v>6382545</v>
      </c>
      <c r="V529" s="71">
        <v>716</v>
      </c>
      <c r="W529" s="71">
        <v>342</v>
      </c>
      <c r="X529" s="71">
        <v>7723</v>
      </c>
      <c r="Y529" s="71">
        <v>10043</v>
      </c>
      <c r="Z529" s="71">
        <v>16133</v>
      </c>
      <c r="AA529" s="71">
        <v>5852</v>
      </c>
      <c r="AB529" s="71">
        <v>23812</v>
      </c>
      <c r="AC529" s="71">
        <v>0</v>
      </c>
      <c r="AD529" s="71">
        <v>0</v>
      </c>
      <c r="AE529" s="72"/>
      <c r="AF529" s="71">
        <v>56075221.12858177</v>
      </c>
      <c r="AG529" s="71">
        <v>1074915.1253680303</v>
      </c>
      <c r="AH529" s="71">
        <v>5031311.3120559789</v>
      </c>
      <c r="AI529" s="71">
        <v>44183013.759358875</v>
      </c>
      <c r="AJ529" s="71">
        <v>53866123.00282418</v>
      </c>
      <c r="AK529" s="71"/>
      <c r="AL529" s="71"/>
      <c r="AM529" s="71">
        <v>3107730.556837874</v>
      </c>
      <c r="AN529" s="71"/>
      <c r="AO529" s="71"/>
      <c r="AP529" s="71">
        <v>163338314.88502672</v>
      </c>
      <c r="AQ529" s="72"/>
      <c r="AR529" s="71">
        <v>929</v>
      </c>
      <c r="AS529" s="71">
        <v>378</v>
      </c>
      <c r="AT529" s="71">
        <v>0</v>
      </c>
      <c r="AU529" s="71">
        <v>0</v>
      </c>
      <c r="AV529" s="71">
        <v>0</v>
      </c>
      <c r="AW529" s="71">
        <v>0</v>
      </c>
      <c r="AX529" s="71"/>
      <c r="AY529" s="72"/>
      <c r="AZ529" s="71">
        <v>4508.2030000000004</v>
      </c>
      <c r="BA529" s="71">
        <v>29288.799999999999</v>
      </c>
      <c r="BB529" s="71">
        <v>0</v>
      </c>
      <c r="BC529" s="71">
        <v>0</v>
      </c>
      <c r="BD529" s="71">
        <v>0</v>
      </c>
      <c r="BE529" s="71">
        <v>0</v>
      </c>
      <c r="BF529" s="71"/>
      <c r="BG529" s="72"/>
      <c r="BH529" s="71">
        <v>0</v>
      </c>
      <c r="BI529" s="71">
        <v>0</v>
      </c>
      <c r="BJ529" s="71">
        <v>8.7249999999999996</v>
      </c>
      <c r="BK529" s="71">
        <v>0</v>
      </c>
      <c r="BL529" s="71">
        <v>37.794000000000004</v>
      </c>
      <c r="BM529" s="71">
        <v>0</v>
      </c>
      <c r="BN529" s="72"/>
      <c r="BO529" s="71">
        <v>0</v>
      </c>
      <c r="BP529" s="71">
        <v>0</v>
      </c>
      <c r="BQ529" s="71">
        <v>3</v>
      </c>
      <c r="BR529" s="71">
        <v>0</v>
      </c>
      <c r="BS529" s="71">
        <v>3</v>
      </c>
      <c r="BT529" s="71">
        <v>0</v>
      </c>
      <c r="BU529"/>
      <c r="BV529" s="70">
        <v>19.834</v>
      </c>
      <c r="BW529" s="70">
        <v>0</v>
      </c>
      <c r="BX529" s="70">
        <v>26.684999999999999</v>
      </c>
      <c r="BY529" s="70">
        <v>0</v>
      </c>
      <c r="BZ529" s="70">
        <v>0</v>
      </c>
      <c r="CA529" s="70">
        <v>0</v>
      </c>
      <c r="CB529" s="70">
        <v>0</v>
      </c>
      <c r="CC529" s="70">
        <v>0</v>
      </c>
      <c r="CD529" s="70">
        <v>0</v>
      </c>
    </row>
    <row r="530" spans="1:82">
      <c r="A530" s="70" t="s">
        <v>2231</v>
      </c>
      <c r="B530" s="70">
        <v>34</v>
      </c>
      <c r="C530" s="70">
        <v>18</v>
      </c>
      <c r="D530" s="70">
        <v>2</v>
      </c>
      <c r="E530" s="70">
        <v>2021</v>
      </c>
      <c r="F530" s="70" t="s">
        <v>160</v>
      </c>
      <c r="G530" s="70" t="s">
        <v>2213</v>
      </c>
      <c r="H530" s="70" t="s">
        <v>2214</v>
      </c>
      <c r="I530" s="148"/>
      <c r="J530" s="71">
        <v>58.846254297059573</v>
      </c>
      <c r="K530" s="71">
        <v>1.5983158325530034</v>
      </c>
      <c r="L530" s="71">
        <v>15.099179009807164</v>
      </c>
      <c r="M530" s="71">
        <v>31.31678848364308</v>
      </c>
      <c r="N530" s="71">
        <v>34.113200444102525</v>
      </c>
      <c r="O530" s="71">
        <v>21.810050052323007</v>
      </c>
      <c r="P530" s="71">
        <v>27.061856067081159</v>
      </c>
      <c r="Q530" s="71">
        <v>1.3757754116057801</v>
      </c>
      <c r="R530" s="71">
        <v>0</v>
      </c>
      <c r="S530" s="71">
        <v>0</v>
      </c>
      <c r="T530" s="72"/>
      <c r="U530" s="71">
        <v>5900959</v>
      </c>
      <c r="V530" s="71">
        <v>716</v>
      </c>
      <c r="W530" s="71">
        <v>342</v>
      </c>
      <c r="X530" s="71">
        <v>7723</v>
      </c>
      <c r="Y530" s="71">
        <v>10024</v>
      </c>
      <c r="Z530" s="71">
        <v>16047</v>
      </c>
      <c r="AA530" s="71">
        <v>5824</v>
      </c>
      <c r="AB530" s="71">
        <v>23563</v>
      </c>
      <c r="AC530" s="71">
        <v>0</v>
      </c>
      <c r="AD530" s="71">
        <v>0</v>
      </c>
      <c r="AE530" s="72"/>
      <c r="AF530" s="71">
        <v>45159552.13330064</v>
      </c>
      <c r="AG530" s="71">
        <v>1114446.7336795281</v>
      </c>
      <c r="AH530" s="71">
        <v>4113365.8464443544</v>
      </c>
      <c r="AI530" s="71">
        <v>48581450.729875661</v>
      </c>
      <c r="AJ530" s="71">
        <v>53503779.321854673</v>
      </c>
      <c r="AK530" s="71">
        <v>0</v>
      </c>
      <c r="AL530" s="71">
        <v>0</v>
      </c>
      <c r="AM530" s="71">
        <v>3092970.9884152599</v>
      </c>
      <c r="AN530" s="71">
        <v>0</v>
      </c>
      <c r="AO530" s="71">
        <v>0</v>
      </c>
      <c r="AP530" s="71">
        <v>155565565.75357014</v>
      </c>
      <c r="AQ530" s="72"/>
      <c r="AR530" s="71">
        <v>956</v>
      </c>
      <c r="AS530" s="71">
        <v>386</v>
      </c>
      <c r="AT530" s="71">
        <v>0</v>
      </c>
      <c r="AU530" s="71">
        <v>0</v>
      </c>
      <c r="AV530" s="71">
        <v>0</v>
      </c>
      <c r="AW530" s="71">
        <v>0</v>
      </c>
      <c r="AX530" s="71"/>
      <c r="AY530" s="72"/>
      <c r="AZ530" s="71">
        <v>4668.7560000000012</v>
      </c>
      <c r="BA530" s="71">
        <v>30008.5</v>
      </c>
      <c r="BB530" s="71">
        <v>0</v>
      </c>
      <c r="BC530" s="71">
        <v>0</v>
      </c>
      <c r="BD530" s="71">
        <v>0</v>
      </c>
      <c r="BE530" s="71">
        <v>0</v>
      </c>
      <c r="BF530" s="71"/>
      <c r="BG530" s="72"/>
      <c r="BH530" s="71">
        <v>0</v>
      </c>
      <c r="BI530" s="71">
        <v>0</v>
      </c>
      <c r="BJ530" s="71">
        <v>10.516999999999999</v>
      </c>
      <c r="BK530" s="71">
        <v>0</v>
      </c>
      <c r="BL530" s="71">
        <v>38.923999999999999</v>
      </c>
      <c r="BM530" s="71">
        <v>0</v>
      </c>
      <c r="BN530" s="72"/>
      <c r="BO530" s="71">
        <v>0</v>
      </c>
      <c r="BP530" s="71">
        <v>0</v>
      </c>
      <c r="BQ530" s="71">
        <v>3</v>
      </c>
      <c r="BR530" s="71">
        <v>0</v>
      </c>
      <c r="BS530" s="71">
        <v>3</v>
      </c>
      <c r="BT530" s="71">
        <v>0</v>
      </c>
      <c r="BU530"/>
      <c r="BV530" s="70">
        <v>21.853999999999999</v>
      </c>
      <c r="BW530" s="70">
        <v>2.1349999999999998</v>
      </c>
      <c r="BX530" s="70">
        <v>25.452000000000002</v>
      </c>
      <c r="BY530" s="70">
        <v>0</v>
      </c>
      <c r="BZ530" s="70">
        <v>0</v>
      </c>
      <c r="CA530" s="70">
        <v>0</v>
      </c>
      <c r="CB530" s="70">
        <v>0</v>
      </c>
      <c r="CC530" s="70">
        <v>0</v>
      </c>
      <c r="CD530" s="70">
        <v>0</v>
      </c>
    </row>
    <row r="531" spans="1:82">
      <c r="A531" s="70" t="s">
        <v>2232</v>
      </c>
      <c r="B531" s="70">
        <v>34</v>
      </c>
      <c r="C531" s="70">
        <v>19</v>
      </c>
      <c r="D531" s="70">
        <v>2</v>
      </c>
      <c r="E531" s="70">
        <v>2022</v>
      </c>
      <c r="F531" s="70" t="s">
        <v>161</v>
      </c>
      <c r="G531" s="70" t="s">
        <v>2213</v>
      </c>
      <c r="H531" s="70" t="s">
        <v>2214</v>
      </c>
      <c r="I531" s="148"/>
      <c r="J531" s="71">
        <v>49.89537588670165</v>
      </c>
      <c r="K531" s="71">
        <v>1.3738791949829867</v>
      </c>
      <c r="L531" s="71">
        <v>10.220366414969098</v>
      </c>
      <c r="M531" s="71">
        <v>24.605583758779375</v>
      </c>
      <c r="N531" s="71">
        <v>25.258588627110083</v>
      </c>
      <c r="O531" s="71">
        <v>23.205679780415498</v>
      </c>
      <c r="P531" s="71">
        <v>26.870619687066849</v>
      </c>
      <c r="Q531" s="71">
        <v>1.375670479705545</v>
      </c>
      <c r="R531" s="71">
        <v>0</v>
      </c>
      <c r="S531" s="71">
        <v>0</v>
      </c>
      <c r="T531" s="72"/>
      <c r="U531" s="71">
        <v>6335758</v>
      </c>
      <c r="V531" s="71">
        <v>716</v>
      </c>
      <c r="W531" s="71">
        <v>342</v>
      </c>
      <c r="X531" s="71">
        <v>7723</v>
      </c>
      <c r="Y531" s="71">
        <v>10110</v>
      </c>
      <c r="Z531" s="71">
        <v>16222</v>
      </c>
      <c r="AA531" s="71">
        <v>5871</v>
      </c>
      <c r="AB531" s="71">
        <v>23368</v>
      </c>
      <c r="AC531" s="71">
        <v>0</v>
      </c>
      <c r="AD531" s="71">
        <v>0</v>
      </c>
      <c r="AE531" s="72"/>
      <c r="AF531" s="71">
        <v>45421932.631767228</v>
      </c>
      <c r="AG531" s="71">
        <v>1115975.6815965225</v>
      </c>
      <c r="AH531" s="71">
        <v>3378189.5487987613</v>
      </c>
      <c r="AI531" s="71">
        <v>42886146.819926396</v>
      </c>
      <c r="AJ531" s="71">
        <v>52441254.844401002</v>
      </c>
      <c r="AK531" s="71">
        <v>0</v>
      </c>
      <c r="AL531" s="71">
        <v>0</v>
      </c>
      <c r="AM531" s="71">
        <v>3017446.6157054766</v>
      </c>
      <c r="AN531" s="71">
        <v>0</v>
      </c>
      <c r="AO531" s="71">
        <v>0</v>
      </c>
      <c r="AP531" s="71">
        <v>148260946.1421954</v>
      </c>
      <c r="AQ531" s="72"/>
      <c r="AR531" s="71">
        <v>1018</v>
      </c>
      <c r="AS531" s="71">
        <v>391</v>
      </c>
      <c r="AT531" s="71">
        <v>0</v>
      </c>
      <c r="AU531" s="71">
        <v>0</v>
      </c>
      <c r="AV531" s="71">
        <v>0</v>
      </c>
      <c r="AW531" s="71">
        <v>0</v>
      </c>
      <c r="AX531" s="71"/>
      <c r="AY531" s="72"/>
      <c r="AZ531" s="71">
        <v>5069.4560000000019</v>
      </c>
      <c r="BA531" s="71">
        <v>31101.000000000004</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2233</v>
      </c>
      <c r="B532" s="70">
        <v>34</v>
      </c>
      <c r="C532" s="70">
        <v>20</v>
      </c>
      <c r="D532" s="70">
        <v>2</v>
      </c>
      <c r="E532" s="70">
        <v>2023</v>
      </c>
      <c r="F532" s="70" t="s">
        <v>1539</v>
      </c>
      <c r="G532" s="70" t="s">
        <v>2213</v>
      </c>
      <c r="H532" s="70" t="s">
        <v>2214</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1074</v>
      </c>
      <c r="AS532" s="71">
        <v>392</v>
      </c>
      <c r="AT532" s="71">
        <v>0</v>
      </c>
      <c r="AU532" s="71">
        <v>0</v>
      </c>
      <c r="AV532" s="71">
        <v>0</v>
      </c>
      <c r="AW532" s="71">
        <v>0</v>
      </c>
      <c r="AX532" s="71"/>
      <c r="AY532" s="72"/>
      <c r="AZ532" s="71">
        <v>5398.0620000000044</v>
      </c>
      <c r="BA532" s="71">
        <v>31130.000000000004</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2234</v>
      </c>
      <c r="B533" s="70">
        <v>34</v>
      </c>
      <c r="C533" s="70">
        <v>21</v>
      </c>
      <c r="D533" s="70">
        <v>2</v>
      </c>
      <c r="E533" s="70">
        <v>2024</v>
      </c>
      <c r="F533" s="70" t="s">
        <v>1554</v>
      </c>
      <c r="G533" s="70" t="s">
        <v>2213</v>
      </c>
      <c r="H533" s="70" t="s">
        <v>2214</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2235</v>
      </c>
      <c r="B534" s="70">
        <v>307</v>
      </c>
      <c r="C534" s="70">
        <v>1</v>
      </c>
      <c r="D534" s="70">
        <v>19</v>
      </c>
      <c r="E534" s="70">
        <v>1990</v>
      </c>
      <c r="F534" s="70" t="s">
        <v>787</v>
      </c>
      <c r="G534" s="70" t="s">
        <v>2236</v>
      </c>
      <c r="H534" s="70" t="s">
        <v>2237</v>
      </c>
      <c r="I534" s="148"/>
      <c r="J534" s="71">
        <v>26.735769528345511</v>
      </c>
      <c r="K534" s="71">
        <v>5.7456058053352788</v>
      </c>
      <c r="L534" s="71">
        <v>43.26846319413788</v>
      </c>
      <c r="M534" s="71">
        <v>25.115253234307701</v>
      </c>
      <c r="N534" s="71">
        <v>41.424821599501414</v>
      </c>
      <c r="O534" s="71">
        <v>23.855387895089699</v>
      </c>
      <c r="P534" s="71">
        <v>38.363156596143703</v>
      </c>
      <c r="Q534" s="71">
        <v>2.4825998109911702</v>
      </c>
      <c r="R534" s="71">
        <v>1.34945479861621</v>
      </c>
      <c r="S534" s="71">
        <v>2.895225209929694</v>
      </c>
      <c r="T534" s="72"/>
      <c r="U534" s="71">
        <v>3358805</v>
      </c>
      <c r="V534" s="71">
        <v>2039</v>
      </c>
      <c r="W534" s="71">
        <v>375</v>
      </c>
      <c r="X534" s="71">
        <v>9415</v>
      </c>
      <c r="Y534" s="71">
        <v>12461</v>
      </c>
      <c r="Z534" s="71">
        <v>9812</v>
      </c>
      <c r="AA534" s="71">
        <v>9315</v>
      </c>
      <c r="AB534" s="71">
        <v>40309</v>
      </c>
      <c r="AC534" s="71">
        <v>233728</v>
      </c>
      <c r="AD534" s="71">
        <v>2.895225209929694</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2238</v>
      </c>
      <c r="B535" s="70">
        <v>308</v>
      </c>
      <c r="C535" s="70">
        <v>2</v>
      </c>
      <c r="D535" s="70">
        <v>19</v>
      </c>
      <c r="E535" s="70">
        <v>2005</v>
      </c>
      <c r="F535" s="70" t="s">
        <v>789</v>
      </c>
      <c r="G535" s="70" t="s">
        <v>2236</v>
      </c>
      <c r="H535" s="70" t="s">
        <v>2237</v>
      </c>
      <c r="I535" s="148"/>
      <c r="J535" s="71">
        <v>15.8463413743853</v>
      </c>
      <c r="K535" s="71">
        <v>3.8058949744723698</v>
      </c>
      <c r="L535" s="71">
        <v>40.550996389909393</v>
      </c>
      <c r="M535" s="71">
        <v>31.19699840097724</v>
      </c>
      <c r="N535" s="71">
        <v>58.192846990154919</v>
      </c>
      <c r="O535" s="71">
        <v>32.517024800961117</v>
      </c>
      <c r="P535" s="71">
        <v>35.859399475792017</v>
      </c>
      <c r="Q535" s="71">
        <v>2.0357842218781701</v>
      </c>
      <c r="R535" s="71">
        <v>1.0055121290303251</v>
      </c>
      <c r="S535" s="71">
        <v>7.8150348793953599</v>
      </c>
      <c r="T535" s="72"/>
      <c r="U535" s="71">
        <v>2189802</v>
      </c>
      <c r="V535" s="71">
        <v>1646</v>
      </c>
      <c r="W535" s="71">
        <v>288</v>
      </c>
      <c r="X535" s="71">
        <v>6240</v>
      </c>
      <c r="Y535" s="71">
        <v>13247</v>
      </c>
      <c r="Z535" s="71">
        <v>15477</v>
      </c>
      <c r="AA535" s="71">
        <v>7131</v>
      </c>
      <c r="AB535" s="71">
        <v>34555</v>
      </c>
      <c r="AC535" s="71">
        <v>177804</v>
      </c>
      <c r="AD535" s="71">
        <v>7.8150348793953599</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2239</v>
      </c>
      <c r="B536" s="70">
        <v>309</v>
      </c>
      <c r="C536" s="70">
        <v>3</v>
      </c>
      <c r="D536" s="70">
        <v>19</v>
      </c>
      <c r="E536" s="70">
        <v>2006</v>
      </c>
      <c r="F536" s="70" t="s">
        <v>790</v>
      </c>
      <c r="G536" s="70" t="s">
        <v>2236</v>
      </c>
      <c r="H536" s="70" t="s">
        <v>2237</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2240</v>
      </c>
      <c r="B537" s="70">
        <v>310</v>
      </c>
      <c r="C537" s="70">
        <v>4</v>
      </c>
      <c r="D537" s="70">
        <v>19</v>
      </c>
      <c r="E537" s="70">
        <v>2007</v>
      </c>
      <c r="F537" s="70" t="s">
        <v>791</v>
      </c>
      <c r="G537" s="70" t="s">
        <v>2236</v>
      </c>
      <c r="H537" s="70" t="s">
        <v>2237</v>
      </c>
      <c r="I537" s="148"/>
      <c r="J537" s="71">
        <v>20.020189922932179</v>
      </c>
      <c r="K537" s="71">
        <v>4.3474786101052931</v>
      </c>
      <c r="L537" s="71">
        <v>42.410443795369787</v>
      </c>
      <c r="M537" s="71">
        <v>47.720420804373873</v>
      </c>
      <c r="N537" s="71">
        <v>78.760625452543223</v>
      </c>
      <c r="O537" s="71">
        <v>30.964571571161699</v>
      </c>
      <c r="P537" s="71">
        <v>35.730190368483328</v>
      </c>
      <c r="Q537" s="71">
        <v>2.0664666472724198</v>
      </c>
      <c r="R537" s="71">
        <v>0.96527829619747296</v>
      </c>
      <c r="S537" s="71">
        <v>5.6898391944136026</v>
      </c>
      <c r="T537" s="72"/>
      <c r="U537" s="71">
        <v>2224336</v>
      </c>
      <c r="V537" s="71">
        <v>1503</v>
      </c>
      <c r="W537" s="71">
        <v>351</v>
      </c>
      <c r="X537" s="71">
        <v>8306</v>
      </c>
      <c r="Y537" s="71">
        <v>13104</v>
      </c>
      <c r="Z537" s="71">
        <v>15321</v>
      </c>
      <c r="AA537" s="71">
        <v>6997</v>
      </c>
      <c r="AB537" s="71">
        <v>33221</v>
      </c>
      <c r="AC537" s="71">
        <v>175587</v>
      </c>
      <c r="AD537" s="71">
        <v>5.6898391944136026</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2241</v>
      </c>
      <c r="B538" s="70">
        <v>311</v>
      </c>
      <c r="C538" s="70">
        <v>5</v>
      </c>
      <c r="D538" s="70">
        <v>19</v>
      </c>
      <c r="E538" s="70">
        <v>2008</v>
      </c>
      <c r="F538" s="70" t="s">
        <v>792</v>
      </c>
      <c r="G538" s="70" t="s">
        <v>2236</v>
      </c>
      <c r="H538" s="70" t="s">
        <v>2237</v>
      </c>
      <c r="I538" s="148"/>
      <c r="J538" s="71">
        <v>15.96197996517072</v>
      </c>
      <c r="K538" s="71">
        <v>3.0052582520974429</v>
      </c>
      <c r="L538" s="71">
        <v>34.200720712355597</v>
      </c>
      <c r="M538" s="71">
        <v>45.024879979715088</v>
      </c>
      <c r="N538" s="71">
        <v>63.368765013283998</v>
      </c>
      <c r="O538" s="71">
        <v>29.647125012349559</v>
      </c>
      <c r="P538" s="71">
        <v>34.91926757652228</v>
      </c>
      <c r="Q538" s="71">
        <v>1.9938615562713</v>
      </c>
      <c r="R538" s="71">
        <v>0.83444934481311284</v>
      </c>
      <c r="S538" s="71">
        <v>5.3913322008434008</v>
      </c>
      <c r="T538" s="72"/>
      <c r="U538" s="71">
        <v>2221930</v>
      </c>
      <c r="V538" s="71">
        <v>1503</v>
      </c>
      <c r="W538" s="71">
        <v>351</v>
      </c>
      <c r="X538" s="71">
        <v>8306</v>
      </c>
      <c r="Y538" s="71">
        <v>13064</v>
      </c>
      <c r="Z538" s="71">
        <v>15184</v>
      </c>
      <c r="AA538" s="71">
        <v>6846</v>
      </c>
      <c r="AB538" s="71">
        <v>32581</v>
      </c>
      <c r="AC538" s="71">
        <v>157616</v>
      </c>
      <c r="AD538" s="71">
        <v>5.3913322008434008</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2242</v>
      </c>
      <c r="B539" s="70">
        <v>312</v>
      </c>
      <c r="C539" s="70">
        <v>6</v>
      </c>
      <c r="D539" s="70">
        <v>19</v>
      </c>
      <c r="E539" s="70">
        <v>2009</v>
      </c>
      <c r="F539" s="70" t="s">
        <v>176</v>
      </c>
      <c r="G539" s="1064" t="s">
        <v>2236</v>
      </c>
      <c r="H539" s="70" t="s">
        <v>2237</v>
      </c>
      <c r="I539" s="148"/>
      <c r="J539" s="71">
        <v>12.29004788909875</v>
      </c>
      <c r="K539" s="71">
        <v>2.41415448995475</v>
      </c>
      <c r="L539" s="71">
        <v>36.298593094337669</v>
      </c>
      <c r="M539" s="71">
        <v>34.42954093487176</v>
      </c>
      <c r="N539" s="71">
        <v>47.068686050762018</v>
      </c>
      <c r="O539" s="71">
        <v>30.004485000633849</v>
      </c>
      <c r="P539" s="71">
        <v>33.164449663179639</v>
      </c>
      <c r="Q539" s="71">
        <v>1.8562461874323199</v>
      </c>
      <c r="R539" s="71">
        <v>0.70156523858737652</v>
      </c>
      <c r="S539" s="71">
        <v>7.1607712249167701</v>
      </c>
      <c r="T539" s="72"/>
      <c r="U539" s="71">
        <v>1731158</v>
      </c>
      <c r="V539" s="71">
        <v>1440</v>
      </c>
      <c r="W539" s="71">
        <v>557</v>
      </c>
      <c r="X539" s="71">
        <v>8634</v>
      </c>
      <c r="Y539" s="71">
        <v>12860</v>
      </c>
      <c r="Z539" s="71">
        <v>15168</v>
      </c>
      <c r="AA539" s="71">
        <v>6675</v>
      </c>
      <c r="AB539" s="71">
        <v>31841</v>
      </c>
      <c r="AC539" s="71">
        <v>129280</v>
      </c>
      <c r="AD539" s="71">
        <v>7.1607712249167701</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11.28</v>
      </c>
      <c r="BK539" s="71">
        <v>0</v>
      </c>
      <c r="BL539" s="71">
        <v>0</v>
      </c>
      <c r="BM539" s="71">
        <v>0</v>
      </c>
      <c r="BN539" s="72"/>
      <c r="BO539" s="71">
        <v>0</v>
      </c>
      <c r="BP539" s="71">
        <v>0</v>
      </c>
      <c r="BQ539" s="71">
        <v>2</v>
      </c>
      <c r="BR539" s="71">
        <v>0</v>
      </c>
      <c r="BS539" s="71">
        <v>0</v>
      </c>
      <c r="BT539" s="71">
        <v>0</v>
      </c>
      <c r="BU539"/>
      <c r="BV539" s="70">
        <v>11.28</v>
      </c>
      <c r="BW539" s="70">
        <v>0</v>
      </c>
      <c r="BX539" s="70">
        <v>0</v>
      </c>
      <c r="BY539" s="70">
        <v>0</v>
      </c>
      <c r="BZ539" s="70">
        <v>0</v>
      </c>
      <c r="CA539" s="70">
        <v>0</v>
      </c>
      <c r="CB539" s="70">
        <v>0</v>
      </c>
      <c r="CC539" s="70">
        <v>0</v>
      </c>
      <c r="CD539" s="70">
        <v>0</v>
      </c>
    </row>
    <row r="540" spans="1:82">
      <c r="A540" s="70" t="s">
        <v>2243</v>
      </c>
      <c r="B540" s="70">
        <v>313</v>
      </c>
      <c r="C540" s="70">
        <v>7</v>
      </c>
      <c r="D540" s="70">
        <v>19</v>
      </c>
      <c r="E540" s="70">
        <v>2010</v>
      </c>
      <c r="F540" s="70" t="s">
        <v>177</v>
      </c>
      <c r="G540" s="1064" t="s">
        <v>2236</v>
      </c>
      <c r="H540" s="70" t="s">
        <v>2237</v>
      </c>
      <c r="I540" s="148"/>
      <c r="J540" s="71">
        <v>12.34275771411432</v>
      </c>
      <c r="K540" s="71">
        <v>2.7418604952980838</v>
      </c>
      <c r="L540" s="71">
        <v>32.626218555320548</v>
      </c>
      <c r="M540" s="71">
        <v>37.809145118581078</v>
      </c>
      <c r="N540" s="71">
        <v>57.704798816638359</v>
      </c>
      <c r="O540" s="71">
        <v>29.771193331464971</v>
      </c>
      <c r="P540" s="71">
        <v>33.173109207538118</v>
      </c>
      <c r="Q540" s="71">
        <v>1.90085265998525</v>
      </c>
      <c r="R540" s="71">
        <v>1.417889442857174</v>
      </c>
      <c r="S540" s="71">
        <v>10.06993836810471</v>
      </c>
      <c r="T540" s="72"/>
      <c r="U540" s="71">
        <v>1810619</v>
      </c>
      <c r="V540" s="71">
        <v>1440</v>
      </c>
      <c r="W540" s="71">
        <v>557</v>
      </c>
      <c r="X540" s="71">
        <v>8634</v>
      </c>
      <c r="Y540" s="71">
        <v>12724</v>
      </c>
      <c r="Z540" s="71">
        <v>15120</v>
      </c>
      <c r="AA540" s="71">
        <v>6510</v>
      </c>
      <c r="AB540" s="71">
        <v>31244</v>
      </c>
      <c r="AC540" s="71">
        <v>247604</v>
      </c>
      <c r="AD540" s="71">
        <v>10.06993836810471</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8.9559999999999995</v>
      </c>
      <c r="BK540" s="71">
        <v>0</v>
      </c>
      <c r="BL540" s="71">
        <v>0</v>
      </c>
      <c r="BM540" s="71">
        <v>0</v>
      </c>
      <c r="BN540" s="72"/>
      <c r="BO540" s="71">
        <v>0</v>
      </c>
      <c r="BP540" s="71">
        <v>0</v>
      </c>
      <c r="BQ540" s="71">
        <v>2</v>
      </c>
      <c r="BR540" s="71">
        <v>0</v>
      </c>
      <c r="BS540" s="71">
        <v>0</v>
      </c>
      <c r="BT540" s="71">
        <v>0</v>
      </c>
      <c r="BU540"/>
      <c r="BV540" s="70">
        <v>8.9559999999999995</v>
      </c>
      <c r="BW540" s="70">
        <v>0</v>
      </c>
      <c r="BX540" s="70">
        <v>0</v>
      </c>
      <c r="BY540" s="70">
        <v>0</v>
      </c>
      <c r="BZ540" s="70">
        <v>0</v>
      </c>
      <c r="CA540" s="70">
        <v>0</v>
      </c>
      <c r="CB540" s="70">
        <v>0</v>
      </c>
      <c r="CC540" s="70">
        <v>0</v>
      </c>
      <c r="CD540" s="70">
        <v>0</v>
      </c>
    </row>
    <row r="541" spans="1:82">
      <c r="A541" s="70" t="s">
        <v>2244</v>
      </c>
      <c r="B541" s="70">
        <v>314</v>
      </c>
      <c r="C541" s="70">
        <v>8</v>
      </c>
      <c r="D541" s="70">
        <v>19</v>
      </c>
      <c r="E541" s="70">
        <v>2011</v>
      </c>
      <c r="F541" s="70" t="s">
        <v>178</v>
      </c>
      <c r="G541" s="70" t="s">
        <v>2236</v>
      </c>
      <c r="H541" s="70" t="s">
        <v>2237</v>
      </c>
      <c r="I541" s="148"/>
      <c r="J541" s="71">
        <v>12.64495243954145</v>
      </c>
      <c r="K541" s="71">
        <v>4.0110285469429696</v>
      </c>
      <c r="L541" s="71">
        <v>38.911344242385432</v>
      </c>
      <c r="M541" s="71">
        <v>51.25710969702611</v>
      </c>
      <c r="N541" s="71">
        <v>79.292690923177773</v>
      </c>
      <c r="O541" s="71">
        <v>29.113114048044704</v>
      </c>
      <c r="P541" s="71">
        <v>31.200026039308057</v>
      </c>
      <c r="Q541" s="71">
        <v>2.1473473021497398</v>
      </c>
      <c r="R541" s="71">
        <v>0.7239370172334707</v>
      </c>
      <c r="S541" s="71">
        <v>5.8352028959512419</v>
      </c>
      <c r="T541" s="72"/>
      <c r="U541" s="71">
        <v>1596804</v>
      </c>
      <c r="V541" s="71">
        <v>1440</v>
      </c>
      <c r="W541" s="71">
        <v>557</v>
      </c>
      <c r="X541" s="71">
        <v>8634</v>
      </c>
      <c r="Y541" s="71">
        <v>12620</v>
      </c>
      <c r="Z541" s="71">
        <v>15107</v>
      </c>
      <c r="AA541" s="71">
        <v>6305</v>
      </c>
      <c r="AB541" s="71">
        <v>30599</v>
      </c>
      <c r="AC541" s="71">
        <v>126211</v>
      </c>
      <c r="AD541" s="71">
        <v>5.8352028959512419</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6.22</v>
      </c>
      <c r="BK541" s="71">
        <v>0</v>
      </c>
      <c r="BL541" s="71">
        <v>0</v>
      </c>
      <c r="BM541" s="71">
        <v>0</v>
      </c>
      <c r="BN541" s="72"/>
      <c r="BO541" s="71">
        <v>0</v>
      </c>
      <c r="BP541" s="71">
        <v>0</v>
      </c>
      <c r="BQ541" s="71">
        <v>1</v>
      </c>
      <c r="BR541" s="71">
        <v>0</v>
      </c>
      <c r="BS541" s="71">
        <v>0</v>
      </c>
      <c r="BT541" s="71">
        <v>0</v>
      </c>
      <c r="BU541"/>
      <c r="BV541" s="70">
        <v>6.22</v>
      </c>
      <c r="BW541" s="70">
        <v>0</v>
      </c>
      <c r="BX541" s="70">
        <v>0</v>
      </c>
      <c r="BY541" s="70">
        <v>0</v>
      </c>
      <c r="BZ541" s="70">
        <v>0</v>
      </c>
      <c r="CA541" s="70">
        <v>0</v>
      </c>
      <c r="CB541" s="70">
        <v>0</v>
      </c>
      <c r="CC541" s="70">
        <v>0</v>
      </c>
      <c r="CD541" s="70">
        <v>0</v>
      </c>
    </row>
    <row r="542" spans="1:82">
      <c r="A542" s="70" t="s">
        <v>2245</v>
      </c>
      <c r="B542" s="70">
        <v>315</v>
      </c>
      <c r="C542" s="70">
        <v>9</v>
      </c>
      <c r="D542" s="70">
        <v>19</v>
      </c>
      <c r="E542" s="70">
        <v>2012</v>
      </c>
      <c r="F542" s="70" t="s">
        <v>179</v>
      </c>
      <c r="G542" s="70" t="s">
        <v>2236</v>
      </c>
      <c r="H542" s="70" t="s">
        <v>2237</v>
      </c>
      <c r="I542" s="148"/>
      <c r="J542" s="71">
        <v>10.83549988759574</v>
      </c>
      <c r="K542" s="71">
        <v>3.6323005322599622</v>
      </c>
      <c r="L542" s="71">
        <v>37.429826248965142</v>
      </c>
      <c r="M542" s="71">
        <v>51.379207179590367</v>
      </c>
      <c r="N542" s="71">
        <v>83.042894441025155</v>
      </c>
      <c r="O542" s="71">
        <v>28.744445226292449</v>
      </c>
      <c r="P542" s="71">
        <v>30.466818723654452</v>
      </c>
      <c r="Q542" s="71">
        <v>2.2967565064382001</v>
      </c>
      <c r="R542" s="71">
        <v>1.335215975549195</v>
      </c>
      <c r="S542" s="71">
        <v>6.2683909098858521</v>
      </c>
      <c r="T542" s="72"/>
      <c r="U542" s="71">
        <v>1390855</v>
      </c>
      <c r="V542" s="71">
        <v>1440</v>
      </c>
      <c r="W542" s="71">
        <v>557</v>
      </c>
      <c r="X542" s="71">
        <v>8634</v>
      </c>
      <c r="Y542" s="71">
        <v>12699</v>
      </c>
      <c r="Z542" s="71">
        <v>15034</v>
      </c>
      <c r="AA542" s="71">
        <v>6122</v>
      </c>
      <c r="AB542" s="71">
        <v>30123</v>
      </c>
      <c r="AC542" s="71">
        <v>226752</v>
      </c>
      <c r="AD542" s="71">
        <v>6.2683909098858521</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8.9830000000000005</v>
      </c>
      <c r="BK542" s="71">
        <v>0</v>
      </c>
      <c r="BL542" s="71">
        <v>0</v>
      </c>
      <c r="BM542" s="71">
        <v>0</v>
      </c>
      <c r="BN542" s="72"/>
      <c r="BO542" s="71">
        <v>0</v>
      </c>
      <c r="BP542" s="71">
        <v>0</v>
      </c>
      <c r="BQ542" s="71">
        <v>1</v>
      </c>
      <c r="BR542" s="71">
        <v>0</v>
      </c>
      <c r="BS542" s="71">
        <v>0</v>
      </c>
      <c r="BT542" s="71">
        <v>0</v>
      </c>
      <c r="BU542"/>
      <c r="BV542" s="70">
        <v>8.9830000000000005</v>
      </c>
      <c r="BW542" s="70">
        <v>0</v>
      </c>
      <c r="BX542" s="70">
        <v>0</v>
      </c>
      <c r="BY542" s="70">
        <v>0</v>
      </c>
      <c r="BZ542" s="70">
        <v>0</v>
      </c>
      <c r="CA542" s="70">
        <v>0</v>
      </c>
      <c r="CB542" s="70">
        <v>0</v>
      </c>
      <c r="CC542" s="70">
        <v>0</v>
      </c>
      <c r="CD542" s="70">
        <v>0</v>
      </c>
    </row>
    <row r="543" spans="1:82">
      <c r="A543" s="70" t="s">
        <v>2246</v>
      </c>
      <c r="B543" s="70">
        <v>316</v>
      </c>
      <c r="C543" s="70">
        <v>10</v>
      </c>
      <c r="D543" s="70">
        <v>19</v>
      </c>
      <c r="E543" s="70">
        <v>2013</v>
      </c>
      <c r="F543" s="70" t="s">
        <v>180</v>
      </c>
      <c r="G543" s="70" t="s">
        <v>2236</v>
      </c>
      <c r="H543" s="70" t="s">
        <v>2237</v>
      </c>
      <c r="I543" s="148"/>
      <c r="J543" s="71">
        <v>13.764164491256819</v>
      </c>
      <c r="K543" s="71">
        <v>2.7999791091153199</v>
      </c>
      <c r="L543" s="71">
        <v>34.047719442530457</v>
      </c>
      <c r="M543" s="71">
        <v>52.117103850838973</v>
      </c>
      <c r="N543" s="71">
        <v>72.504741793966076</v>
      </c>
      <c r="O543" s="71">
        <v>27.647688208036676</v>
      </c>
      <c r="P543" s="71">
        <v>30.376807996834859</v>
      </c>
      <c r="Q543" s="71">
        <v>2.31151893647188</v>
      </c>
      <c r="R543" s="71">
        <v>0.99869211943869041</v>
      </c>
      <c r="S543" s="71">
        <v>5.2384544441870506</v>
      </c>
      <c r="T543" s="72"/>
      <c r="U543" s="71">
        <v>1739669</v>
      </c>
      <c r="V543" s="71">
        <v>1440</v>
      </c>
      <c r="W543" s="71">
        <v>557</v>
      </c>
      <c r="X543" s="71">
        <v>8634</v>
      </c>
      <c r="Y543" s="71">
        <v>12873</v>
      </c>
      <c r="Z543" s="71">
        <v>15106</v>
      </c>
      <c r="AA543" s="71">
        <v>6081</v>
      </c>
      <c r="AB543" s="71">
        <v>29882</v>
      </c>
      <c r="AC543" s="71">
        <v>165555</v>
      </c>
      <c r="AD543" s="71">
        <v>5.2384544441870506</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10.003</v>
      </c>
      <c r="BK543" s="71">
        <v>0</v>
      </c>
      <c r="BL543" s="71">
        <v>0</v>
      </c>
      <c r="BM543" s="71">
        <v>0</v>
      </c>
      <c r="BN543" s="72"/>
      <c r="BO543" s="71">
        <v>0</v>
      </c>
      <c r="BP543" s="71">
        <v>0</v>
      </c>
      <c r="BQ543" s="71">
        <v>1</v>
      </c>
      <c r="BR543" s="71">
        <v>0</v>
      </c>
      <c r="BS543" s="71">
        <v>0</v>
      </c>
      <c r="BT543" s="71">
        <v>0</v>
      </c>
      <c r="BU543"/>
      <c r="BV543" s="70">
        <v>10.003</v>
      </c>
      <c r="BW543" s="70">
        <v>0</v>
      </c>
      <c r="BX543" s="70">
        <v>0</v>
      </c>
      <c r="BY543" s="70">
        <v>0</v>
      </c>
      <c r="BZ543" s="70">
        <v>0</v>
      </c>
      <c r="CA543" s="70">
        <v>0</v>
      </c>
      <c r="CB543" s="70">
        <v>0</v>
      </c>
      <c r="CC543" s="70">
        <v>0</v>
      </c>
      <c r="CD543" s="70">
        <v>0</v>
      </c>
    </row>
    <row r="544" spans="1:82">
      <c r="A544" s="70" t="s">
        <v>2247</v>
      </c>
      <c r="B544" s="70">
        <v>317</v>
      </c>
      <c r="C544" s="70">
        <v>11</v>
      </c>
      <c r="D544" s="70">
        <v>19</v>
      </c>
      <c r="E544" s="70">
        <v>2014</v>
      </c>
      <c r="F544" s="70" t="s">
        <v>181</v>
      </c>
      <c r="G544" s="70" t="s">
        <v>2236</v>
      </c>
      <c r="H544" s="70" t="s">
        <v>2237</v>
      </c>
      <c r="I544" s="148"/>
      <c r="J544" s="71">
        <v>11.58624762179384</v>
      </c>
      <c r="K544" s="71">
        <v>2.4621076467737759</v>
      </c>
      <c r="L544" s="71">
        <v>24.69029502163793</v>
      </c>
      <c r="M544" s="71">
        <v>46.521214903079091</v>
      </c>
      <c r="N544" s="71">
        <v>70.314459298141514</v>
      </c>
      <c r="O544" s="71">
        <v>26.276632563107238</v>
      </c>
      <c r="P544" s="71">
        <v>29.746353343180232</v>
      </c>
      <c r="Q544" s="71">
        <v>2.18280833627494</v>
      </c>
      <c r="R544" s="71">
        <v>1.308677596292485</v>
      </c>
      <c r="S544" s="71">
        <v>5.7928027168487439</v>
      </c>
      <c r="T544" s="72"/>
      <c r="U544" s="71">
        <v>1662891</v>
      </c>
      <c r="V544" s="71">
        <v>1026</v>
      </c>
      <c r="W544" s="71">
        <v>438</v>
      </c>
      <c r="X544" s="71">
        <v>7897</v>
      </c>
      <c r="Y544" s="71">
        <v>12869</v>
      </c>
      <c r="Z544" s="71">
        <v>15121</v>
      </c>
      <c r="AA544" s="71">
        <v>5924</v>
      </c>
      <c r="AB544" s="71">
        <v>29411</v>
      </c>
      <c r="AC544" s="71">
        <v>217624</v>
      </c>
      <c r="AD544" s="71">
        <v>5.7928027168487439</v>
      </c>
      <c r="AE544" s="72"/>
      <c r="AF544" s="71"/>
      <c r="AG544" s="71"/>
      <c r="AH544" s="71"/>
      <c r="AI544" s="71"/>
      <c r="AJ544" s="71"/>
      <c r="AK544" s="71"/>
      <c r="AL544" s="71"/>
      <c r="AM544" s="71"/>
      <c r="AN544" s="71"/>
      <c r="AO544" s="71"/>
      <c r="AP544" s="71"/>
      <c r="AQ544" s="72"/>
      <c r="AR544" s="71">
        <v>78</v>
      </c>
      <c r="AS544" s="71">
        <v>13</v>
      </c>
      <c r="AT544" s="71">
        <v>1</v>
      </c>
      <c r="AU544" s="71">
        <v>0</v>
      </c>
      <c r="AV544" s="71">
        <v>0</v>
      </c>
      <c r="AW544" s="71">
        <v>0</v>
      </c>
      <c r="AX544" s="71"/>
      <c r="AY544" s="72"/>
      <c r="AZ544" s="71">
        <v>349.86500000000001</v>
      </c>
      <c r="BA544" s="71">
        <v>1152.0999999999999</v>
      </c>
      <c r="BB544" s="71">
        <v>21980</v>
      </c>
      <c r="BC544" s="71">
        <v>0</v>
      </c>
      <c r="BD544" s="71">
        <v>0</v>
      </c>
      <c r="BE544" s="71">
        <v>0</v>
      </c>
      <c r="BF544" s="71"/>
      <c r="BG544" s="72"/>
      <c r="BH544" s="71">
        <v>0</v>
      </c>
      <c r="BI544" s="71">
        <v>0</v>
      </c>
      <c r="BJ544" s="71">
        <v>9.7219999999999995</v>
      </c>
      <c r="BK544" s="71">
        <v>0</v>
      </c>
      <c r="BL544" s="71">
        <v>0</v>
      </c>
      <c r="BM544" s="71">
        <v>0</v>
      </c>
      <c r="BN544" s="72"/>
      <c r="BO544" s="71">
        <v>0</v>
      </c>
      <c r="BP544" s="71">
        <v>0</v>
      </c>
      <c r="BQ544" s="71">
        <v>1</v>
      </c>
      <c r="BR544" s="71">
        <v>0</v>
      </c>
      <c r="BS544" s="71">
        <v>0</v>
      </c>
      <c r="BT544" s="71">
        <v>0</v>
      </c>
      <c r="BU544"/>
      <c r="BV544" s="70">
        <v>9.7219999999999995</v>
      </c>
      <c r="BW544" s="70">
        <v>0</v>
      </c>
      <c r="BX544" s="70">
        <v>0</v>
      </c>
      <c r="BY544" s="70">
        <v>0</v>
      </c>
      <c r="BZ544" s="70">
        <v>0</v>
      </c>
      <c r="CA544" s="70">
        <v>0</v>
      </c>
      <c r="CB544" s="70">
        <v>0</v>
      </c>
      <c r="CC544" s="70">
        <v>0</v>
      </c>
      <c r="CD544" s="70">
        <v>0</v>
      </c>
    </row>
    <row r="545" spans="1:82">
      <c r="A545" s="70" t="s">
        <v>2248</v>
      </c>
      <c r="B545" s="70">
        <v>318</v>
      </c>
      <c r="C545" s="70">
        <v>12</v>
      </c>
      <c r="D545" s="70">
        <v>19</v>
      </c>
      <c r="E545" s="70">
        <v>2015</v>
      </c>
      <c r="F545" s="70" t="s">
        <v>182</v>
      </c>
      <c r="G545" s="70" t="s">
        <v>2236</v>
      </c>
      <c r="H545" s="70" t="s">
        <v>2237</v>
      </c>
      <c r="I545" s="148"/>
      <c r="J545" s="71">
        <v>12.476953082042289</v>
      </c>
      <c r="K545" s="71">
        <v>2.455827524616168</v>
      </c>
      <c r="L545" s="71">
        <v>26.74349724409258</v>
      </c>
      <c r="M545" s="71">
        <v>45.322337096436748</v>
      </c>
      <c r="N545" s="71">
        <v>68.590007450238048</v>
      </c>
      <c r="O545" s="71">
        <v>25.792076738833742</v>
      </c>
      <c r="P545" s="71">
        <v>29.156768563941878</v>
      </c>
      <c r="Q545" s="71">
        <v>2.09476197861611</v>
      </c>
      <c r="R545" s="71">
        <v>1.4324502666434438</v>
      </c>
      <c r="S545" s="71">
        <v>4.3124669972737326</v>
      </c>
      <c r="T545" s="72"/>
      <c r="U545" s="71">
        <v>1657526</v>
      </c>
      <c r="V545" s="71">
        <v>1026</v>
      </c>
      <c r="W545" s="71">
        <v>438</v>
      </c>
      <c r="X545" s="71">
        <v>7897</v>
      </c>
      <c r="Y545" s="71">
        <v>12866</v>
      </c>
      <c r="Z545" s="71">
        <v>14985</v>
      </c>
      <c r="AA545" s="71">
        <v>5802</v>
      </c>
      <c r="AB545" s="71">
        <v>28832</v>
      </c>
      <c r="AC545" s="71">
        <v>244854</v>
      </c>
      <c r="AD545" s="71">
        <v>4.3124669972737326</v>
      </c>
      <c r="AE545" s="72"/>
      <c r="AF545" s="71">
        <v>13874034.768408209</v>
      </c>
      <c r="AG545" s="71">
        <v>1772359.9600941511</v>
      </c>
      <c r="AH545" s="71">
        <v>2238097.3902114881</v>
      </c>
      <c r="AI545" s="71">
        <v>51671306.191075027</v>
      </c>
      <c r="AJ545" s="71">
        <v>96298162.612580135</v>
      </c>
      <c r="AK545" s="71">
        <v>0</v>
      </c>
      <c r="AL545" s="71">
        <v>0</v>
      </c>
      <c r="AM545" s="71">
        <v>3951304.6543088541</v>
      </c>
      <c r="AN545" s="71">
        <v>0</v>
      </c>
      <c r="AO545" s="71">
        <v>0</v>
      </c>
      <c r="AP545" s="71">
        <v>169805265.57667786</v>
      </c>
      <c r="AQ545" s="72"/>
      <c r="AR545" s="71">
        <v>89</v>
      </c>
      <c r="AS545" s="71">
        <v>18</v>
      </c>
      <c r="AT545" s="71">
        <v>1</v>
      </c>
      <c r="AU545" s="71">
        <v>0</v>
      </c>
      <c r="AV545" s="71">
        <v>0</v>
      </c>
      <c r="AW545" s="71">
        <v>0</v>
      </c>
      <c r="AX545" s="71"/>
      <c r="AY545" s="72"/>
      <c r="AZ545" s="71">
        <v>410.46499999999997</v>
      </c>
      <c r="BA545" s="71">
        <v>1276.0999999999999</v>
      </c>
      <c r="BB545" s="71">
        <v>21980</v>
      </c>
      <c r="BC545" s="71">
        <v>0</v>
      </c>
      <c r="BD545" s="71">
        <v>0</v>
      </c>
      <c r="BE545" s="71">
        <v>0</v>
      </c>
      <c r="BF545" s="71"/>
      <c r="BG545" s="72"/>
      <c r="BH545" s="71">
        <v>0</v>
      </c>
      <c r="BI545" s="71">
        <v>0</v>
      </c>
      <c r="BJ545" s="71">
        <v>9.7569999999999997</v>
      </c>
      <c r="BK545" s="71">
        <v>0</v>
      </c>
      <c r="BL545" s="71">
        <v>0</v>
      </c>
      <c r="BM545" s="71">
        <v>0</v>
      </c>
      <c r="BN545" s="72"/>
      <c r="BO545" s="71">
        <v>0</v>
      </c>
      <c r="BP545" s="71">
        <v>0</v>
      </c>
      <c r="BQ545" s="71">
        <v>1</v>
      </c>
      <c r="BR545" s="71">
        <v>0</v>
      </c>
      <c r="BS545" s="71">
        <v>0</v>
      </c>
      <c r="BT545" s="71">
        <v>0</v>
      </c>
      <c r="BU545"/>
      <c r="BV545" s="70">
        <v>9.7569999999999997</v>
      </c>
      <c r="BW545" s="70">
        <v>0</v>
      </c>
      <c r="BX545" s="70">
        <v>0</v>
      </c>
      <c r="BY545" s="70">
        <v>0</v>
      </c>
      <c r="BZ545" s="70">
        <v>0</v>
      </c>
      <c r="CA545" s="70">
        <v>0</v>
      </c>
      <c r="CB545" s="70">
        <v>0</v>
      </c>
      <c r="CC545" s="70">
        <v>0</v>
      </c>
      <c r="CD545" s="70">
        <v>0</v>
      </c>
    </row>
    <row r="546" spans="1:82">
      <c r="A546" s="70" t="s">
        <v>2249</v>
      </c>
      <c r="B546" s="70">
        <v>319</v>
      </c>
      <c r="C546" s="70">
        <v>13</v>
      </c>
      <c r="D546" s="70">
        <v>19</v>
      </c>
      <c r="E546" s="70">
        <v>2016</v>
      </c>
      <c r="F546" s="70" t="s">
        <v>155</v>
      </c>
      <c r="G546" s="70" t="s">
        <v>2236</v>
      </c>
      <c r="H546" s="70" t="s">
        <v>2237</v>
      </c>
      <c r="I546" s="148"/>
      <c r="J546" s="71">
        <v>11.870573069684296</v>
      </c>
      <c r="K546" s="71">
        <v>2.4617400855559484</v>
      </c>
      <c r="L546" s="71">
        <v>28.142917058730863</v>
      </c>
      <c r="M546" s="71">
        <v>42.634335179608108</v>
      </c>
      <c r="N546" s="71">
        <v>64.073726518880832</v>
      </c>
      <c r="O546" s="71">
        <v>25.453366765737758</v>
      </c>
      <c r="P546" s="71">
        <v>28.331207597508048</v>
      </c>
      <c r="Q546" s="71">
        <v>1.9969793234399766</v>
      </c>
      <c r="R546" s="71">
        <v>1.5610470669192116</v>
      </c>
      <c r="S546" s="71">
        <v>4.7944862358792966</v>
      </c>
      <c r="T546" s="72"/>
      <c r="U546" s="71">
        <v>1615878</v>
      </c>
      <c r="V546" s="71">
        <v>1026</v>
      </c>
      <c r="W546" s="71">
        <v>438</v>
      </c>
      <c r="X546" s="71">
        <v>7897</v>
      </c>
      <c r="Y546" s="71">
        <v>12824</v>
      </c>
      <c r="Z546" s="71">
        <v>14970</v>
      </c>
      <c r="AA546" s="71">
        <v>5831</v>
      </c>
      <c r="AB546" s="71">
        <v>28273</v>
      </c>
      <c r="AC546" s="71">
        <v>266611.472894145</v>
      </c>
      <c r="AD546" s="71">
        <v>4.7944862358792966</v>
      </c>
      <c r="AE546" s="72"/>
      <c r="AF546" s="71">
        <v>13559068.8745487</v>
      </c>
      <c r="AG546" s="71">
        <v>1680460.8119414281</v>
      </c>
      <c r="AH546" s="71">
        <v>1904954.6082227421</v>
      </c>
      <c r="AI546" s="71">
        <v>52648165.784755521</v>
      </c>
      <c r="AJ546" s="71">
        <v>87272654.76787746</v>
      </c>
      <c r="AK546" s="71">
        <v>0</v>
      </c>
      <c r="AL546" s="71">
        <v>0</v>
      </c>
      <c r="AM546" s="71">
        <v>3877706.3078741399</v>
      </c>
      <c r="AN546" s="71">
        <v>0</v>
      </c>
      <c r="AO546" s="71">
        <v>0</v>
      </c>
      <c r="AP546" s="71">
        <v>160943011.15522</v>
      </c>
      <c r="AQ546" s="72"/>
      <c r="AR546" s="71">
        <v>93</v>
      </c>
      <c r="AS546" s="71">
        <v>19</v>
      </c>
      <c r="AT546" s="71">
        <v>1</v>
      </c>
      <c r="AU546" s="71">
        <v>0</v>
      </c>
      <c r="AV546" s="71">
        <v>0</v>
      </c>
      <c r="AW546" s="71">
        <v>0</v>
      </c>
      <c r="AX546" s="71"/>
      <c r="AY546" s="72"/>
      <c r="AZ546" s="71">
        <v>432.86500000000001</v>
      </c>
      <c r="BA546" s="71">
        <v>1304</v>
      </c>
      <c r="BB546" s="71">
        <v>21980</v>
      </c>
      <c r="BC546" s="71">
        <v>0</v>
      </c>
      <c r="BD546" s="71">
        <v>0</v>
      </c>
      <c r="BE546" s="71">
        <v>0</v>
      </c>
      <c r="BF546" s="71"/>
      <c r="BG546" s="72"/>
      <c r="BH546" s="71">
        <v>0</v>
      </c>
      <c r="BI546" s="71">
        <v>0</v>
      </c>
      <c r="BJ546" s="71">
        <v>8.9589999999999996</v>
      </c>
      <c r="BK546" s="71">
        <v>0</v>
      </c>
      <c r="BL546" s="71">
        <v>0</v>
      </c>
      <c r="BM546" s="71">
        <v>0</v>
      </c>
      <c r="BN546" s="72"/>
      <c r="BO546" s="71">
        <v>0</v>
      </c>
      <c r="BP546" s="71">
        <v>0</v>
      </c>
      <c r="BQ546" s="71">
        <v>1</v>
      </c>
      <c r="BR546" s="71">
        <v>0</v>
      </c>
      <c r="BS546" s="71">
        <v>0</v>
      </c>
      <c r="BT546" s="71">
        <v>0</v>
      </c>
      <c r="BU546"/>
      <c r="BV546" s="70">
        <v>8.9589999999999996</v>
      </c>
      <c r="BW546" s="70">
        <v>0</v>
      </c>
      <c r="BX546" s="70">
        <v>0</v>
      </c>
      <c r="BY546" s="70">
        <v>0</v>
      </c>
      <c r="BZ546" s="70">
        <v>0</v>
      </c>
      <c r="CA546" s="70">
        <v>0</v>
      </c>
      <c r="CB546" s="70">
        <v>0</v>
      </c>
      <c r="CC546" s="70">
        <v>0</v>
      </c>
      <c r="CD546" s="70">
        <v>0</v>
      </c>
    </row>
    <row r="547" spans="1:82">
      <c r="A547" s="70" t="s">
        <v>2250</v>
      </c>
      <c r="B547" s="70">
        <v>320</v>
      </c>
      <c r="C547" s="70">
        <v>14</v>
      </c>
      <c r="D547" s="70">
        <v>19</v>
      </c>
      <c r="E547" s="70">
        <v>2017</v>
      </c>
      <c r="F547" s="70" t="s">
        <v>156</v>
      </c>
      <c r="G547" s="70" t="s">
        <v>2236</v>
      </c>
      <c r="H547" s="70" t="s">
        <v>2237</v>
      </c>
      <c r="I547" s="148"/>
      <c r="J547" s="71">
        <v>9.9566731929965062</v>
      </c>
      <c r="K547" s="71">
        <v>2.366044186924019</v>
      </c>
      <c r="L547" s="71">
        <v>26.984837240606833</v>
      </c>
      <c r="M547" s="71">
        <v>37.566868229003781</v>
      </c>
      <c r="N547" s="71">
        <v>66.904839295999878</v>
      </c>
      <c r="O547" s="71">
        <v>24.854048299862658</v>
      </c>
      <c r="P547" s="71">
        <v>27.852407006819551</v>
      </c>
      <c r="Q547" s="71">
        <v>1.89587924106562</v>
      </c>
      <c r="R547" s="71">
        <v>1.1209962883770601</v>
      </c>
      <c r="S547" s="71">
        <v>5.2500722637497654</v>
      </c>
      <c r="T547" s="72"/>
      <c r="U547" s="71">
        <v>1548579</v>
      </c>
      <c r="V547" s="71">
        <v>1026</v>
      </c>
      <c r="W547" s="71">
        <v>438</v>
      </c>
      <c r="X547" s="71">
        <v>7897</v>
      </c>
      <c r="Y547" s="71">
        <v>12793</v>
      </c>
      <c r="Z547" s="71">
        <v>14860</v>
      </c>
      <c r="AA547" s="71">
        <v>5769</v>
      </c>
      <c r="AB547" s="71">
        <v>27757</v>
      </c>
      <c r="AC547" s="71">
        <v>195254</v>
      </c>
      <c r="AD547" s="71">
        <v>5.2500722637497654</v>
      </c>
      <c r="AE547" s="72"/>
      <c r="AF547" s="71">
        <v>11732939.838349739</v>
      </c>
      <c r="AG547" s="71">
        <v>1666728.3119635771</v>
      </c>
      <c r="AH547" s="71">
        <v>2804036.1675545149</v>
      </c>
      <c r="AI547" s="71">
        <v>49667021.244900599</v>
      </c>
      <c r="AJ547" s="71">
        <v>96179780.006930932</v>
      </c>
      <c r="AK547" s="71">
        <v>0</v>
      </c>
      <c r="AL547" s="71">
        <v>0</v>
      </c>
      <c r="AM547" s="71">
        <v>3812892.5485433852</v>
      </c>
      <c r="AN547" s="71">
        <v>0</v>
      </c>
      <c r="AO547" s="71">
        <v>0</v>
      </c>
      <c r="AP547" s="71">
        <v>165863398.11824274</v>
      </c>
      <c r="AQ547" s="72"/>
      <c r="AR547" s="71">
        <v>103</v>
      </c>
      <c r="AS547" s="71">
        <v>20</v>
      </c>
      <c r="AT547" s="71">
        <v>1</v>
      </c>
      <c r="AU547" s="71">
        <v>0</v>
      </c>
      <c r="AV547" s="71">
        <v>0</v>
      </c>
      <c r="AW547" s="71">
        <v>0</v>
      </c>
      <c r="AX547" s="71"/>
      <c r="AY547" s="72"/>
      <c r="AZ547" s="71">
        <v>481.01499999999999</v>
      </c>
      <c r="BA547" s="71">
        <v>1323.8</v>
      </c>
      <c r="BB547" s="71">
        <v>21980</v>
      </c>
      <c r="BC547" s="71">
        <v>0</v>
      </c>
      <c r="BD547" s="71">
        <v>0</v>
      </c>
      <c r="BE547" s="71">
        <v>0</v>
      </c>
      <c r="BF547" s="71"/>
      <c r="BG547" s="72"/>
      <c r="BH547" s="71">
        <v>0</v>
      </c>
      <c r="BI547" s="71">
        <v>0</v>
      </c>
      <c r="BJ547" s="71">
        <v>9.0079999999999991</v>
      </c>
      <c r="BK547" s="71">
        <v>0</v>
      </c>
      <c r="BL547" s="71">
        <v>0</v>
      </c>
      <c r="BM547" s="71">
        <v>0</v>
      </c>
      <c r="BN547" s="72"/>
      <c r="BO547" s="71">
        <v>0</v>
      </c>
      <c r="BP547" s="71">
        <v>0</v>
      </c>
      <c r="BQ547" s="71">
        <v>1</v>
      </c>
      <c r="BR547" s="71">
        <v>0</v>
      </c>
      <c r="BS547" s="71">
        <v>0</v>
      </c>
      <c r="BT547" s="71">
        <v>0</v>
      </c>
      <c r="BU547"/>
      <c r="BV547" s="70">
        <v>9.0079999999999991</v>
      </c>
      <c r="BW547" s="70">
        <v>0</v>
      </c>
      <c r="BX547" s="70">
        <v>0</v>
      </c>
      <c r="BY547" s="70">
        <v>0</v>
      </c>
      <c r="BZ547" s="70">
        <v>0</v>
      </c>
      <c r="CA547" s="70">
        <v>0</v>
      </c>
      <c r="CB547" s="70">
        <v>0</v>
      </c>
      <c r="CC547" s="70">
        <v>0</v>
      </c>
      <c r="CD547" s="70">
        <v>0</v>
      </c>
    </row>
    <row r="548" spans="1:82">
      <c r="A548" s="70" t="s">
        <v>2251</v>
      </c>
      <c r="B548" s="70">
        <v>321</v>
      </c>
      <c r="C548" s="70">
        <v>15</v>
      </c>
      <c r="D548" s="70">
        <v>19</v>
      </c>
      <c r="E548" s="70">
        <v>2018</v>
      </c>
      <c r="F548" s="70" t="s">
        <v>183</v>
      </c>
      <c r="G548" s="70" t="s">
        <v>2236</v>
      </c>
      <c r="H548" s="70" t="s">
        <v>2237</v>
      </c>
      <c r="I548" s="148"/>
      <c r="J548" s="71">
        <v>8.9889446037964333</v>
      </c>
      <c r="K548" s="71">
        <v>2.1598631929613217</v>
      </c>
      <c r="L548" s="71">
        <v>24.879684981751964</v>
      </c>
      <c r="M548" s="71">
        <v>35.798900695760608</v>
      </c>
      <c r="N548" s="71">
        <v>56.593253497195676</v>
      </c>
      <c r="O548" s="71">
        <v>24.272216330971176</v>
      </c>
      <c r="P548" s="71">
        <v>27.087609249335728</v>
      </c>
      <c r="Q548" s="71">
        <v>1.7195853904381799</v>
      </c>
      <c r="R548" s="71">
        <v>1.3863749294785987</v>
      </c>
      <c r="S548" s="71">
        <v>4.0360045884114388</v>
      </c>
      <c r="T548" s="72"/>
      <c r="U548" s="71">
        <v>1479043</v>
      </c>
      <c r="V548" s="71">
        <v>1026</v>
      </c>
      <c r="W548" s="71">
        <v>438</v>
      </c>
      <c r="X548" s="71">
        <v>7897</v>
      </c>
      <c r="Y548" s="71">
        <v>12701</v>
      </c>
      <c r="Z548" s="71">
        <v>14790</v>
      </c>
      <c r="AA548" s="71">
        <v>5667</v>
      </c>
      <c r="AB548" s="71">
        <v>27131</v>
      </c>
      <c r="AC548" s="71">
        <v>240531</v>
      </c>
      <c r="AD548" s="71">
        <v>4.0360045884114388</v>
      </c>
      <c r="AE548" s="72"/>
      <c r="AF548" s="71">
        <v>11441920.352231011</v>
      </c>
      <c r="AG548" s="71">
        <v>1481790.379520528</v>
      </c>
      <c r="AH548" s="71">
        <v>2693855.5562160108</v>
      </c>
      <c r="AI548" s="71">
        <v>49270504.797879122</v>
      </c>
      <c r="AJ548" s="71">
        <v>84475628.533149824</v>
      </c>
      <c r="AK548" s="71">
        <v>0</v>
      </c>
      <c r="AL548" s="71">
        <v>0</v>
      </c>
      <c r="AM548" s="71">
        <v>3734612.2847177461</v>
      </c>
      <c r="AN548" s="71">
        <v>0</v>
      </c>
      <c r="AO548" s="71">
        <v>0</v>
      </c>
      <c r="AP548" s="71">
        <v>153098311.90371424</v>
      </c>
      <c r="AQ548" s="72"/>
      <c r="AR548" s="71">
        <v>106</v>
      </c>
      <c r="AS548" s="71">
        <v>22</v>
      </c>
      <c r="AT548" s="71">
        <v>1</v>
      </c>
      <c r="AU548" s="71">
        <v>0</v>
      </c>
      <c r="AV548" s="71">
        <v>0</v>
      </c>
      <c r="AW548" s="71">
        <v>0</v>
      </c>
      <c r="AX548" s="71"/>
      <c r="AY548" s="72"/>
      <c r="AZ548" s="71">
        <v>497.01499999999999</v>
      </c>
      <c r="BA548" s="71">
        <v>2834</v>
      </c>
      <c r="BB548" s="71">
        <v>21980</v>
      </c>
      <c r="BC548" s="71">
        <v>0</v>
      </c>
      <c r="BD548" s="71">
        <v>0</v>
      </c>
      <c r="BE548" s="71">
        <v>0</v>
      </c>
      <c r="BF548" s="71"/>
      <c r="BG548" s="72"/>
      <c r="BH548" s="71">
        <v>0</v>
      </c>
      <c r="BI548" s="71">
        <v>0</v>
      </c>
      <c r="BJ548" s="71">
        <v>8.0449999999999999</v>
      </c>
      <c r="BK548" s="71">
        <v>0</v>
      </c>
      <c r="BL548" s="71">
        <v>0</v>
      </c>
      <c r="BM548" s="71">
        <v>0</v>
      </c>
      <c r="BN548" s="72"/>
      <c r="BO548" s="71">
        <v>0</v>
      </c>
      <c r="BP548" s="71">
        <v>0</v>
      </c>
      <c r="BQ548" s="71">
        <v>1</v>
      </c>
      <c r="BR548" s="71">
        <v>0</v>
      </c>
      <c r="BS548" s="71">
        <v>0</v>
      </c>
      <c r="BT548" s="71">
        <v>0</v>
      </c>
      <c r="BU548"/>
      <c r="BV548" s="70">
        <v>8.0449999999999999</v>
      </c>
      <c r="BW548" s="70">
        <v>0</v>
      </c>
      <c r="BX548" s="70">
        <v>0</v>
      </c>
      <c r="BY548" s="70">
        <v>0</v>
      </c>
      <c r="BZ548" s="70">
        <v>0</v>
      </c>
      <c r="CA548" s="70">
        <v>0</v>
      </c>
      <c r="CB548" s="70">
        <v>0</v>
      </c>
      <c r="CC548" s="70">
        <v>0</v>
      </c>
      <c r="CD548" s="70">
        <v>0</v>
      </c>
    </row>
    <row r="549" spans="1:82">
      <c r="A549" s="70" t="s">
        <v>2252</v>
      </c>
      <c r="B549" s="70">
        <v>322</v>
      </c>
      <c r="C549" s="70">
        <v>16</v>
      </c>
      <c r="D549" s="70">
        <v>19</v>
      </c>
      <c r="E549" s="70">
        <v>2019</v>
      </c>
      <c r="F549" s="70" t="s">
        <v>158</v>
      </c>
      <c r="G549" s="70" t="s">
        <v>2236</v>
      </c>
      <c r="H549" s="70" t="s">
        <v>2237</v>
      </c>
      <c r="I549" s="148"/>
      <c r="J549" s="71">
        <v>8.5799389096838912</v>
      </c>
      <c r="K549" s="71">
        <v>1.9496276766047269</v>
      </c>
      <c r="L549" s="71">
        <v>25.064004536886994</v>
      </c>
      <c r="M549" s="71">
        <v>33.519382363929687</v>
      </c>
      <c r="N549" s="71">
        <v>47.711372034440267</v>
      </c>
      <c r="O549" s="71">
        <v>23.519846375509015</v>
      </c>
      <c r="P549" s="71">
        <v>25.900086397520013</v>
      </c>
      <c r="Q549" s="71">
        <v>1.62976689815636</v>
      </c>
      <c r="R549" s="71">
        <v>1.3239515750315001</v>
      </c>
      <c r="S549" s="71">
        <v>4.5012026047731943</v>
      </c>
      <c r="T549" s="72"/>
      <c r="U549" s="71">
        <v>1525491</v>
      </c>
      <c r="V549" s="71">
        <v>1026</v>
      </c>
      <c r="W549" s="71">
        <v>438</v>
      </c>
      <c r="X549" s="71">
        <v>7897</v>
      </c>
      <c r="Y549" s="71">
        <v>12503</v>
      </c>
      <c r="Z549" s="71">
        <v>14725</v>
      </c>
      <c r="AA549" s="71">
        <v>5378</v>
      </c>
      <c r="AB549" s="71">
        <v>26410</v>
      </c>
      <c r="AC549" s="71">
        <v>233463</v>
      </c>
      <c r="AD549" s="71">
        <v>4.5012026047731943</v>
      </c>
      <c r="AE549" s="72"/>
      <c r="AF549" s="71">
        <v>11459916.96494426</v>
      </c>
      <c r="AG549" s="71">
        <v>1431739.9764199699</v>
      </c>
      <c r="AH549" s="71">
        <v>2851019.2417611438</v>
      </c>
      <c r="AI549" s="71">
        <v>49148875.060467191</v>
      </c>
      <c r="AJ549" s="71">
        <v>79205852.25114511</v>
      </c>
      <c r="AK549" s="71">
        <v>0</v>
      </c>
      <c r="AL549" s="71">
        <v>0</v>
      </c>
      <c r="AM549" s="71">
        <v>3596843.1856264449</v>
      </c>
      <c r="AN549" s="71">
        <v>0</v>
      </c>
      <c r="AO549" s="71">
        <v>0</v>
      </c>
      <c r="AP549" s="71">
        <v>147694246.68036413</v>
      </c>
      <c r="AQ549" s="72"/>
      <c r="AR549" s="71">
        <v>113</v>
      </c>
      <c r="AS549" s="71">
        <v>24</v>
      </c>
      <c r="AT549" s="71">
        <v>1</v>
      </c>
      <c r="AU549" s="71">
        <v>0</v>
      </c>
      <c r="AV549" s="71">
        <v>0</v>
      </c>
      <c r="AW549" s="71">
        <v>0</v>
      </c>
      <c r="AX549" s="71"/>
      <c r="AY549" s="72"/>
      <c r="AZ549" s="71">
        <v>532.31500000000005</v>
      </c>
      <c r="BA549" s="71">
        <v>2933.3</v>
      </c>
      <c r="BB549" s="71">
        <v>21980</v>
      </c>
      <c r="BC549" s="71">
        <v>0</v>
      </c>
      <c r="BD549" s="71">
        <v>0</v>
      </c>
      <c r="BE549" s="71">
        <v>0</v>
      </c>
      <c r="BF549" s="71"/>
      <c r="BG549" s="72"/>
      <c r="BH549" s="71">
        <v>0</v>
      </c>
      <c r="BI549" s="71">
        <v>0</v>
      </c>
      <c r="BJ549" s="71">
        <v>7.38</v>
      </c>
      <c r="BK549" s="71">
        <v>0</v>
      </c>
      <c r="BL549" s="71">
        <v>0</v>
      </c>
      <c r="BM549" s="71">
        <v>0</v>
      </c>
      <c r="BN549" s="72"/>
      <c r="BO549" s="71">
        <v>0</v>
      </c>
      <c r="BP549" s="71">
        <v>0</v>
      </c>
      <c r="BQ549" s="71">
        <v>1</v>
      </c>
      <c r="BR549" s="71">
        <v>0</v>
      </c>
      <c r="BS549" s="71">
        <v>0</v>
      </c>
      <c r="BT549" s="71">
        <v>0</v>
      </c>
      <c r="BU549"/>
      <c r="BV549" s="70">
        <v>7.38</v>
      </c>
      <c r="BW549" s="70">
        <v>0</v>
      </c>
      <c r="BX549" s="70">
        <v>0</v>
      </c>
      <c r="BY549" s="70">
        <v>0</v>
      </c>
      <c r="BZ549" s="70">
        <v>0</v>
      </c>
      <c r="CA549" s="70">
        <v>0</v>
      </c>
      <c r="CB549" s="70">
        <v>0</v>
      </c>
      <c r="CC549" s="70">
        <v>0</v>
      </c>
      <c r="CD549" s="70">
        <v>0</v>
      </c>
    </row>
    <row r="550" spans="1:82">
      <c r="A550" s="70" t="s">
        <v>2253</v>
      </c>
      <c r="B550" s="70">
        <v>323</v>
      </c>
      <c r="C550" s="70">
        <v>17</v>
      </c>
      <c r="D550" s="70">
        <v>19</v>
      </c>
      <c r="E550" s="70">
        <v>2020</v>
      </c>
      <c r="F550" s="70" t="s">
        <v>159</v>
      </c>
      <c r="G550" s="70" t="s">
        <v>2236</v>
      </c>
      <c r="H550" s="70" t="s">
        <v>2237</v>
      </c>
      <c r="I550" s="148"/>
      <c r="J550" s="71">
        <v>8.8286335164685052</v>
      </c>
      <c r="K550" s="71">
        <v>1.8939909671505804</v>
      </c>
      <c r="L550" s="71">
        <v>21.869650915561692</v>
      </c>
      <c r="M550" s="71">
        <v>30.267758140244002</v>
      </c>
      <c r="N550" s="71">
        <v>43.811381310401046</v>
      </c>
      <c r="O550" s="71">
        <v>20.419186164817276</v>
      </c>
      <c r="P550" s="71">
        <v>23.968776074690734</v>
      </c>
      <c r="Q550" s="71">
        <v>1.5116350265014999</v>
      </c>
      <c r="R550" s="71">
        <v>0.92843807012028445</v>
      </c>
      <c r="S550" s="71">
        <v>4.8728811608405413</v>
      </c>
      <c r="T550" s="72"/>
      <c r="U550" s="71">
        <v>1428002</v>
      </c>
      <c r="V550" s="71">
        <v>910</v>
      </c>
      <c r="W550" s="71">
        <v>375</v>
      </c>
      <c r="X550" s="71">
        <v>7804</v>
      </c>
      <c r="Y550" s="71">
        <v>12246</v>
      </c>
      <c r="Z550" s="71">
        <v>14591</v>
      </c>
      <c r="AA550" s="71">
        <v>5290</v>
      </c>
      <c r="AB550" s="71">
        <v>25638</v>
      </c>
      <c r="AC550" s="71">
        <v>164583.99999999997</v>
      </c>
      <c r="AD550" s="71">
        <v>4.8728811608405413</v>
      </c>
      <c r="AE550" s="72"/>
      <c r="AF550" s="71">
        <v>12857237.622621911</v>
      </c>
      <c r="AG550" s="71">
        <v>1340529.1521445622</v>
      </c>
      <c r="AH550" s="71">
        <v>2302136.2445476302</v>
      </c>
      <c r="AI550" s="71">
        <v>48003387.713479497</v>
      </c>
      <c r="AJ550" s="71">
        <v>78893041.850519776</v>
      </c>
      <c r="AK550" s="71"/>
      <c r="AL550" s="71"/>
      <c r="AM550" s="71">
        <v>3346043.8441210072</v>
      </c>
      <c r="AN550" s="71"/>
      <c r="AO550" s="71"/>
      <c r="AP550" s="71">
        <v>146742376.42743438</v>
      </c>
      <c r="AQ550" s="72"/>
      <c r="AR550" s="71">
        <v>118</v>
      </c>
      <c r="AS550" s="71">
        <v>24</v>
      </c>
      <c r="AT550" s="71">
        <v>1</v>
      </c>
      <c r="AU550" s="71">
        <v>0</v>
      </c>
      <c r="AV550" s="71">
        <v>0</v>
      </c>
      <c r="AW550" s="71">
        <v>0</v>
      </c>
      <c r="AX550" s="71"/>
      <c r="AY550" s="72"/>
      <c r="AZ550" s="71">
        <v>559.11500000000024</v>
      </c>
      <c r="BA550" s="71">
        <v>2933.3</v>
      </c>
      <c r="BB550" s="71">
        <v>21980</v>
      </c>
      <c r="BC550" s="71">
        <v>0</v>
      </c>
      <c r="BD550" s="71">
        <v>0</v>
      </c>
      <c r="BE550" s="71">
        <v>0</v>
      </c>
      <c r="BF550" s="71"/>
      <c r="BG550" s="72"/>
      <c r="BH550" s="71">
        <v>0</v>
      </c>
      <c r="BI550" s="71">
        <v>0</v>
      </c>
      <c r="BJ550" s="71">
        <v>6.7190000000000003</v>
      </c>
      <c r="BK550" s="71">
        <v>0</v>
      </c>
      <c r="BL550" s="71">
        <v>0</v>
      </c>
      <c r="BM550" s="71">
        <v>0</v>
      </c>
      <c r="BN550" s="72"/>
      <c r="BO550" s="71">
        <v>0</v>
      </c>
      <c r="BP550" s="71">
        <v>0</v>
      </c>
      <c r="BQ550" s="71">
        <v>1</v>
      </c>
      <c r="BR550" s="71">
        <v>0</v>
      </c>
      <c r="BS550" s="71">
        <v>0</v>
      </c>
      <c r="BT550" s="71">
        <v>0</v>
      </c>
      <c r="BU550"/>
      <c r="BV550" s="70">
        <v>6.7190000000000003</v>
      </c>
      <c r="BW550" s="70">
        <v>0</v>
      </c>
      <c r="BX550" s="70">
        <v>0</v>
      </c>
      <c r="BY550" s="70">
        <v>0</v>
      </c>
      <c r="BZ550" s="70">
        <v>0</v>
      </c>
      <c r="CA550" s="70">
        <v>0</v>
      </c>
      <c r="CB550" s="70">
        <v>0</v>
      </c>
      <c r="CC550" s="70">
        <v>0</v>
      </c>
      <c r="CD550" s="70">
        <v>0</v>
      </c>
    </row>
    <row r="551" spans="1:82">
      <c r="A551" s="70" t="s">
        <v>2254</v>
      </c>
      <c r="B551" s="70">
        <v>323</v>
      </c>
      <c r="C551" s="70">
        <v>18</v>
      </c>
      <c r="D551" s="70">
        <v>19</v>
      </c>
      <c r="E551" s="70">
        <v>2021</v>
      </c>
      <c r="F551" s="70" t="s">
        <v>160</v>
      </c>
      <c r="G551" s="70" t="s">
        <v>2236</v>
      </c>
      <c r="H551" s="70" t="s">
        <v>2237</v>
      </c>
      <c r="I551" s="148"/>
      <c r="J551" s="71">
        <v>6.007859765925553</v>
      </c>
      <c r="K551" s="71">
        <v>2.0076823105684398</v>
      </c>
      <c r="L551" s="71">
        <v>21.582704358731252</v>
      </c>
      <c r="M551" s="71">
        <v>31.915504788642696</v>
      </c>
      <c r="N551" s="71">
        <v>45.337396385745919</v>
      </c>
      <c r="O551" s="71">
        <v>19.6762070547442</v>
      </c>
      <c r="P551" s="71">
        <v>24.320356225120669</v>
      </c>
      <c r="Q551" s="71">
        <v>1.45407252262574</v>
      </c>
      <c r="R551" s="71">
        <v>0.816264395039904</v>
      </c>
      <c r="S551" s="71">
        <v>4.6608220103828923</v>
      </c>
      <c r="T551" s="72"/>
      <c r="U551" s="71">
        <v>815475</v>
      </c>
      <c r="V551" s="71">
        <v>910</v>
      </c>
      <c r="W551" s="71">
        <v>375</v>
      </c>
      <c r="X551" s="71">
        <v>7804</v>
      </c>
      <c r="Y551" s="71">
        <v>11989</v>
      </c>
      <c r="Z551" s="71">
        <v>14477</v>
      </c>
      <c r="AA551" s="71">
        <v>5234</v>
      </c>
      <c r="AB551" s="71">
        <v>24904</v>
      </c>
      <c r="AC551" s="71">
        <v>140375</v>
      </c>
      <c r="AD551" s="71">
        <v>4.6608220103828923</v>
      </c>
      <c r="AE551" s="72"/>
      <c r="AF551" s="71">
        <v>9132886.5065798108</v>
      </c>
      <c r="AG551" s="71">
        <v>1414832.33148762</v>
      </c>
      <c r="AH551" s="71">
        <v>2145383.108262002</v>
      </c>
      <c r="AI551" s="71">
        <v>50427797.897099316</v>
      </c>
      <c r="AJ551" s="71">
        <v>74169911.265396759</v>
      </c>
      <c r="AK551" s="71">
        <v>0</v>
      </c>
      <c r="AL551" s="71">
        <v>0</v>
      </c>
      <c r="AM551" s="71">
        <v>3268995.861965524</v>
      </c>
      <c r="AN551" s="71">
        <v>0</v>
      </c>
      <c r="AO551" s="71">
        <v>0</v>
      </c>
      <c r="AP551" s="71">
        <v>140559806.97079104</v>
      </c>
      <c r="AQ551" s="72"/>
      <c r="AR551" s="71">
        <v>121</v>
      </c>
      <c r="AS551" s="71">
        <v>24</v>
      </c>
      <c r="AT551" s="71">
        <v>1</v>
      </c>
      <c r="AU551" s="71">
        <v>0</v>
      </c>
      <c r="AV551" s="71">
        <v>0</v>
      </c>
      <c r="AW551" s="71">
        <v>0</v>
      </c>
      <c r="AX551" s="71"/>
      <c r="AY551" s="72"/>
      <c r="AZ551" s="71">
        <v>582.11500000000024</v>
      </c>
      <c r="BA551" s="71">
        <v>2933.3</v>
      </c>
      <c r="BB551" s="71">
        <v>21980</v>
      </c>
      <c r="BC551" s="71">
        <v>0</v>
      </c>
      <c r="BD551" s="71">
        <v>0</v>
      </c>
      <c r="BE551" s="71">
        <v>0</v>
      </c>
      <c r="BF551" s="71"/>
      <c r="BG551" s="72"/>
      <c r="BH551" s="71">
        <v>0</v>
      </c>
      <c r="BI551" s="71">
        <v>0</v>
      </c>
      <c r="BJ551" s="71">
        <v>3.875</v>
      </c>
      <c r="BK551" s="71">
        <v>0</v>
      </c>
      <c r="BL551" s="71">
        <v>0</v>
      </c>
      <c r="BM551" s="71">
        <v>0</v>
      </c>
      <c r="BN551" s="72"/>
      <c r="BO551" s="71">
        <v>0</v>
      </c>
      <c r="BP551" s="71">
        <v>0</v>
      </c>
      <c r="BQ551" s="71">
        <v>1</v>
      </c>
      <c r="BR551" s="71">
        <v>0</v>
      </c>
      <c r="BS551" s="71">
        <v>0</v>
      </c>
      <c r="BT551" s="71">
        <v>0</v>
      </c>
      <c r="BU551"/>
      <c r="BV551" s="70">
        <v>3.875</v>
      </c>
      <c r="BW551" s="70">
        <v>0</v>
      </c>
      <c r="BX551" s="70">
        <v>0</v>
      </c>
      <c r="BY551" s="70">
        <v>0</v>
      </c>
      <c r="BZ551" s="70">
        <v>0</v>
      </c>
      <c r="CA551" s="70">
        <v>0</v>
      </c>
      <c r="CB551" s="70">
        <v>0</v>
      </c>
      <c r="CC551" s="70">
        <v>0</v>
      </c>
      <c r="CD551" s="70">
        <v>0</v>
      </c>
    </row>
    <row r="552" spans="1:82">
      <c r="A552" s="70" t="s">
        <v>2255</v>
      </c>
      <c r="B552" s="70">
        <v>323</v>
      </c>
      <c r="C552" s="70">
        <v>19</v>
      </c>
      <c r="D552" s="70">
        <v>19</v>
      </c>
      <c r="E552" s="70">
        <v>2022</v>
      </c>
      <c r="F552" s="70" t="s">
        <v>161</v>
      </c>
      <c r="G552" s="70" t="s">
        <v>2236</v>
      </c>
      <c r="H552" s="70" t="s">
        <v>2237</v>
      </c>
      <c r="I552" s="148"/>
      <c r="J552" s="71">
        <v>4.1516491395611697</v>
      </c>
      <c r="K552" s="71">
        <v>1.9262574172673514</v>
      </c>
      <c r="L552" s="71">
        <v>17.07134136922722</v>
      </c>
      <c r="M552" s="71">
        <v>32.245187965633328</v>
      </c>
      <c r="N552" s="71">
        <v>46.407922313496279</v>
      </c>
      <c r="O552" s="71">
        <v>20.524910213870147</v>
      </c>
      <c r="P552" s="71">
        <v>24.010095533699999</v>
      </c>
      <c r="Q552" s="71">
        <v>1.4141124868626711</v>
      </c>
      <c r="R552" s="71">
        <v>1.2291800342735022</v>
      </c>
      <c r="S552" s="71">
        <v>4.0793355737650154</v>
      </c>
      <c r="T552" s="72"/>
      <c r="U552" s="71">
        <v>797297</v>
      </c>
      <c r="V552" s="71">
        <v>910</v>
      </c>
      <c r="W552" s="71">
        <v>375</v>
      </c>
      <c r="X552" s="71">
        <v>7804</v>
      </c>
      <c r="Y552" s="71">
        <v>11693</v>
      </c>
      <c r="Z552" s="71">
        <v>14348</v>
      </c>
      <c r="AA552" s="71">
        <v>5246</v>
      </c>
      <c r="AB552" s="71">
        <v>24021</v>
      </c>
      <c r="AC552" s="71">
        <v>214039.99999999997</v>
      </c>
      <c r="AD552" s="71">
        <v>4.0793355737650154</v>
      </c>
      <c r="AE552" s="72"/>
      <c r="AF552" s="71">
        <v>6148007.0591426473</v>
      </c>
      <c r="AG552" s="71">
        <v>1439106.1302461338</v>
      </c>
      <c r="AH552" s="71">
        <v>1930573.904914954</v>
      </c>
      <c r="AI552" s="71">
        <v>47241501.345079131</v>
      </c>
      <c r="AJ552" s="71">
        <v>75743885.069843322</v>
      </c>
      <c r="AK552" s="71">
        <v>0</v>
      </c>
      <c r="AL552" s="71">
        <v>0</v>
      </c>
      <c r="AM552" s="71">
        <v>3101766.7389533231</v>
      </c>
      <c r="AN552" s="71">
        <v>0</v>
      </c>
      <c r="AO552" s="71">
        <v>0</v>
      </c>
      <c r="AP552" s="71">
        <v>135604840.24817953</v>
      </c>
      <c r="AQ552" s="72"/>
      <c r="AR552" s="71">
        <v>127</v>
      </c>
      <c r="AS552" s="71">
        <v>24</v>
      </c>
      <c r="AT552" s="71">
        <v>1</v>
      </c>
      <c r="AU552" s="71">
        <v>0</v>
      </c>
      <c r="AV552" s="71">
        <v>0</v>
      </c>
      <c r="AW552" s="71">
        <v>0</v>
      </c>
      <c r="AX552" s="71"/>
      <c r="AY552" s="72"/>
      <c r="AZ552" s="71">
        <v>605.71500000000026</v>
      </c>
      <c r="BA552" s="71">
        <v>2933.3</v>
      </c>
      <c r="BB552" s="71">
        <v>21980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2256</v>
      </c>
      <c r="B553" s="70">
        <v>323</v>
      </c>
      <c r="C553" s="70">
        <v>20</v>
      </c>
      <c r="D553" s="70">
        <v>19</v>
      </c>
      <c r="E553" s="70">
        <v>2023</v>
      </c>
      <c r="F553" s="70" t="s">
        <v>1539</v>
      </c>
      <c r="G553" s="70" t="s">
        <v>2236</v>
      </c>
      <c r="H553" s="70" t="s">
        <v>2237</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137</v>
      </c>
      <c r="AS553" s="71">
        <v>24</v>
      </c>
      <c r="AT553" s="71">
        <v>1</v>
      </c>
      <c r="AU553" s="71">
        <v>0</v>
      </c>
      <c r="AV553" s="71">
        <v>0</v>
      </c>
      <c r="AW553" s="71">
        <v>0</v>
      </c>
      <c r="AX553" s="71"/>
      <c r="AY553" s="72"/>
      <c r="AZ553" s="71">
        <v>665.21500000000015</v>
      </c>
      <c r="BA553" s="71">
        <v>2933.3</v>
      </c>
      <c r="BB553" s="71">
        <v>21980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2257</v>
      </c>
      <c r="B554" s="70">
        <v>323</v>
      </c>
      <c r="C554" s="70">
        <v>21</v>
      </c>
      <c r="D554" s="70">
        <v>19</v>
      </c>
      <c r="E554" s="70">
        <v>2024</v>
      </c>
      <c r="F554" s="70" t="s">
        <v>1554</v>
      </c>
      <c r="G554" s="70" t="s">
        <v>2236</v>
      </c>
      <c r="H554" s="70" t="s">
        <v>2237</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2258</v>
      </c>
      <c r="B555" s="70">
        <v>205</v>
      </c>
      <c r="C555" s="70">
        <v>1</v>
      </c>
      <c r="D555" s="70">
        <v>13</v>
      </c>
      <c r="E555" s="70">
        <v>1990</v>
      </c>
      <c r="F555" s="70" t="s">
        <v>787</v>
      </c>
      <c r="G555" s="70" t="s">
        <v>2259</v>
      </c>
      <c r="H555" s="70" t="s">
        <v>2260</v>
      </c>
      <c r="I555" s="148"/>
      <c r="J555" s="71">
        <v>428.15504444169238</v>
      </c>
      <c r="K555" s="71">
        <v>3.9720667180670959</v>
      </c>
      <c r="L555" s="71">
        <v>2.0215180382673861</v>
      </c>
      <c r="M555" s="71">
        <v>30.133234347413381</v>
      </c>
      <c r="N555" s="71">
        <v>37.833689986714013</v>
      </c>
      <c r="O555" s="71">
        <v>22.141359311106999</v>
      </c>
      <c r="P555" s="71">
        <v>30.723472700722699</v>
      </c>
      <c r="Q555" s="71">
        <v>2.1415187185981699</v>
      </c>
      <c r="R555" s="71">
        <v>69.552591296178434</v>
      </c>
      <c r="S555" s="71">
        <v>2.039176074294514</v>
      </c>
      <c r="T555" s="72"/>
      <c r="U555" s="71">
        <v>10182795</v>
      </c>
      <c r="V555" s="71">
        <v>1222</v>
      </c>
      <c r="W555" s="71">
        <v>22</v>
      </c>
      <c r="X555" s="71">
        <v>9418</v>
      </c>
      <c r="Y555" s="71">
        <v>11666</v>
      </c>
      <c r="Z555" s="71">
        <v>9107</v>
      </c>
      <c r="AA555" s="71">
        <v>7460</v>
      </c>
      <c r="AB555" s="71">
        <v>34771</v>
      </c>
      <c r="AC555" s="71">
        <v>12046634</v>
      </c>
      <c r="AD555" s="71">
        <v>2.039176074294514</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2261</v>
      </c>
      <c r="B556" s="70">
        <v>206</v>
      </c>
      <c r="C556" s="70">
        <v>2</v>
      </c>
      <c r="D556" s="70">
        <v>13</v>
      </c>
      <c r="E556" s="70">
        <v>2005</v>
      </c>
      <c r="F556" s="70" t="s">
        <v>789</v>
      </c>
      <c r="G556" s="70" t="s">
        <v>2259</v>
      </c>
      <c r="H556" s="70" t="s">
        <v>2260</v>
      </c>
      <c r="I556" s="148"/>
      <c r="J556" s="71">
        <v>295.67852498691587</v>
      </c>
      <c r="K556" s="71">
        <v>4.5866717576303238</v>
      </c>
      <c r="L556" s="71">
        <v>13.624315223971941</v>
      </c>
      <c r="M556" s="71">
        <v>56.187598624866972</v>
      </c>
      <c r="N556" s="71">
        <v>53.964267724455297</v>
      </c>
      <c r="O556" s="71">
        <v>32.521226781293343</v>
      </c>
      <c r="P556" s="71">
        <v>26.0836776161735</v>
      </c>
      <c r="Q556" s="71">
        <v>1.82546011040067</v>
      </c>
      <c r="R556" s="71">
        <v>62.170897955863893</v>
      </c>
      <c r="S556" s="71">
        <v>1.1378115422708941</v>
      </c>
      <c r="T556" s="72"/>
      <c r="U556" s="71">
        <v>6870144</v>
      </c>
      <c r="V556" s="71">
        <v>1538</v>
      </c>
      <c r="W556" s="71">
        <v>126</v>
      </c>
      <c r="X556" s="71">
        <v>7847</v>
      </c>
      <c r="Y556" s="71">
        <v>12993</v>
      </c>
      <c r="Z556" s="71">
        <v>15479</v>
      </c>
      <c r="AA556" s="71">
        <v>5187</v>
      </c>
      <c r="AB556" s="71">
        <v>30985</v>
      </c>
      <c r="AC556" s="71">
        <v>10993636</v>
      </c>
      <c r="AD556" s="71">
        <v>1.1378115422708941</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2262</v>
      </c>
      <c r="B557" s="70">
        <v>207</v>
      </c>
      <c r="C557" s="70">
        <v>3</v>
      </c>
      <c r="D557" s="70">
        <v>13</v>
      </c>
      <c r="E557" s="70">
        <v>2006</v>
      </c>
      <c r="F557" s="70" t="s">
        <v>790</v>
      </c>
      <c r="G557" s="70" t="s">
        <v>2259</v>
      </c>
      <c r="H557" s="70" t="s">
        <v>2260</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2263</v>
      </c>
      <c r="B558" s="70">
        <v>208</v>
      </c>
      <c r="C558" s="70">
        <v>4</v>
      </c>
      <c r="D558" s="70">
        <v>13</v>
      </c>
      <c r="E558" s="70">
        <v>2007</v>
      </c>
      <c r="F558" s="70" t="s">
        <v>791</v>
      </c>
      <c r="G558" s="1064" t="s">
        <v>2259</v>
      </c>
      <c r="H558" s="70" t="s">
        <v>2260</v>
      </c>
      <c r="I558" s="148"/>
      <c r="J558" s="71">
        <v>406.56759182527111</v>
      </c>
      <c r="K558" s="71">
        <v>3.8804272347060502</v>
      </c>
      <c r="L558" s="71">
        <v>8.0040170227847476</v>
      </c>
      <c r="M558" s="71">
        <v>57.792387846156501</v>
      </c>
      <c r="N558" s="71">
        <v>51.38195622674553</v>
      </c>
      <c r="O558" s="71">
        <v>31.324319220771169</v>
      </c>
      <c r="P558" s="71">
        <v>25.256755975777981</v>
      </c>
      <c r="Q558" s="71">
        <v>1.8834013770239999</v>
      </c>
      <c r="R558" s="71">
        <v>56.161613839367469</v>
      </c>
      <c r="S558" s="71">
        <v>1.6828753386123989</v>
      </c>
      <c r="T558" s="72"/>
      <c r="U558" s="71">
        <v>11479802</v>
      </c>
      <c r="V558" s="71">
        <v>1310</v>
      </c>
      <c r="W558" s="71">
        <v>139</v>
      </c>
      <c r="X558" s="71">
        <v>9257</v>
      </c>
      <c r="Y558" s="71">
        <v>13024</v>
      </c>
      <c r="Z558" s="71">
        <v>15499</v>
      </c>
      <c r="AA558" s="71">
        <v>4946</v>
      </c>
      <c r="AB558" s="71">
        <v>30278</v>
      </c>
      <c r="AC558" s="71">
        <v>10215965</v>
      </c>
      <c r="AD558" s="71">
        <v>1.6828753386123989</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2264</v>
      </c>
      <c r="B559" s="70">
        <v>209</v>
      </c>
      <c r="C559" s="70">
        <v>5</v>
      </c>
      <c r="D559" s="70">
        <v>13</v>
      </c>
      <c r="E559" s="70">
        <v>2008</v>
      </c>
      <c r="F559" s="70" t="s">
        <v>792</v>
      </c>
      <c r="G559" s="1064" t="s">
        <v>2259</v>
      </c>
      <c r="H559" s="70" t="s">
        <v>2260</v>
      </c>
      <c r="I559" s="148"/>
      <c r="J559" s="71">
        <v>356.57838635099472</v>
      </c>
      <c r="K559" s="71">
        <v>2.92275301186279</v>
      </c>
      <c r="L559" s="71">
        <v>7.0856660849265776</v>
      </c>
      <c r="M559" s="71">
        <v>58.324441240578153</v>
      </c>
      <c r="N559" s="71">
        <v>55.494339715578029</v>
      </c>
      <c r="O559" s="71">
        <v>30.330508426095751</v>
      </c>
      <c r="P559" s="71">
        <v>24.274144667933029</v>
      </c>
      <c r="Q559" s="71">
        <v>1.8273443439507999</v>
      </c>
      <c r="R559" s="71">
        <v>53.429635475607462</v>
      </c>
      <c r="S559" s="71">
        <v>2.0432981920481978</v>
      </c>
      <c r="T559" s="72"/>
      <c r="U559" s="71">
        <v>11440985</v>
      </c>
      <c r="V559" s="71">
        <v>1310</v>
      </c>
      <c r="W559" s="71">
        <v>139</v>
      </c>
      <c r="X559" s="71">
        <v>9257</v>
      </c>
      <c r="Y559" s="71">
        <v>12993</v>
      </c>
      <c r="Z559" s="71">
        <v>15534</v>
      </c>
      <c r="AA559" s="71">
        <v>4759</v>
      </c>
      <c r="AB559" s="71">
        <v>29860</v>
      </c>
      <c r="AC559" s="71">
        <v>10092123</v>
      </c>
      <c r="AD559" s="71">
        <v>2.0432981920481978</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2265</v>
      </c>
      <c r="B560" s="70">
        <v>210</v>
      </c>
      <c r="C560" s="70">
        <v>6</v>
      </c>
      <c r="D560" s="70">
        <v>13</v>
      </c>
      <c r="E560" s="70">
        <v>2009</v>
      </c>
      <c r="F560" s="70" t="s">
        <v>176</v>
      </c>
      <c r="G560" s="70" t="s">
        <v>2259</v>
      </c>
      <c r="H560" s="70" t="s">
        <v>2260</v>
      </c>
      <c r="I560" s="148"/>
      <c r="J560" s="71">
        <v>355.77465677982337</v>
      </c>
      <c r="K560" s="71">
        <v>2.8479631499321312</v>
      </c>
      <c r="L560" s="71">
        <v>7.0287070188440923</v>
      </c>
      <c r="M560" s="71">
        <v>49.642096405360761</v>
      </c>
      <c r="N560" s="71">
        <v>50.566914420225913</v>
      </c>
      <c r="O560" s="71">
        <v>30.78980808510455</v>
      </c>
      <c r="P560" s="71">
        <v>22.909554666205441</v>
      </c>
      <c r="Q560" s="71">
        <v>1.72029674774474</v>
      </c>
      <c r="R560" s="71">
        <v>38.802147206534649</v>
      </c>
      <c r="S560" s="71">
        <v>2.1368695634004111</v>
      </c>
      <c r="T560" s="72"/>
      <c r="U560" s="71">
        <v>9443969</v>
      </c>
      <c r="V560" s="71">
        <v>1039</v>
      </c>
      <c r="W560" s="71">
        <v>188</v>
      </c>
      <c r="X560" s="71">
        <v>9059</v>
      </c>
      <c r="Y560" s="71">
        <v>12957</v>
      </c>
      <c r="Z560" s="71">
        <v>15565</v>
      </c>
      <c r="AA560" s="71">
        <v>4611</v>
      </c>
      <c r="AB560" s="71">
        <v>29509</v>
      </c>
      <c r="AC560" s="71">
        <v>7150214</v>
      </c>
      <c r="AD560" s="71">
        <v>2.1368695634004111</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87.144000000000005</v>
      </c>
      <c r="BK560" s="71">
        <v>928.97699999999998</v>
      </c>
      <c r="BL560" s="71">
        <v>3.88</v>
      </c>
      <c r="BM560" s="71">
        <v>0</v>
      </c>
      <c r="BN560" s="72"/>
      <c r="BO560" s="71">
        <v>0</v>
      </c>
      <c r="BP560" s="71">
        <v>0</v>
      </c>
      <c r="BQ560" s="71">
        <v>4</v>
      </c>
      <c r="BR560" s="71">
        <v>1</v>
      </c>
      <c r="BS560" s="71">
        <v>1</v>
      </c>
      <c r="BT560" s="71">
        <v>0</v>
      </c>
      <c r="BU560"/>
      <c r="BV560" s="70">
        <v>665.57500000000005</v>
      </c>
      <c r="BW560" s="70">
        <v>0</v>
      </c>
      <c r="BX560" s="70">
        <v>3.88</v>
      </c>
      <c r="BY560" s="70">
        <v>0</v>
      </c>
      <c r="BZ560" s="70">
        <v>350.54599999999999</v>
      </c>
      <c r="CA560" s="70">
        <v>0</v>
      </c>
      <c r="CB560" s="70">
        <v>0</v>
      </c>
      <c r="CC560" s="70">
        <v>0</v>
      </c>
      <c r="CD560" s="70">
        <v>0</v>
      </c>
    </row>
    <row r="561" spans="1:82">
      <c r="A561" s="70" t="s">
        <v>2266</v>
      </c>
      <c r="B561" s="70">
        <v>211</v>
      </c>
      <c r="C561" s="70">
        <v>7</v>
      </c>
      <c r="D561" s="70">
        <v>13</v>
      </c>
      <c r="E561" s="70">
        <v>2010</v>
      </c>
      <c r="F561" s="70" t="s">
        <v>177</v>
      </c>
      <c r="G561" s="70" t="s">
        <v>2259</v>
      </c>
      <c r="H561" s="70" t="s">
        <v>2260</v>
      </c>
      <c r="I561" s="148"/>
      <c r="J561" s="71">
        <v>444.10361994955491</v>
      </c>
      <c r="K561" s="71">
        <v>2.478594215574498</v>
      </c>
      <c r="L561" s="71">
        <v>6.9389038085386998</v>
      </c>
      <c r="M561" s="71">
        <v>56.665675134683227</v>
      </c>
      <c r="N561" s="71">
        <v>63.937253303988903</v>
      </c>
      <c r="O561" s="71">
        <v>30.54697707303886</v>
      </c>
      <c r="P561" s="71">
        <v>22.895050640471389</v>
      </c>
      <c r="Q561" s="71">
        <v>1.77333418682788</v>
      </c>
      <c r="R561" s="71">
        <v>38.181393553398429</v>
      </c>
      <c r="S561" s="71">
        <v>4.2768902568007734</v>
      </c>
      <c r="T561" s="72"/>
      <c r="U561" s="71">
        <v>11867654</v>
      </c>
      <c r="V561" s="71">
        <v>1039</v>
      </c>
      <c r="W561" s="71">
        <v>188</v>
      </c>
      <c r="X561" s="71">
        <v>9059</v>
      </c>
      <c r="Y561" s="71">
        <v>12914</v>
      </c>
      <c r="Z561" s="71">
        <v>15514</v>
      </c>
      <c r="AA561" s="71">
        <v>4493</v>
      </c>
      <c r="AB561" s="71">
        <v>29148</v>
      </c>
      <c r="AC561" s="71">
        <v>6667562</v>
      </c>
      <c r="AD561" s="71">
        <v>4.2768902568007734</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89.135999999999996</v>
      </c>
      <c r="BK561" s="71">
        <v>942.56299999999999</v>
      </c>
      <c r="BL561" s="71">
        <v>0</v>
      </c>
      <c r="BM561" s="71">
        <v>0</v>
      </c>
      <c r="BN561" s="72"/>
      <c r="BO561" s="71">
        <v>0</v>
      </c>
      <c r="BP561" s="71">
        <v>0</v>
      </c>
      <c r="BQ561" s="71">
        <v>4</v>
      </c>
      <c r="BR561" s="71">
        <v>1</v>
      </c>
      <c r="BS561" s="71">
        <v>0</v>
      </c>
      <c r="BT561" s="71">
        <v>0</v>
      </c>
      <c r="BU561"/>
      <c r="BV561" s="70">
        <v>690.76400000000001</v>
      </c>
      <c r="BW561" s="70">
        <v>0</v>
      </c>
      <c r="BX561" s="70">
        <v>0</v>
      </c>
      <c r="BY561" s="70">
        <v>0</v>
      </c>
      <c r="BZ561" s="70">
        <v>340.935</v>
      </c>
      <c r="CA561" s="70">
        <v>0</v>
      </c>
      <c r="CB561" s="70">
        <v>0</v>
      </c>
      <c r="CC561" s="70">
        <v>0</v>
      </c>
      <c r="CD561" s="70">
        <v>0</v>
      </c>
    </row>
    <row r="562" spans="1:82">
      <c r="A562" s="70" t="s">
        <v>2267</v>
      </c>
      <c r="B562" s="70">
        <v>212</v>
      </c>
      <c r="C562" s="70">
        <v>8</v>
      </c>
      <c r="D562" s="70">
        <v>13</v>
      </c>
      <c r="E562" s="70">
        <v>2011</v>
      </c>
      <c r="F562" s="70" t="s">
        <v>178</v>
      </c>
      <c r="G562" s="70" t="s">
        <v>2259</v>
      </c>
      <c r="H562" s="70" t="s">
        <v>2260</v>
      </c>
      <c r="I562" s="148"/>
      <c r="J562" s="71">
        <v>422.70865061323912</v>
      </c>
      <c r="K562" s="71">
        <v>2.802026314174574</v>
      </c>
      <c r="L562" s="71">
        <v>7.5594115938741888</v>
      </c>
      <c r="M562" s="71">
        <v>53.085741216380278</v>
      </c>
      <c r="N562" s="71">
        <v>58.019898689842499</v>
      </c>
      <c r="O562" s="71">
        <v>30.169179878343801</v>
      </c>
      <c r="P562" s="71">
        <v>21.807853252217384</v>
      </c>
      <c r="Q562" s="71">
        <v>2.0117652573850999</v>
      </c>
      <c r="R562" s="71">
        <v>37.913911925945847</v>
      </c>
      <c r="S562" s="71">
        <v>3.413459467944056</v>
      </c>
      <c r="T562" s="72"/>
      <c r="U562" s="71">
        <v>11654242</v>
      </c>
      <c r="V562" s="71">
        <v>1039</v>
      </c>
      <c r="W562" s="71">
        <v>188</v>
      </c>
      <c r="X562" s="71">
        <v>9059</v>
      </c>
      <c r="Y562" s="71">
        <v>12794</v>
      </c>
      <c r="Z562" s="71">
        <v>15655</v>
      </c>
      <c r="AA562" s="71">
        <v>4407</v>
      </c>
      <c r="AB562" s="71">
        <v>28667</v>
      </c>
      <c r="AC562" s="71">
        <v>6609902</v>
      </c>
      <c r="AD562" s="71">
        <v>3.413459467944056</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97.932000000000002</v>
      </c>
      <c r="BK562" s="71">
        <v>891.005</v>
      </c>
      <c r="BL562" s="71">
        <v>3.8330000000000002</v>
      </c>
      <c r="BM562" s="71">
        <v>0</v>
      </c>
      <c r="BN562" s="72"/>
      <c r="BO562" s="71">
        <v>0</v>
      </c>
      <c r="BP562" s="71">
        <v>0</v>
      </c>
      <c r="BQ562" s="71">
        <v>4</v>
      </c>
      <c r="BR562" s="71">
        <v>1</v>
      </c>
      <c r="BS562" s="71">
        <v>1</v>
      </c>
      <c r="BT562" s="71">
        <v>0</v>
      </c>
      <c r="BU562"/>
      <c r="BV562" s="70">
        <v>637.36900000000003</v>
      </c>
      <c r="BW562" s="70">
        <v>0</v>
      </c>
      <c r="BX562" s="70">
        <v>3.8330000000000002</v>
      </c>
      <c r="BY562" s="70">
        <v>0</v>
      </c>
      <c r="BZ562" s="70">
        <v>351.56799999999998</v>
      </c>
      <c r="CA562" s="70">
        <v>0</v>
      </c>
      <c r="CB562" s="70">
        <v>0</v>
      </c>
      <c r="CC562" s="70">
        <v>0</v>
      </c>
      <c r="CD562" s="70">
        <v>0</v>
      </c>
    </row>
    <row r="563" spans="1:82">
      <c r="A563" s="70" t="s">
        <v>2268</v>
      </c>
      <c r="B563" s="70">
        <v>213</v>
      </c>
      <c r="C563" s="70">
        <v>9</v>
      </c>
      <c r="D563" s="70">
        <v>13</v>
      </c>
      <c r="E563" s="70">
        <v>2012</v>
      </c>
      <c r="F563" s="70" t="s">
        <v>179</v>
      </c>
      <c r="G563" s="70" t="s">
        <v>2259</v>
      </c>
      <c r="H563" s="70" t="s">
        <v>2260</v>
      </c>
      <c r="I563" s="148"/>
      <c r="J563" s="71">
        <v>445.41040347709549</v>
      </c>
      <c r="K563" s="71">
        <v>2.5964373027403771</v>
      </c>
      <c r="L563" s="71">
        <v>7.8191560542160721</v>
      </c>
      <c r="M563" s="71">
        <v>58.207996782350463</v>
      </c>
      <c r="N563" s="71">
        <v>56.093715322470452</v>
      </c>
      <c r="O563" s="71">
        <v>29.983396969450453</v>
      </c>
      <c r="P563" s="71">
        <v>21.459150986017313</v>
      </c>
      <c r="Q563" s="71">
        <v>2.1749154913570901</v>
      </c>
      <c r="R563" s="71">
        <v>39.37092919626096</v>
      </c>
      <c r="S563" s="71">
        <v>2.8698264081118281</v>
      </c>
      <c r="T563" s="72"/>
      <c r="U563" s="71">
        <v>11595882</v>
      </c>
      <c r="V563" s="71">
        <v>1039</v>
      </c>
      <c r="W563" s="71">
        <v>188</v>
      </c>
      <c r="X563" s="71">
        <v>9059</v>
      </c>
      <c r="Y563" s="71">
        <v>12864</v>
      </c>
      <c r="Z563" s="71">
        <v>15682</v>
      </c>
      <c r="AA563" s="71">
        <v>4312</v>
      </c>
      <c r="AB563" s="71">
        <v>28525</v>
      </c>
      <c r="AC563" s="71">
        <v>6686137</v>
      </c>
      <c r="AD563" s="71">
        <v>2.8698264081118281</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113.703</v>
      </c>
      <c r="BK563" s="71">
        <v>850.03200000000004</v>
      </c>
      <c r="BL563" s="71">
        <v>3.7639999999999998</v>
      </c>
      <c r="BM563" s="71">
        <v>0</v>
      </c>
      <c r="BN563" s="72"/>
      <c r="BO563" s="71">
        <v>0</v>
      </c>
      <c r="BP563" s="71">
        <v>0</v>
      </c>
      <c r="BQ563" s="71">
        <v>4</v>
      </c>
      <c r="BR563" s="71">
        <v>1</v>
      </c>
      <c r="BS563" s="71">
        <v>1</v>
      </c>
      <c r="BT563" s="71">
        <v>0</v>
      </c>
      <c r="BU563"/>
      <c r="BV563" s="70">
        <v>696.53499999999997</v>
      </c>
      <c r="BW563" s="70">
        <v>0</v>
      </c>
      <c r="BX563" s="70">
        <v>3.7639999999999998</v>
      </c>
      <c r="BY563" s="70">
        <v>0</v>
      </c>
      <c r="BZ563" s="70">
        <v>267.2</v>
      </c>
      <c r="CA563" s="70">
        <v>0</v>
      </c>
      <c r="CB563" s="70">
        <v>0</v>
      </c>
      <c r="CC563" s="70">
        <v>0</v>
      </c>
      <c r="CD563" s="70">
        <v>0</v>
      </c>
    </row>
    <row r="564" spans="1:82">
      <c r="A564" s="70" t="s">
        <v>2269</v>
      </c>
      <c r="B564" s="70">
        <v>214</v>
      </c>
      <c r="C564" s="70">
        <v>10</v>
      </c>
      <c r="D564" s="70">
        <v>13</v>
      </c>
      <c r="E564" s="70">
        <v>2013</v>
      </c>
      <c r="F564" s="70" t="s">
        <v>180</v>
      </c>
      <c r="G564" s="70" t="s">
        <v>2259</v>
      </c>
      <c r="H564" s="70" t="s">
        <v>2260</v>
      </c>
      <c r="I564" s="148"/>
      <c r="J564" s="71">
        <v>450.75210632730489</v>
      </c>
      <c r="K564" s="71">
        <v>2.1064517215289982</v>
      </c>
      <c r="L564" s="71">
        <v>7.0539561132135482</v>
      </c>
      <c r="M564" s="71">
        <v>56.878684696024571</v>
      </c>
      <c r="N564" s="71">
        <v>53.944462878617273</v>
      </c>
      <c r="O564" s="71">
        <v>28.696418867589507</v>
      </c>
      <c r="P564" s="71">
        <v>20.890611912968819</v>
      </c>
      <c r="Q564" s="71">
        <v>2.18527574979354</v>
      </c>
      <c r="R564" s="71">
        <v>41.052245319541647</v>
      </c>
      <c r="S564" s="71">
        <v>3.9537851022041219</v>
      </c>
      <c r="T564" s="72"/>
      <c r="U564" s="71">
        <v>11741751</v>
      </c>
      <c r="V564" s="71">
        <v>1039</v>
      </c>
      <c r="W564" s="71">
        <v>188</v>
      </c>
      <c r="X564" s="71">
        <v>9059</v>
      </c>
      <c r="Y564" s="71">
        <v>12820</v>
      </c>
      <c r="Z564" s="71">
        <v>15679</v>
      </c>
      <c r="AA564" s="71">
        <v>4182</v>
      </c>
      <c r="AB564" s="71">
        <v>28250</v>
      </c>
      <c r="AC564" s="71">
        <v>6805305</v>
      </c>
      <c r="AD564" s="71">
        <v>3.9537851022041219</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124.884</v>
      </c>
      <c r="BK564" s="71">
        <v>901.56600000000003</v>
      </c>
      <c r="BL564" s="71">
        <v>3.7360000000000002</v>
      </c>
      <c r="BM564" s="71">
        <v>0</v>
      </c>
      <c r="BN564" s="72"/>
      <c r="BO564" s="71">
        <v>0</v>
      </c>
      <c r="BP564" s="71">
        <v>0</v>
      </c>
      <c r="BQ564" s="71">
        <v>4</v>
      </c>
      <c r="BR564" s="71">
        <v>1</v>
      </c>
      <c r="BS564" s="71">
        <v>1</v>
      </c>
      <c r="BT564" s="71">
        <v>0</v>
      </c>
      <c r="BU564"/>
      <c r="BV564" s="70">
        <v>705.34299999999996</v>
      </c>
      <c r="BW564" s="70">
        <v>0</v>
      </c>
      <c r="BX564" s="70">
        <v>3.7360000000000002</v>
      </c>
      <c r="BY564" s="70">
        <v>0</v>
      </c>
      <c r="BZ564" s="70">
        <v>321.10700000000003</v>
      </c>
      <c r="CA564" s="70">
        <v>0</v>
      </c>
      <c r="CB564" s="70">
        <v>0</v>
      </c>
      <c r="CC564" s="70">
        <v>0</v>
      </c>
      <c r="CD564" s="70">
        <v>0</v>
      </c>
    </row>
    <row r="565" spans="1:82">
      <c r="A565" s="70" t="s">
        <v>2270</v>
      </c>
      <c r="B565" s="70">
        <v>215</v>
      </c>
      <c r="C565" s="70">
        <v>11</v>
      </c>
      <c r="D565" s="70">
        <v>13</v>
      </c>
      <c r="E565" s="70">
        <v>2014</v>
      </c>
      <c r="F565" s="70" t="s">
        <v>181</v>
      </c>
      <c r="G565" s="70" t="s">
        <v>2259</v>
      </c>
      <c r="H565" s="70" t="s">
        <v>2260</v>
      </c>
      <c r="I565" s="148"/>
      <c r="J565" s="71">
        <v>324.65009762272678</v>
      </c>
      <c r="K565" s="71">
        <v>2.532009410744577</v>
      </c>
      <c r="L565" s="71">
        <v>4.2984534422548251</v>
      </c>
      <c r="M565" s="71">
        <v>51.001028560057513</v>
      </c>
      <c r="N565" s="71">
        <v>51.033570332559862</v>
      </c>
      <c r="O565" s="71">
        <v>27.204595117746432</v>
      </c>
      <c r="P565" s="71">
        <v>20.552299836873175</v>
      </c>
      <c r="Q565" s="71">
        <v>2.0619823877707901</v>
      </c>
      <c r="R565" s="71">
        <v>41.479632792184667</v>
      </c>
      <c r="S565" s="71">
        <v>4.7122555509506947</v>
      </c>
      <c r="T565" s="72"/>
      <c r="U565" s="71">
        <v>9496380</v>
      </c>
      <c r="V565" s="71">
        <v>1033</v>
      </c>
      <c r="W565" s="71">
        <v>165</v>
      </c>
      <c r="X565" s="71">
        <v>8453</v>
      </c>
      <c r="Y565" s="71">
        <v>12733</v>
      </c>
      <c r="Z565" s="71">
        <v>15655</v>
      </c>
      <c r="AA565" s="71">
        <v>4093</v>
      </c>
      <c r="AB565" s="71">
        <v>27783</v>
      </c>
      <c r="AC565" s="71">
        <v>6897775</v>
      </c>
      <c r="AD565" s="71">
        <v>4.7122555509506947</v>
      </c>
      <c r="AE565" s="72"/>
      <c r="AF565" s="71"/>
      <c r="AG565" s="71"/>
      <c r="AH565" s="71"/>
      <c r="AI565" s="71"/>
      <c r="AJ565" s="71"/>
      <c r="AK565" s="71"/>
      <c r="AL565" s="71"/>
      <c r="AM565" s="71"/>
      <c r="AN565" s="71"/>
      <c r="AO565" s="71"/>
      <c r="AP565" s="71"/>
      <c r="AQ565" s="72"/>
      <c r="AR565" s="71">
        <v>533</v>
      </c>
      <c r="AS565" s="71">
        <v>84</v>
      </c>
      <c r="AT565" s="71">
        <v>0</v>
      </c>
      <c r="AU565" s="71">
        <v>0</v>
      </c>
      <c r="AV565" s="71">
        <v>0</v>
      </c>
      <c r="AW565" s="71">
        <v>2</v>
      </c>
      <c r="AX565" s="71"/>
      <c r="AY565" s="72"/>
      <c r="AZ565" s="71">
        <v>2156.7060000000001</v>
      </c>
      <c r="BA565" s="71">
        <v>7621</v>
      </c>
      <c r="BB565" s="71">
        <v>0</v>
      </c>
      <c r="BC565" s="71">
        <v>0</v>
      </c>
      <c r="BD565" s="71">
        <v>0</v>
      </c>
      <c r="BE565" s="71">
        <v>1495</v>
      </c>
      <c r="BF565" s="71"/>
      <c r="BG565" s="72"/>
      <c r="BH565" s="71">
        <v>0</v>
      </c>
      <c r="BI565" s="71">
        <v>0</v>
      </c>
      <c r="BJ565" s="71">
        <v>121.75700000000001</v>
      </c>
      <c r="BK565" s="71">
        <v>951.39</v>
      </c>
      <c r="BL565" s="71">
        <v>3.7309999999999999</v>
      </c>
      <c r="BM565" s="71">
        <v>0</v>
      </c>
      <c r="BN565" s="72"/>
      <c r="BO565" s="71">
        <v>0</v>
      </c>
      <c r="BP565" s="71">
        <v>0</v>
      </c>
      <c r="BQ565" s="71">
        <v>4</v>
      </c>
      <c r="BR565" s="71">
        <v>1</v>
      </c>
      <c r="BS565" s="71">
        <v>1</v>
      </c>
      <c r="BT565" s="71">
        <v>0</v>
      </c>
      <c r="BU565"/>
      <c r="BV565" s="70">
        <v>739.04700000000003</v>
      </c>
      <c r="BW565" s="70">
        <v>0</v>
      </c>
      <c r="BX565" s="70">
        <v>3.7309999999999999</v>
      </c>
      <c r="BY565" s="70">
        <v>0</v>
      </c>
      <c r="BZ565" s="70">
        <v>334.1</v>
      </c>
      <c r="CA565" s="70">
        <v>0</v>
      </c>
      <c r="CB565" s="70">
        <v>0</v>
      </c>
      <c r="CC565" s="70">
        <v>0</v>
      </c>
      <c r="CD565" s="70">
        <v>0</v>
      </c>
    </row>
    <row r="566" spans="1:82">
      <c r="A566" s="70" t="s">
        <v>2271</v>
      </c>
      <c r="B566" s="70">
        <v>216</v>
      </c>
      <c r="C566" s="70">
        <v>12</v>
      </c>
      <c r="D566" s="70">
        <v>13</v>
      </c>
      <c r="E566" s="70">
        <v>2015</v>
      </c>
      <c r="F566" s="70" t="s">
        <v>182</v>
      </c>
      <c r="G566" s="70" t="s">
        <v>2259</v>
      </c>
      <c r="H566" s="70" t="s">
        <v>2260</v>
      </c>
      <c r="I566" s="148"/>
      <c r="J566" s="71">
        <v>232.0043510934367</v>
      </c>
      <c r="K566" s="71">
        <v>2.4369826671846782</v>
      </c>
      <c r="L566" s="71">
        <v>4.5944921284001889</v>
      </c>
      <c r="M566" s="71">
        <v>49.331547173943129</v>
      </c>
      <c r="N566" s="71">
        <v>46.57764496555091</v>
      </c>
      <c r="O566" s="71">
        <v>26.785205085734447</v>
      </c>
      <c r="P566" s="71">
        <v>20.392651987672551</v>
      </c>
      <c r="Q566" s="71">
        <v>1.97778893527635</v>
      </c>
      <c r="R566" s="71">
        <v>40.255009272491925</v>
      </c>
      <c r="S566" s="71">
        <v>5.1275861703738057</v>
      </c>
      <c r="T566" s="72"/>
      <c r="U566" s="71">
        <v>7420679</v>
      </c>
      <c r="V566" s="71">
        <v>1033</v>
      </c>
      <c r="W566" s="71">
        <v>165</v>
      </c>
      <c r="X566" s="71">
        <v>8453</v>
      </c>
      <c r="Y566" s="71">
        <v>12668</v>
      </c>
      <c r="Z566" s="71">
        <v>15562</v>
      </c>
      <c r="AA566" s="71">
        <v>4058</v>
      </c>
      <c r="AB566" s="71">
        <v>27222</v>
      </c>
      <c r="AC566" s="71">
        <v>6880937</v>
      </c>
      <c r="AD566" s="71">
        <v>5.1275861703738057</v>
      </c>
      <c r="AE566" s="72"/>
      <c r="AF566" s="71">
        <v>65428308.01197391</v>
      </c>
      <c r="AG566" s="71">
        <v>1709298.0711719841</v>
      </c>
      <c r="AH566" s="71">
        <v>1005955.299484915</v>
      </c>
      <c r="AI566" s="71">
        <v>54297550.074654743</v>
      </c>
      <c r="AJ566" s="71">
        <v>57364571.675817333</v>
      </c>
      <c r="AK566" s="71">
        <v>0</v>
      </c>
      <c r="AL566" s="71">
        <v>0</v>
      </c>
      <c r="AM566" s="71">
        <v>3730660.9080048432</v>
      </c>
      <c r="AN566" s="71">
        <v>0</v>
      </c>
      <c r="AO566" s="71">
        <v>0</v>
      </c>
      <c r="AP566" s="71">
        <v>183536344.04110774</v>
      </c>
      <c r="AQ566" s="72"/>
      <c r="AR566" s="71">
        <v>580</v>
      </c>
      <c r="AS566" s="71">
        <v>150</v>
      </c>
      <c r="AT566" s="71">
        <v>0</v>
      </c>
      <c r="AU566" s="71">
        <v>0</v>
      </c>
      <c r="AV566" s="71">
        <v>0</v>
      </c>
      <c r="AW566" s="71">
        <v>2</v>
      </c>
      <c r="AX566" s="71"/>
      <c r="AY566" s="72"/>
      <c r="AZ566" s="71">
        <v>2410.931</v>
      </c>
      <c r="BA566" s="71">
        <v>11022.9</v>
      </c>
      <c r="BB566" s="71">
        <v>0</v>
      </c>
      <c r="BC566" s="71">
        <v>0</v>
      </c>
      <c r="BD566" s="71">
        <v>0</v>
      </c>
      <c r="BE566" s="71">
        <v>1495</v>
      </c>
      <c r="BF566" s="71"/>
      <c r="BG566" s="72"/>
      <c r="BH566" s="71">
        <v>0</v>
      </c>
      <c r="BI566" s="71">
        <v>0</v>
      </c>
      <c r="BJ566" s="71">
        <v>117.413</v>
      </c>
      <c r="BK566" s="71">
        <v>909.94899999999996</v>
      </c>
      <c r="BL566" s="71">
        <v>0</v>
      </c>
      <c r="BM566" s="71">
        <v>0</v>
      </c>
      <c r="BN566" s="72"/>
      <c r="BO566" s="71">
        <v>0</v>
      </c>
      <c r="BP566" s="71">
        <v>0</v>
      </c>
      <c r="BQ566" s="71">
        <v>4</v>
      </c>
      <c r="BR566" s="71">
        <v>1</v>
      </c>
      <c r="BS566" s="71">
        <v>0</v>
      </c>
      <c r="BT566" s="71">
        <v>0</v>
      </c>
      <c r="BU566"/>
      <c r="BV566" s="70">
        <v>667.46199999999999</v>
      </c>
      <c r="BW566" s="70">
        <v>0</v>
      </c>
      <c r="BX566" s="70">
        <v>0</v>
      </c>
      <c r="BY566" s="70">
        <v>0</v>
      </c>
      <c r="BZ566" s="70">
        <v>359.9</v>
      </c>
      <c r="CA566" s="70">
        <v>0</v>
      </c>
      <c r="CB566" s="70">
        <v>0</v>
      </c>
      <c r="CC566" s="70">
        <v>0</v>
      </c>
      <c r="CD566" s="70">
        <v>0</v>
      </c>
    </row>
    <row r="567" spans="1:82">
      <c r="A567" s="70" t="s">
        <v>2272</v>
      </c>
      <c r="B567" s="70">
        <v>217</v>
      </c>
      <c r="C567" s="70">
        <v>13</v>
      </c>
      <c r="D567" s="70">
        <v>13</v>
      </c>
      <c r="E567" s="70">
        <v>2016</v>
      </c>
      <c r="F567" s="70" t="s">
        <v>155</v>
      </c>
      <c r="G567" s="70" t="s">
        <v>2259</v>
      </c>
      <c r="H567" s="70" t="s">
        <v>2260</v>
      </c>
      <c r="I567" s="148"/>
      <c r="J567" s="71">
        <v>267.60952026536137</v>
      </c>
      <c r="K567" s="71">
        <v>2.3853124932196317</v>
      </c>
      <c r="L567" s="71">
        <v>4.7442395195431866</v>
      </c>
      <c r="M567" s="71">
        <v>43.356941493203827</v>
      </c>
      <c r="N567" s="71">
        <v>44.769622868889016</v>
      </c>
      <c r="O567" s="71">
        <v>26.391927784754944</v>
      </c>
      <c r="P567" s="71">
        <v>20.382338513384713</v>
      </c>
      <c r="Q567" s="71">
        <v>1.8898305371895454</v>
      </c>
      <c r="R567" s="71">
        <v>37.612854455274054</v>
      </c>
      <c r="S567" s="71">
        <v>5.5348411551108629</v>
      </c>
      <c r="T567" s="72"/>
      <c r="U567" s="71">
        <v>8073827</v>
      </c>
      <c r="V567" s="71">
        <v>1033</v>
      </c>
      <c r="W567" s="71">
        <v>165</v>
      </c>
      <c r="X567" s="71">
        <v>8453</v>
      </c>
      <c r="Y567" s="71">
        <v>12624</v>
      </c>
      <c r="Z567" s="71">
        <v>15522</v>
      </c>
      <c r="AA567" s="71">
        <v>4195</v>
      </c>
      <c r="AB567" s="71">
        <v>26756</v>
      </c>
      <c r="AC567" s="71">
        <v>6423905.2995784516</v>
      </c>
      <c r="AD567" s="71">
        <v>5.5348411551108629</v>
      </c>
      <c r="AE567" s="72"/>
      <c r="AF567" s="71">
        <v>74218960.459144786</v>
      </c>
      <c r="AG567" s="71">
        <v>1593347.775560989</v>
      </c>
      <c r="AH567" s="71">
        <v>947450.3623176479</v>
      </c>
      <c r="AI567" s="71">
        <v>50685001.171119072</v>
      </c>
      <c r="AJ567" s="71">
        <v>54217813.528973684</v>
      </c>
      <c r="AK567" s="71">
        <v>0</v>
      </c>
      <c r="AL567" s="71">
        <v>0</v>
      </c>
      <c r="AM567" s="71">
        <v>3669646.3047246672</v>
      </c>
      <c r="AN567" s="71">
        <v>0</v>
      </c>
      <c r="AO567" s="71">
        <v>0</v>
      </c>
      <c r="AP567" s="71">
        <v>185332219.60184082</v>
      </c>
      <c r="AQ567" s="72"/>
      <c r="AR567" s="71">
        <v>613</v>
      </c>
      <c r="AS567" s="71">
        <v>203</v>
      </c>
      <c r="AT567" s="71">
        <v>0</v>
      </c>
      <c r="AU567" s="71">
        <v>0</v>
      </c>
      <c r="AV567" s="71">
        <v>0</v>
      </c>
      <c r="AW567" s="71">
        <v>2</v>
      </c>
      <c r="AX567" s="71"/>
      <c r="AY567" s="72"/>
      <c r="AZ567" s="71">
        <v>2570.806</v>
      </c>
      <c r="BA567" s="71">
        <v>16526.3</v>
      </c>
      <c r="BB567" s="71">
        <v>0</v>
      </c>
      <c r="BC567" s="71">
        <v>0</v>
      </c>
      <c r="BD567" s="71">
        <v>0</v>
      </c>
      <c r="BE567" s="71">
        <v>1495</v>
      </c>
      <c r="BF567" s="71"/>
      <c r="BG567" s="72"/>
      <c r="BH567" s="71">
        <v>0</v>
      </c>
      <c r="BI567" s="71">
        <v>0</v>
      </c>
      <c r="BJ567" s="71">
        <v>120.004</v>
      </c>
      <c r="BK567" s="71">
        <v>755.29300000000001</v>
      </c>
      <c r="BL567" s="71">
        <v>3.593</v>
      </c>
      <c r="BM567" s="71">
        <v>0</v>
      </c>
      <c r="BN567" s="72"/>
      <c r="BO567" s="71">
        <v>0</v>
      </c>
      <c r="BP567" s="71">
        <v>0</v>
      </c>
      <c r="BQ567" s="71">
        <v>4</v>
      </c>
      <c r="BR567" s="71">
        <v>1</v>
      </c>
      <c r="BS567" s="71">
        <v>1</v>
      </c>
      <c r="BT567" s="71">
        <v>0</v>
      </c>
      <c r="BU567"/>
      <c r="BV567" s="70">
        <v>687.697</v>
      </c>
      <c r="BW567" s="70">
        <v>0</v>
      </c>
      <c r="BX567" s="70">
        <v>3.593</v>
      </c>
      <c r="BY567" s="70">
        <v>0</v>
      </c>
      <c r="BZ567" s="70">
        <v>187.6</v>
      </c>
      <c r="CA567" s="70">
        <v>0</v>
      </c>
      <c r="CB567" s="70">
        <v>0</v>
      </c>
      <c r="CC567" s="70">
        <v>0</v>
      </c>
      <c r="CD567" s="70">
        <v>0</v>
      </c>
    </row>
    <row r="568" spans="1:82">
      <c r="A568" s="70" t="s">
        <v>2273</v>
      </c>
      <c r="B568" s="70">
        <v>218</v>
      </c>
      <c r="C568" s="70">
        <v>14</v>
      </c>
      <c r="D568" s="70">
        <v>13</v>
      </c>
      <c r="E568" s="70">
        <v>2017</v>
      </c>
      <c r="F568" s="70" t="s">
        <v>156</v>
      </c>
      <c r="G568" s="70" t="s">
        <v>2259</v>
      </c>
      <c r="H568" s="70" t="s">
        <v>2260</v>
      </c>
      <c r="I568" s="148"/>
      <c r="J568" s="71">
        <v>270.29203099082497</v>
      </c>
      <c r="K568" s="71">
        <v>2.4141604785369313</v>
      </c>
      <c r="L568" s="71">
        <v>4.5050199680846426</v>
      </c>
      <c r="M568" s="71">
        <v>42.998499208304096</v>
      </c>
      <c r="N568" s="71">
        <v>44.109605446157971</v>
      </c>
      <c r="O568" s="71">
        <v>25.827470649157412</v>
      </c>
      <c r="P568" s="71">
        <v>20.05527798688307</v>
      </c>
      <c r="Q568" s="71">
        <v>1.7949960894622801</v>
      </c>
      <c r="R568" s="71">
        <v>36.00968200507242</v>
      </c>
      <c r="S568" s="71">
        <v>4.6979406819643366</v>
      </c>
      <c r="T568" s="72"/>
      <c r="U568" s="71">
        <v>8535143</v>
      </c>
      <c r="V568" s="71">
        <v>1033</v>
      </c>
      <c r="W568" s="71">
        <v>165</v>
      </c>
      <c r="X568" s="71">
        <v>8453</v>
      </c>
      <c r="Y568" s="71">
        <v>12524</v>
      </c>
      <c r="Z568" s="71">
        <v>15442</v>
      </c>
      <c r="AA568" s="71">
        <v>4154</v>
      </c>
      <c r="AB568" s="71">
        <v>26280</v>
      </c>
      <c r="AC568" s="71">
        <v>6272129.9999999991</v>
      </c>
      <c r="AD568" s="71">
        <v>4.6979406819643366</v>
      </c>
      <c r="AE568" s="72"/>
      <c r="AF568" s="71">
        <v>76228563.121873915</v>
      </c>
      <c r="AG568" s="71">
        <v>1639086.638345341</v>
      </c>
      <c r="AH568" s="71">
        <v>1118994.638388677</v>
      </c>
      <c r="AI568" s="71">
        <v>51818250.220604807</v>
      </c>
      <c r="AJ568" s="71">
        <v>56225706.689568453</v>
      </c>
      <c r="AK568" s="71">
        <v>0</v>
      </c>
      <c r="AL568" s="71">
        <v>0</v>
      </c>
      <c r="AM568" s="71">
        <v>3610001.663570276</v>
      </c>
      <c r="AN568" s="71">
        <v>0</v>
      </c>
      <c r="AO568" s="71">
        <v>0</v>
      </c>
      <c r="AP568" s="71">
        <v>190640602.97235149</v>
      </c>
      <c r="AQ568" s="72"/>
      <c r="AR568" s="71">
        <v>642</v>
      </c>
      <c r="AS568" s="71">
        <v>220</v>
      </c>
      <c r="AT568" s="71">
        <v>0</v>
      </c>
      <c r="AU568" s="71">
        <v>0</v>
      </c>
      <c r="AV568" s="71">
        <v>0</v>
      </c>
      <c r="AW568" s="71">
        <v>2</v>
      </c>
      <c r="AX568" s="71"/>
      <c r="AY568" s="72"/>
      <c r="AZ568" s="71">
        <v>2732.7779999999998</v>
      </c>
      <c r="BA568" s="71">
        <v>17534.7</v>
      </c>
      <c r="BB568" s="71">
        <v>0</v>
      </c>
      <c r="BC568" s="71">
        <v>0</v>
      </c>
      <c r="BD568" s="71">
        <v>0</v>
      </c>
      <c r="BE568" s="71">
        <v>1495</v>
      </c>
      <c r="BF568" s="71"/>
      <c r="BG568" s="72"/>
      <c r="BH568" s="71">
        <v>0</v>
      </c>
      <c r="BI568" s="71">
        <v>0</v>
      </c>
      <c r="BJ568" s="71">
        <v>122.38200000000001</v>
      </c>
      <c r="BK568" s="71">
        <v>957.19200000000001</v>
      </c>
      <c r="BL568" s="71">
        <v>3.4820000000000002</v>
      </c>
      <c r="BM568" s="71">
        <v>0</v>
      </c>
      <c r="BN568" s="72"/>
      <c r="BO568" s="71">
        <v>0</v>
      </c>
      <c r="BP568" s="71">
        <v>0</v>
      </c>
      <c r="BQ568" s="71">
        <v>5</v>
      </c>
      <c r="BR568" s="71">
        <v>1</v>
      </c>
      <c r="BS568" s="71">
        <v>1</v>
      </c>
      <c r="BT568" s="71">
        <v>0</v>
      </c>
      <c r="BU568"/>
      <c r="BV568" s="70">
        <v>722.66</v>
      </c>
      <c r="BW568" s="70">
        <v>0</v>
      </c>
      <c r="BX568" s="70">
        <v>3.4820000000000002</v>
      </c>
      <c r="BY568" s="70">
        <v>0</v>
      </c>
      <c r="BZ568" s="70">
        <v>356.91399999999999</v>
      </c>
      <c r="CA568" s="70">
        <v>0</v>
      </c>
      <c r="CB568" s="70">
        <v>0</v>
      </c>
      <c r="CC568" s="70">
        <v>0</v>
      </c>
      <c r="CD568" s="70">
        <v>0</v>
      </c>
    </row>
    <row r="569" spans="1:82">
      <c r="A569" s="70" t="s">
        <v>2274</v>
      </c>
      <c r="B569" s="70">
        <v>219</v>
      </c>
      <c r="C569" s="70">
        <v>15</v>
      </c>
      <c r="D569" s="70">
        <v>13</v>
      </c>
      <c r="E569" s="70">
        <v>2018</v>
      </c>
      <c r="F569" s="70" t="s">
        <v>183</v>
      </c>
      <c r="G569" s="70" t="s">
        <v>2259</v>
      </c>
      <c r="H569" s="70" t="s">
        <v>2260</v>
      </c>
      <c r="I569" s="148"/>
      <c r="J569" s="71">
        <v>251.39801071952542</v>
      </c>
      <c r="K569" s="71">
        <v>2.1898999010000106</v>
      </c>
      <c r="L569" s="71">
        <v>4.0111026088501456</v>
      </c>
      <c r="M569" s="71">
        <v>41.865682138129955</v>
      </c>
      <c r="N569" s="71">
        <v>42.645725613727187</v>
      </c>
      <c r="O569" s="71">
        <v>25.153499641973987</v>
      </c>
      <c r="P569" s="71">
        <v>19.726586089996218</v>
      </c>
      <c r="Q569" s="71">
        <v>1.6282536095373099</v>
      </c>
      <c r="R569" s="71">
        <v>37.154999121842607</v>
      </c>
      <c r="S569" s="71">
        <v>3.1126114590363532</v>
      </c>
      <c r="T569" s="72"/>
      <c r="U569" s="71">
        <v>8084710.0000000009</v>
      </c>
      <c r="V569" s="71">
        <v>1033</v>
      </c>
      <c r="W569" s="71">
        <v>165</v>
      </c>
      <c r="X569" s="71">
        <v>8453</v>
      </c>
      <c r="Y569" s="71">
        <v>12392</v>
      </c>
      <c r="Z569" s="71">
        <v>15327</v>
      </c>
      <c r="AA569" s="71">
        <v>4127</v>
      </c>
      <c r="AB569" s="71">
        <v>25690</v>
      </c>
      <c r="AC569" s="71">
        <v>6446257</v>
      </c>
      <c r="AD569" s="71">
        <v>3.1126114590363532</v>
      </c>
      <c r="AE569" s="72"/>
      <c r="AF569" s="71">
        <v>76750660.633231193</v>
      </c>
      <c r="AG569" s="71">
        <v>1453389.636411665</v>
      </c>
      <c r="AH569" s="71">
        <v>980302.13566582964</v>
      </c>
      <c r="AI569" s="71">
        <v>49738311.436068811</v>
      </c>
      <c r="AJ569" s="71">
        <v>55201798.910602957</v>
      </c>
      <c r="AK569" s="71">
        <v>0</v>
      </c>
      <c r="AL569" s="71">
        <v>0</v>
      </c>
      <c r="AM569" s="71">
        <v>3536257.0341822589</v>
      </c>
      <c r="AN569" s="71">
        <v>0</v>
      </c>
      <c r="AO569" s="71">
        <v>0</v>
      </c>
      <c r="AP569" s="71">
        <v>187660719.7861627</v>
      </c>
      <c r="AQ569" s="72"/>
      <c r="AR569" s="71">
        <v>672</v>
      </c>
      <c r="AS569" s="71">
        <v>244</v>
      </c>
      <c r="AT569" s="71">
        <v>0</v>
      </c>
      <c r="AU569" s="71">
        <v>0</v>
      </c>
      <c r="AV569" s="71">
        <v>0</v>
      </c>
      <c r="AW569" s="71">
        <v>2</v>
      </c>
      <c r="AX569" s="71"/>
      <c r="AY569" s="72"/>
      <c r="AZ569" s="71">
        <v>2872.6740000000009</v>
      </c>
      <c r="BA569" s="71">
        <v>18774</v>
      </c>
      <c r="BB569" s="71">
        <v>0</v>
      </c>
      <c r="BC569" s="71">
        <v>0</v>
      </c>
      <c r="BD569" s="71">
        <v>0</v>
      </c>
      <c r="BE569" s="71">
        <v>2251</v>
      </c>
      <c r="BF569" s="71"/>
      <c r="BG569" s="72"/>
      <c r="BH569" s="71">
        <v>0</v>
      </c>
      <c r="BI569" s="71">
        <v>0</v>
      </c>
      <c r="BJ569" s="71">
        <v>115.82</v>
      </c>
      <c r="BK569" s="71">
        <v>781.66399999999999</v>
      </c>
      <c r="BL569" s="71">
        <v>3.548</v>
      </c>
      <c r="BM569" s="71">
        <v>0</v>
      </c>
      <c r="BN569" s="72"/>
      <c r="BO569" s="71">
        <v>0</v>
      </c>
      <c r="BP569" s="71">
        <v>0</v>
      </c>
      <c r="BQ569" s="71">
        <v>5</v>
      </c>
      <c r="BR569" s="71">
        <v>1</v>
      </c>
      <c r="BS569" s="71">
        <v>1</v>
      </c>
      <c r="BT569" s="71">
        <v>0</v>
      </c>
      <c r="BU569"/>
      <c r="BV569" s="70">
        <v>581.98400000000004</v>
      </c>
      <c r="BW569" s="70">
        <v>0</v>
      </c>
      <c r="BX569" s="70">
        <v>3.548</v>
      </c>
      <c r="BY569" s="70">
        <v>0</v>
      </c>
      <c r="BZ569" s="70">
        <v>315.5</v>
      </c>
      <c r="CA569" s="70">
        <v>0</v>
      </c>
      <c r="CB569" s="70">
        <v>0</v>
      </c>
      <c r="CC569" s="70">
        <v>0</v>
      </c>
      <c r="CD569" s="70">
        <v>0</v>
      </c>
    </row>
    <row r="570" spans="1:82">
      <c r="A570" s="70" t="s">
        <v>2275</v>
      </c>
      <c r="B570" s="70">
        <v>220</v>
      </c>
      <c r="C570" s="70">
        <v>16</v>
      </c>
      <c r="D570" s="70">
        <v>13</v>
      </c>
      <c r="E570" s="70">
        <v>2019</v>
      </c>
      <c r="F570" s="70" t="s">
        <v>158</v>
      </c>
      <c r="G570" s="70" t="s">
        <v>2259</v>
      </c>
      <c r="H570" s="70" t="s">
        <v>2260</v>
      </c>
      <c r="I570" s="148"/>
      <c r="J570" s="71">
        <v>233.30914685551255</v>
      </c>
      <c r="K570" s="71">
        <v>1.9440873882750429</v>
      </c>
      <c r="L570" s="71">
        <v>4.0000052025314456</v>
      </c>
      <c r="M570" s="71">
        <v>40.003275717687366</v>
      </c>
      <c r="N570" s="71">
        <v>34.505269095957246</v>
      </c>
      <c r="O570" s="71">
        <v>24.363206571520475</v>
      </c>
      <c r="P570" s="71">
        <v>18.772505908801229</v>
      </c>
      <c r="Q570" s="71">
        <v>1.5501607149446299</v>
      </c>
      <c r="R570" s="71">
        <v>35.418232447697548</v>
      </c>
      <c r="S570" s="71">
        <v>3.9935011115119057</v>
      </c>
      <c r="T570" s="72"/>
      <c r="U570" s="71">
        <v>7630790</v>
      </c>
      <c r="V570" s="71">
        <v>1033</v>
      </c>
      <c r="W570" s="71">
        <v>165</v>
      </c>
      <c r="X570" s="71">
        <v>8453</v>
      </c>
      <c r="Y570" s="71">
        <v>12310</v>
      </c>
      <c r="Z570" s="71">
        <v>15253</v>
      </c>
      <c r="AA570" s="71">
        <v>3898</v>
      </c>
      <c r="AB570" s="71">
        <v>25120</v>
      </c>
      <c r="AC570" s="71">
        <v>6245581</v>
      </c>
      <c r="AD570" s="71">
        <v>3.9935011115119061</v>
      </c>
      <c r="AE570" s="72"/>
      <c r="AF570" s="71">
        <v>75220866.928243265</v>
      </c>
      <c r="AG570" s="71">
        <v>1402809.4577051371</v>
      </c>
      <c r="AH570" s="71">
        <v>1141661.3184167231</v>
      </c>
      <c r="AI570" s="71">
        <v>52617742.772678107</v>
      </c>
      <c r="AJ570" s="71">
        <v>51700684.574344829</v>
      </c>
      <c r="AK570" s="71">
        <v>0</v>
      </c>
      <c r="AL570" s="71">
        <v>0</v>
      </c>
      <c r="AM570" s="71">
        <v>3421154.8967412454</v>
      </c>
      <c r="AN570" s="71">
        <v>0</v>
      </c>
      <c r="AO570" s="71">
        <v>0</v>
      </c>
      <c r="AP570" s="71">
        <v>185504919.9481293</v>
      </c>
      <c r="AQ570" s="72"/>
      <c r="AR570" s="71">
        <v>703</v>
      </c>
      <c r="AS570" s="71">
        <v>285</v>
      </c>
      <c r="AT570" s="71">
        <v>0</v>
      </c>
      <c r="AU570" s="71">
        <v>0</v>
      </c>
      <c r="AV570" s="71">
        <v>0</v>
      </c>
      <c r="AW570" s="71">
        <v>2</v>
      </c>
      <c r="AX570" s="71"/>
      <c r="AY570" s="72"/>
      <c r="AZ570" s="71">
        <v>3025.527000000001</v>
      </c>
      <c r="BA570" s="71">
        <v>20659.2</v>
      </c>
      <c r="BB570" s="71">
        <v>0</v>
      </c>
      <c r="BC570" s="71">
        <v>0</v>
      </c>
      <c r="BD570" s="71">
        <v>0</v>
      </c>
      <c r="BE570" s="71">
        <v>2251</v>
      </c>
      <c r="BF570" s="71"/>
      <c r="BG570" s="72"/>
      <c r="BH570" s="71">
        <v>0</v>
      </c>
      <c r="BI570" s="71">
        <v>0</v>
      </c>
      <c r="BJ570" s="71">
        <v>113.53</v>
      </c>
      <c r="BK570" s="71">
        <v>294.78800000000001</v>
      </c>
      <c r="BL570" s="71">
        <v>3.6869999999999998</v>
      </c>
      <c r="BM570" s="71">
        <v>0</v>
      </c>
      <c r="BN570" s="72"/>
      <c r="BO570" s="71">
        <v>0</v>
      </c>
      <c r="BP570" s="71">
        <v>0</v>
      </c>
      <c r="BQ570" s="71">
        <v>5</v>
      </c>
      <c r="BR570" s="71">
        <v>1</v>
      </c>
      <c r="BS570" s="71">
        <v>1</v>
      </c>
      <c r="BT570" s="71">
        <v>0</v>
      </c>
      <c r="BU570"/>
      <c r="BV570" s="70">
        <v>389.14499999999998</v>
      </c>
      <c r="BW570" s="70">
        <v>0</v>
      </c>
      <c r="BX570" s="70">
        <v>3.6869999999999998</v>
      </c>
      <c r="BY570" s="70">
        <v>0</v>
      </c>
      <c r="BZ570" s="70">
        <v>19.172999999999998</v>
      </c>
      <c r="CA570" s="70">
        <v>0</v>
      </c>
      <c r="CB570" s="70">
        <v>0</v>
      </c>
      <c r="CC570" s="70">
        <v>0</v>
      </c>
      <c r="CD570" s="70">
        <v>0</v>
      </c>
    </row>
    <row r="571" spans="1:82">
      <c r="A571" s="70" t="s">
        <v>2276</v>
      </c>
      <c r="B571" s="70">
        <v>221</v>
      </c>
      <c r="C571" s="70">
        <v>17</v>
      </c>
      <c r="D571" s="70">
        <v>13</v>
      </c>
      <c r="E571" s="70">
        <v>2020</v>
      </c>
      <c r="F571" s="70" t="s">
        <v>159</v>
      </c>
      <c r="G571" s="70" t="s">
        <v>2259</v>
      </c>
      <c r="H571" s="70" t="s">
        <v>2260</v>
      </c>
      <c r="I571" s="148"/>
      <c r="J571" s="71">
        <v>202.85819895562591</v>
      </c>
      <c r="K571" s="71">
        <v>1.6251230374605774</v>
      </c>
      <c r="L571" s="71">
        <v>4.6403372207401139</v>
      </c>
      <c r="M571" s="71">
        <v>33.539184185175223</v>
      </c>
      <c r="N571" s="71">
        <v>35.631245195268335</v>
      </c>
      <c r="O571" s="71">
        <v>21.22526191225986</v>
      </c>
      <c r="P571" s="71">
        <v>17.697928043051416</v>
      </c>
      <c r="Q571" s="71">
        <v>1.44707303437969</v>
      </c>
      <c r="R571" s="71">
        <v>34.802178160758395</v>
      </c>
      <c r="S571" s="71">
        <v>2.326193590660075</v>
      </c>
      <c r="T571" s="72"/>
      <c r="U571" s="71">
        <v>6991682</v>
      </c>
      <c r="V571" s="71">
        <v>848</v>
      </c>
      <c r="W571" s="71">
        <v>189</v>
      </c>
      <c r="X571" s="71">
        <v>7898</v>
      </c>
      <c r="Y571" s="71">
        <v>12206</v>
      </c>
      <c r="Z571" s="71">
        <v>15167</v>
      </c>
      <c r="AA571" s="71">
        <v>3906</v>
      </c>
      <c r="AB571" s="71">
        <v>24543</v>
      </c>
      <c r="AC571" s="71">
        <v>6169373.9999999991</v>
      </c>
      <c r="AD571" s="71">
        <v>2.326193590660075</v>
      </c>
      <c r="AE571" s="72"/>
      <c r="AF571" s="71">
        <v>73250825.362878039</v>
      </c>
      <c r="AG571" s="71">
        <v>1121839.0906695595</v>
      </c>
      <c r="AH571" s="71">
        <v>1627533.847690243</v>
      </c>
      <c r="AI571" s="71">
        <v>46380294.375218436</v>
      </c>
      <c r="AJ571" s="71">
        <v>56795363.624647088</v>
      </c>
      <c r="AK571" s="71"/>
      <c r="AL571" s="71"/>
      <c r="AM571" s="71">
        <v>3203134.1784172663</v>
      </c>
      <c r="AN571" s="71"/>
      <c r="AO571" s="71"/>
      <c r="AP571" s="71">
        <v>182378990.47952062</v>
      </c>
      <c r="AQ571" s="72"/>
      <c r="AR571" s="71">
        <v>728</v>
      </c>
      <c r="AS571" s="71">
        <v>305</v>
      </c>
      <c r="AT571" s="71">
        <v>0</v>
      </c>
      <c r="AU571" s="71">
        <v>0</v>
      </c>
      <c r="AV571" s="71">
        <v>0</v>
      </c>
      <c r="AW571" s="71">
        <v>2</v>
      </c>
      <c r="AX571" s="71"/>
      <c r="AY571" s="72"/>
      <c r="AZ571" s="71">
        <v>3162.351000000001</v>
      </c>
      <c r="BA571" s="71">
        <v>23375.9</v>
      </c>
      <c r="BB571" s="71">
        <v>0</v>
      </c>
      <c r="BC571" s="71">
        <v>0</v>
      </c>
      <c r="BD571" s="71">
        <v>0</v>
      </c>
      <c r="BE571" s="71">
        <v>2251</v>
      </c>
      <c r="BF571" s="71"/>
      <c r="BG571" s="72"/>
      <c r="BH571" s="71">
        <v>0</v>
      </c>
      <c r="BI571" s="71">
        <v>0</v>
      </c>
      <c r="BJ571" s="71">
        <v>108.303</v>
      </c>
      <c r="BK571" s="71">
        <v>462.53</v>
      </c>
      <c r="BL571" s="71">
        <v>3.3380000000000001</v>
      </c>
      <c r="BM571" s="71">
        <v>0</v>
      </c>
      <c r="BN571" s="72"/>
      <c r="BO571" s="71">
        <v>0</v>
      </c>
      <c r="BP571" s="71">
        <v>0</v>
      </c>
      <c r="BQ571" s="71">
        <v>5</v>
      </c>
      <c r="BR571" s="71">
        <v>1</v>
      </c>
      <c r="BS571" s="71">
        <v>1</v>
      </c>
      <c r="BT571" s="71">
        <v>0</v>
      </c>
      <c r="BU571"/>
      <c r="BV571" s="70">
        <v>557.65700000000004</v>
      </c>
      <c r="BW571" s="70">
        <v>0</v>
      </c>
      <c r="BX571" s="70">
        <v>3.3380000000000001</v>
      </c>
      <c r="BY571" s="70">
        <v>0</v>
      </c>
      <c r="BZ571" s="70">
        <v>13.176</v>
      </c>
      <c r="CA571" s="70">
        <v>0</v>
      </c>
      <c r="CB571" s="70">
        <v>0</v>
      </c>
      <c r="CC571" s="70">
        <v>0</v>
      </c>
      <c r="CD571" s="70">
        <v>0</v>
      </c>
    </row>
    <row r="572" spans="1:82">
      <c r="A572" s="70" t="s">
        <v>2277</v>
      </c>
      <c r="B572" s="70">
        <v>221</v>
      </c>
      <c r="C572" s="70">
        <v>18</v>
      </c>
      <c r="D572" s="70">
        <v>13</v>
      </c>
      <c r="E572" s="70">
        <v>2021</v>
      </c>
      <c r="F572" s="70" t="s">
        <v>160</v>
      </c>
      <c r="G572" s="70" t="s">
        <v>2259</v>
      </c>
      <c r="H572" s="70" t="s">
        <v>2260</v>
      </c>
      <c r="I572" s="148"/>
      <c r="J572" s="71">
        <v>218.57023432363115</v>
      </c>
      <c r="K572" s="71">
        <v>1.7823358186640976</v>
      </c>
      <c r="L572" s="71">
        <v>4.6051423816498991</v>
      </c>
      <c r="M572" s="71">
        <v>36.121279009562841</v>
      </c>
      <c r="N572" s="71">
        <v>35.378869104892189</v>
      </c>
      <c r="O572" s="71">
        <v>20.348979210031786</v>
      </c>
      <c r="P572" s="71">
        <v>18.131071836152248</v>
      </c>
      <c r="Q572" s="71">
        <v>1.4054360621636799</v>
      </c>
      <c r="R572" s="71">
        <v>36.150833825214889</v>
      </c>
      <c r="S572" s="71">
        <v>2.489329658655774</v>
      </c>
      <c r="T572" s="72"/>
      <c r="U572" s="71">
        <v>8002179</v>
      </c>
      <c r="V572" s="71">
        <v>848</v>
      </c>
      <c r="W572" s="71">
        <v>189</v>
      </c>
      <c r="X572" s="71">
        <v>7898</v>
      </c>
      <c r="Y572" s="71">
        <v>12112</v>
      </c>
      <c r="Z572" s="71">
        <v>14972</v>
      </c>
      <c r="AA572" s="71">
        <v>3902</v>
      </c>
      <c r="AB572" s="71">
        <v>24071</v>
      </c>
      <c r="AC572" s="71">
        <v>6216947.9999999991</v>
      </c>
      <c r="AD572" s="71">
        <v>2.489329658655774</v>
      </c>
      <c r="AE572" s="72"/>
      <c r="AF572" s="71">
        <v>78091345.018669859</v>
      </c>
      <c r="AG572" s="71">
        <v>1269350.0715829483</v>
      </c>
      <c r="AH572" s="71">
        <v>1655525.6767139011</v>
      </c>
      <c r="AI572" s="71">
        <v>51505810.991092332</v>
      </c>
      <c r="AJ572" s="71">
        <v>53662270.045464426</v>
      </c>
      <c r="AK572" s="71">
        <v>0</v>
      </c>
      <c r="AL572" s="71">
        <v>0</v>
      </c>
      <c r="AM572" s="71">
        <v>3159653.0434216242</v>
      </c>
      <c r="AN572" s="71">
        <v>0</v>
      </c>
      <c r="AO572" s="71">
        <v>0</v>
      </c>
      <c r="AP572" s="71">
        <v>189343954.84694508</v>
      </c>
      <c r="AQ572" s="72"/>
      <c r="AR572" s="71">
        <v>753</v>
      </c>
      <c r="AS572" s="71">
        <v>336</v>
      </c>
      <c r="AT572" s="71">
        <v>0</v>
      </c>
      <c r="AU572" s="71">
        <v>0</v>
      </c>
      <c r="AV572" s="71">
        <v>0</v>
      </c>
      <c r="AW572" s="71">
        <v>2</v>
      </c>
      <c r="AX572" s="71"/>
      <c r="AY572" s="72"/>
      <c r="AZ572" s="71">
        <v>3300.8050000000021</v>
      </c>
      <c r="BA572" s="71">
        <v>25850.5</v>
      </c>
      <c r="BB572" s="71">
        <v>0</v>
      </c>
      <c r="BC572" s="71">
        <v>0</v>
      </c>
      <c r="BD572" s="71">
        <v>0</v>
      </c>
      <c r="BE572" s="71">
        <v>2251</v>
      </c>
      <c r="BF572" s="71"/>
      <c r="BG572" s="72"/>
      <c r="BH572" s="71">
        <v>0</v>
      </c>
      <c r="BI572" s="71">
        <v>0</v>
      </c>
      <c r="BJ572" s="71">
        <v>107.014</v>
      </c>
      <c r="BK572" s="71">
        <v>426.024</v>
      </c>
      <c r="BL572" s="71">
        <v>0</v>
      </c>
      <c r="BM572" s="71">
        <v>0</v>
      </c>
      <c r="BN572" s="72"/>
      <c r="BO572" s="71">
        <v>0</v>
      </c>
      <c r="BP572" s="71">
        <v>0</v>
      </c>
      <c r="BQ572" s="71">
        <v>5</v>
      </c>
      <c r="BR572" s="71">
        <v>1</v>
      </c>
      <c r="BS572" s="71">
        <v>0</v>
      </c>
      <c r="BT572" s="71">
        <v>0</v>
      </c>
      <c r="BU572"/>
      <c r="BV572" s="70">
        <v>520.63800000000003</v>
      </c>
      <c r="BW572" s="70">
        <v>0</v>
      </c>
      <c r="BX572" s="70">
        <v>0</v>
      </c>
      <c r="BY572" s="70">
        <v>0</v>
      </c>
      <c r="BZ572" s="70">
        <v>12.4</v>
      </c>
      <c r="CA572" s="70">
        <v>0</v>
      </c>
      <c r="CB572" s="70">
        <v>0</v>
      </c>
      <c r="CC572" s="70">
        <v>0</v>
      </c>
      <c r="CD572" s="70">
        <v>0</v>
      </c>
    </row>
    <row r="573" spans="1:82">
      <c r="A573" s="70" t="s">
        <v>2278</v>
      </c>
      <c r="B573" s="70">
        <v>221</v>
      </c>
      <c r="C573" s="70">
        <v>19</v>
      </c>
      <c r="D573" s="70">
        <v>13</v>
      </c>
      <c r="E573" s="70">
        <v>2022</v>
      </c>
      <c r="F573" s="70" t="s">
        <v>161</v>
      </c>
      <c r="G573" s="70" t="s">
        <v>2259</v>
      </c>
      <c r="H573" s="70" t="s">
        <v>2260</v>
      </c>
      <c r="I573" s="148"/>
      <c r="J573" s="71">
        <v>200.65306360287187</v>
      </c>
      <c r="K573" s="71">
        <v>1.7280194453690023</v>
      </c>
      <c r="L573" s="71">
        <v>4.0907651039201811</v>
      </c>
      <c r="M573" s="71">
        <v>32.872058433779635</v>
      </c>
      <c r="N573" s="71">
        <v>37.719002766067469</v>
      </c>
      <c r="O573" s="71">
        <v>21.254468633794442</v>
      </c>
      <c r="P573" s="71">
        <v>17.785594975973734</v>
      </c>
      <c r="Q573" s="71">
        <v>1.3885041053720895</v>
      </c>
      <c r="R573" s="71">
        <v>36.103516855121988</v>
      </c>
      <c r="S573" s="71">
        <v>2.2998517004801808</v>
      </c>
      <c r="T573" s="72"/>
      <c r="U573" s="71">
        <v>8905394</v>
      </c>
      <c r="V573" s="71">
        <v>848</v>
      </c>
      <c r="W573" s="71">
        <v>189</v>
      </c>
      <c r="X573" s="71">
        <v>7898</v>
      </c>
      <c r="Y573" s="71">
        <v>12047</v>
      </c>
      <c r="Z573" s="71">
        <v>14858</v>
      </c>
      <c r="AA573" s="71">
        <v>3886</v>
      </c>
      <c r="AB573" s="71">
        <v>23586</v>
      </c>
      <c r="AC573" s="71">
        <v>6286789.9999999981</v>
      </c>
      <c r="AD573" s="71">
        <v>2.2998517004801808</v>
      </c>
      <c r="AE573" s="72"/>
      <c r="AF573" s="71">
        <v>80935316.544892356</v>
      </c>
      <c r="AG573" s="71">
        <v>1289206.9280361333</v>
      </c>
      <c r="AH573" s="71">
        <v>1609885.8618540303</v>
      </c>
      <c r="AI573" s="71">
        <v>46712854.585121416</v>
      </c>
      <c r="AJ573" s="71">
        <v>59631926.98885984</v>
      </c>
      <c r="AK573" s="71">
        <v>0</v>
      </c>
      <c r="AL573" s="71">
        <v>0</v>
      </c>
      <c r="AM573" s="71">
        <v>3045596.3658862277</v>
      </c>
      <c r="AN573" s="71">
        <v>0</v>
      </c>
      <c r="AO573" s="71">
        <v>0</v>
      </c>
      <c r="AP573" s="71">
        <v>193224787.27465001</v>
      </c>
      <c r="AQ573" s="72"/>
      <c r="AR573" s="71">
        <v>779</v>
      </c>
      <c r="AS573" s="71">
        <v>360</v>
      </c>
      <c r="AT573" s="71">
        <v>0</v>
      </c>
      <c r="AU573" s="71">
        <v>0</v>
      </c>
      <c r="AV573" s="71">
        <v>0</v>
      </c>
      <c r="AW573" s="71">
        <v>2</v>
      </c>
      <c r="AX573" s="71"/>
      <c r="AY573" s="72"/>
      <c r="AZ573" s="71">
        <v>3461.1200000000026</v>
      </c>
      <c r="BA573" s="71">
        <v>27866.6</v>
      </c>
      <c r="BB573" s="71">
        <v>0</v>
      </c>
      <c r="BC573" s="71">
        <v>0</v>
      </c>
      <c r="BD573" s="71">
        <v>0</v>
      </c>
      <c r="BE573" s="71">
        <v>2251</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2279</v>
      </c>
      <c r="B574" s="70">
        <v>221</v>
      </c>
      <c r="C574" s="70">
        <v>20</v>
      </c>
      <c r="D574" s="70">
        <v>13</v>
      </c>
      <c r="E574" s="70">
        <v>2023</v>
      </c>
      <c r="F574" s="70" t="s">
        <v>1539</v>
      </c>
      <c r="G574" s="70" t="s">
        <v>2259</v>
      </c>
      <c r="H574" s="70" t="s">
        <v>2260</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813</v>
      </c>
      <c r="AS574" s="71">
        <v>366</v>
      </c>
      <c r="AT574" s="71">
        <v>0</v>
      </c>
      <c r="AU574" s="71">
        <v>0</v>
      </c>
      <c r="AV574" s="71">
        <v>0</v>
      </c>
      <c r="AW574" s="71">
        <v>3</v>
      </c>
      <c r="AX574" s="71"/>
      <c r="AY574" s="72"/>
      <c r="AZ574" s="71">
        <v>3648.2450000000026</v>
      </c>
      <c r="BA574" s="71">
        <v>28347.199999999997</v>
      </c>
      <c r="BB574" s="71">
        <v>0</v>
      </c>
      <c r="BC574" s="71">
        <v>0</v>
      </c>
      <c r="BD574" s="71">
        <v>0</v>
      </c>
      <c r="BE574" s="71">
        <v>49003</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2280</v>
      </c>
      <c r="B575" s="70">
        <v>221</v>
      </c>
      <c r="C575" s="70">
        <v>21</v>
      </c>
      <c r="D575" s="70">
        <v>13</v>
      </c>
      <c r="E575" s="70">
        <v>2024</v>
      </c>
      <c r="F575" s="70" t="s">
        <v>1554</v>
      </c>
      <c r="G575" s="70" t="s">
        <v>2259</v>
      </c>
      <c r="H575" s="70" t="s">
        <v>2260</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2281</v>
      </c>
      <c r="B576" s="70">
        <v>154</v>
      </c>
      <c r="C576" s="70">
        <v>1</v>
      </c>
      <c r="D576" s="70">
        <v>10</v>
      </c>
      <c r="E576" s="70">
        <v>1990</v>
      </c>
      <c r="F576" s="70" t="s">
        <v>787</v>
      </c>
      <c r="G576" s="70" t="s">
        <v>1637</v>
      </c>
      <c r="H576" s="70" t="s">
        <v>1638</v>
      </c>
      <c r="I576" s="148"/>
      <c r="J576" s="71">
        <v>308.92518294237271</v>
      </c>
      <c r="K576" s="71">
        <v>6.0774957137004328</v>
      </c>
      <c r="L576" s="71">
        <v>90.796263192644517</v>
      </c>
      <c r="M576" s="71">
        <v>31.954000213793201</v>
      </c>
      <c r="N576" s="71">
        <v>56.879416403265459</v>
      </c>
      <c r="O576" s="71">
        <v>30.34438405203981</v>
      </c>
      <c r="P576" s="71">
        <v>32.47792301848515</v>
      </c>
      <c r="Q576" s="71">
        <v>2.2733812355381202</v>
      </c>
      <c r="R576" s="71">
        <v>7.1722522556843478</v>
      </c>
      <c r="S576" s="71">
        <v>1.8512426438010741</v>
      </c>
      <c r="T576" s="72"/>
      <c r="U576" s="71">
        <v>8673523</v>
      </c>
      <c r="V576" s="71">
        <v>1112</v>
      </c>
      <c r="W576" s="71">
        <v>1062</v>
      </c>
      <c r="X576" s="71">
        <v>10715</v>
      </c>
      <c r="Y576" s="71">
        <v>12168</v>
      </c>
      <c r="Z576" s="71">
        <v>12481</v>
      </c>
      <c r="AA576" s="71">
        <v>7886</v>
      </c>
      <c r="AB576" s="71">
        <v>36912</v>
      </c>
      <c r="AC576" s="71">
        <v>1242247</v>
      </c>
      <c r="AD576" s="71">
        <v>1.8512426438010741</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2282</v>
      </c>
      <c r="B577" s="70">
        <v>155</v>
      </c>
      <c r="C577" s="70">
        <v>2</v>
      </c>
      <c r="D577" s="70">
        <v>10</v>
      </c>
      <c r="E577" s="70">
        <v>2005</v>
      </c>
      <c r="F577" s="70" t="s">
        <v>789</v>
      </c>
      <c r="G577" s="1064" t="s">
        <v>1637</v>
      </c>
      <c r="H577" s="70" t="s">
        <v>1638</v>
      </c>
      <c r="I577" s="148"/>
      <c r="J577" s="71">
        <v>172.75344147827221</v>
      </c>
      <c r="K577" s="71">
        <v>2.9898029076060402</v>
      </c>
      <c r="L577" s="71">
        <v>43.018572616959318</v>
      </c>
      <c r="M577" s="71">
        <v>45.635046563136413</v>
      </c>
      <c r="N577" s="71">
        <v>64.523767526071595</v>
      </c>
      <c r="O577" s="71">
        <v>35.550854600831101</v>
      </c>
      <c r="P577" s="71">
        <v>33.028261920768763</v>
      </c>
      <c r="Q577" s="71">
        <v>1.86074978624802</v>
      </c>
      <c r="R577" s="71">
        <v>6.4573520225706238</v>
      </c>
      <c r="S577" s="71">
        <v>3.2884566400000002</v>
      </c>
      <c r="T577" s="72"/>
      <c r="U577" s="71">
        <v>5335555</v>
      </c>
      <c r="V577" s="71">
        <v>912</v>
      </c>
      <c r="W577" s="71">
        <v>382</v>
      </c>
      <c r="X577" s="71">
        <v>7411</v>
      </c>
      <c r="Y577" s="71">
        <v>13155</v>
      </c>
      <c r="Z577" s="71">
        <v>16921</v>
      </c>
      <c r="AA577" s="71">
        <v>6568</v>
      </c>
      <c r="AB577" s="71">
        <v>31584</v>
      </c>
      <c r="AC577" s="71">
        <v>1141849</v>
      </c>
      <c r="AD577" s="71">
        <v>3.2884566400000002</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2283</v>
      </c>
      <c r="B578" s="70">
        <v>156</v>
      </c>
      <c r="C578" s="70">
        <v>3</v>
      </c>
      <c r="D578" s="70">
        <v>10</v>
      </c>
      <c r="E578" s="70">
        <v>2006</v>
      </c>
      <c r="F578" s="70" t="s">
        <v>790</v>
      </c>
      <c r="G578" s="1064" t="s">
        <v>1637</v>
      </c>
      <c r="H578" s="70" t="s">
        <v>1638</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2284</v>
      </c>
      <c r="B579" s="70">
        <v>157</v>
      </c>
      <c r="C579" s="70">
        <v>4</v>
      </c>
      <c r="D579" s="70">
        <v>10</v>
      </c>
      <c r="E579" s="70">
        <v>2007</v>
      </c>
      <c r="F579" s="70" t="s">
        <v>791</v>
      </c>
      <c r="G579" s="70" t="s">
        <v>1637</v>
      </c>
      <c r="H579" s="70" t="s">
        <v>1638</v>
      </c>
      <c r="I579" s="148"/>
      <c r="J579" s="71">
        <v>204.5422702968275</v>
      </c>
      <c r="K579" s="71">
        <v>2.6028210275910841</v>
      </c>
      <c r="L579" s="71">
        <v>32.991664263182919</v>
      </c>
      <c r="M579" s="71">
        <v>46.723241880335678</v>
      </c>
      <c r="N579" s="71">
        <v>63.571695083678257</v>
      </c>
      <c r="O579" s="71">
        <v>33.57577361214733</v>
      </c>
      <c r="P579" s="71">
        <v>32.324153927754672</v>
      </c>
      <c r="Q579" s="71">
        <v>1.90094279945351</v>
      </c>
      <c r="R579" s="71">
        <v>6.6318209324222694</v>
      </c>
      <c r="S579" s="71">
        <v>3.087068184</v>
      </c>
      <c r="T579" s="72"/>
      <c r="U579" s="71">
        <v>6717212</v>
      </c>
      <c r="V579" s="71">
        <v>866</v>
      </c>
      <c r="W579" s="71">
        <v>402</v>
      </c>
      <c r="X579" s="71">
        <v>9504</v>
      </c>
      <c r="Y579" s="71">
        <v>12995</v>
      </c>
      <c r="Z579" s="71">
        <v>16613</v>
      </c>
      <c r="AA579" s="71">
        <v>6330</v>
      </c>
      <c r="AB579" s="71">
        <v>30560</v>
      </c>
      <c r="AC579" s="71">
        <v>1206348</v>
      </c>
      <c r="AD579" s="71">
        <v>3.087068184</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2285</v>
      </c>
      <c r="B580" s="70">
        <v>158</v>
      </c>
      <c r="C580" s="70">
        <v>5</v>
      </c>
      <c r="D580" s="70">
        <v>10</v>
      </c>
      <c r="E580" s="70">
        <v>2008</v>
      </c>
      <c r="F580" s="70" t="s">
        <v>792</v>
      </c>
      <c r="G580" s="70" t="s">
        <v>1637</v>
      </c>
      <c r="H580" s="70" t="s">
        <v>1638</v>
      </c>
      <c r="I580" s="148"/>
      <c r="J580" s="71">
        <v>178.4008997787318</v>
      </c>
      <c r="K580" s="71">
        <v>2.2843853294683951</v>
      </c>
      <c r="L580" s="71">
        <v>28.487056922189709</v>
      </c>
      <c r="M580" s="71">
        <v>54.670717467321701</v>
      </c>
      <c r="N580" s="71">
        <v>64.848785056330513</v>
      </c>
      <c r="O580" s="71">
        <v>32.189311311485433</v>
      </c>
      <c r="P580" s="71">
        <v>30.86422554857381</v>
      </c>
      <c r="Q580" s="71">
        <v>1.8487021194377</v>
      </c>
      <c r="R580" s="71">
        <v>6.352352580065471</v>
      </c>
      <c r="S580" s="71">
        <v>2.372510868840001</v>
      </c>
      <c r="T580" s="72"/>
      <c r="U580" s="71">
        <v>6155701</v>
      </c>
      <c r="V580" s="71">
        <v>866</v>
      </c>
      <c r="W580" s="71">
        <v>402</v>
      </c>
      <c r="X580" s="71">
        <v>9504</v>
      </c>
      <c r="Y580" s="71">
        <v>13080</v>
      </c>
      <c r="Z580" s="71">
        <v>16486</v>
      </c>
      <c r="AA580" s="71">
        <v>6051</v>
      </c>
      <c r="AB580" s="71">
        <v>30209</v>
      </c>
      <c r="AC580" s="71">
        <v>1199872</v>
      </c>
      <c r="AD580" s="71">
        <v>2.372510868840001</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2286</v>
      </c>
      <c r="B581" s="70">
        <v>159</v>
      </c>
      <c r="C581" s="70">
        <v>6</v>
      </c>
      <c r="D581" s="70">
        <v>10</v>
      </c>
      <c r="E581" s="70">
        <v>2009</v>
      </c>
      <c r="F581" s="70" t="s">
        <v>176</v>
      </c>
      <c r="G581" s="70" t="s">
        <v>1637</v>
      </c>
      <c r="H581" s="70" t="s">
        <v>1638</v>
      </c>
      <c r="I581" s="148"/>
      <c r="J581" s="71">
        <v>162.5530384559747</v>
      </c>
      <c r="K581" s="71">
        <v>1.7294798455298559</v>
      </c>
      <c r="L581" s="71">
        <v>42.174536245271248</v>
      </c>
      <c r="M581" s="71">
        <v>46.851549001676723</v>
      </c>
      <c r="N581" s="71">
        <v>55.679223920582743</v>
      </c>
      <c r="O581" s="71">
        <v>32.718498279963327</v>
      </c>
      <c r="P581" s="71">
        <v>29.79086744276032</v>
      </c>
      <c r="Q581" s="71">
        <v>1.74122549939476</v>
      </c>
      <c r="R581" s="71">
        <v>6.4178567210198958</v>
      </c>
      <c r="S581" s="71">
        <v>2.1641682379699998</v>
      </c>
      <c r="T581" s="72"/>
      <c r="U581" s="71">
        <v>5664174</v>
      </c>
      <c r="V581" s="71">
        <v>803</v>
      </c>
      <c r="W581" s="71">
        <v>682</v>
      </c>
      <c r="X581" s="71">
        <v>10286</v>
      </c>
      <c r="Y581" s="71">
        <v>13075</v>
      </c>
      <c r="Z581" s="71">
        <v>16540</v>
      </c>
      <c r="AA581" s="71">
        <v>5996</v>
      </c>
      <c r="AB581" s="71">
        <v>29868</v>
      </c>
      <c r="AC581" s="71">
        <v>1182642</v>
      </c>
      <c r="AD581" s="71">
        <v>2.1641682379699998</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0</v>
      </c>
      <c r="BM581" s="71">
        <v>0</v>
      </c>
      <c r="BN581" s="72"/>
      <c r="BO581" s="71">
        <v>0</v>
      </c>
      <c r="BP581" s="71">
        <v>0</v>
      </c>
      <c r="BQ581" s="71">
        <v>0</v>
      </c>
      <c r="BR581" s="71">
        <v>0</v>
      </c>
      <c r="BS581" s="71">
        <v>0</v>
      </c>
      <c r="BT581" s="71">
        <v>0</v>
      </c>
      <c r="BU581"/>
      <c r="BV581" s="70">
        <v>0</v>
      </c>
      <c r="BW581" s="70">
        <v>0</v>
      </c>
      <c r="BX581" s="70">
        <v>0</v>
      </c>
      <c r="BY581" s="70">
        <v>0</v>
      </c>
      <c r="BZ581" s="70">
        <v>0</v>
      </c>
      <c r="CA581" s="70">
        <v>0</v>
      </c>
      <c r="CB581" s="70">
        <v>0</v>
      </c>
      <c r="CC581" s="70">
        <v>0</v>
      </c>
      <c r="CD581" s="70">
        <v>0</v>
      </c>
    </row>
    <row r="582" spans="1:82">
      <c r="A582" s="70" t="s">
        <v>2287</v>
      </c>
      <c r="B582" s="70">
        <v>160</v>
      </c>
      <c r="C582" s="70">
        <v>7</v>
      </c>
      <c r="D582" s="70">
        <v>10</v>
      </c>
      <c r="E582" s="70">
        <v>2010</v>
      </c>
      <c r="F582" s="70" t="s">
        <v>177</v>
      </c>
      <c r="G582" s="70" t="s">
        <v>1637</v>
      </c>
      <c r="H582" s="70" t="s">
        <v>1638</v>
      </c>
      <c r="I582" s="148"/>
      <c r="J582" s="71">
        <v>147.99960358261609</v>
      </c>
      <c r="K582" s="71">
        <v>1.803685296248033</v>
      </c>
      <c r="L582" s="71">
        <v>38.395792821738937</v>
      </c>
      <c r="M582" s="71">
        <v>41.938670640907397</v>
      </c>
      <c r="N582" s="71">
        <v>54.323893691759842</v>
      </c>
      <c r="O582" s="71">
        <v>32.376172747968162</v>
      </c>
      <c r="P582" s="71">
        <v>30.00866975778678</v>
      </c>
      <c r="Q582" s="71">
        <v>1.78440687867646</v>
      </c>
      <c r="R582" s="71">
        <v>6.7319570197062673</v>
      </c>
      <c r="S582" s="71">
        <v>3.8041074629999998</v>
      </c>
      <c r="T582" s="72"/>
      <c r="U582" s="71">
        <v>5772898</v>
      </c>
      <c r="V582" s="71">
        <v>803</v>
      </c>
      <c r="W582" s="71">
        <v>682</v>
      </c>
      <c r="X582" s="71">
        <v>10286</v>
      </c>
      <c r="Y582" s="71">
        <v>12974</v>
      </c>
      <c r="Z582" s="71">
        <v>16443</v>
      </c>
      <c r="AA582" s="71">
        <v>5889</v>
      </c>
      <c r="AB582" s="71">
        <v>29330</v>
      </c>
      <c r="AC582" s="71">
        <v>1175592</v>
      </c>
      <c r="AD582" s="71">
        <v>3.8041074629999998</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2288</v>
      </c>
      <c r="B583" s="70">
        <v>161</v>
      </c>
      <c r="C583" s="70">
        <v>8</v>
      </c>
      <c r="D583" s="70">
        <v>10</v>
      </c>
      <c r="E583" s="70">
        <v>2011</v>
      </c>
      <c r="F583" s="70" t="s">
        <v>178</v>
      </c>
      <c r="G583" s="70" t="s">
        <v>1637</v>
      </c>
      <c r="H583" s="70" t="s">
        <v>1638</v>
      </c>
      <c r="I583" s="148"/>
      <c r="J583" s="71">
        <v>185.03876451073191</v>
      </c>
      <c r="K583" s="71">
        <v>2.527298597362186</v>
      </c>
      <c r="L583" s="71">
        <v>35.826072406025609</v>
      </c>
      <c r="M583" s="71">
        <v>52.980331844580519</v>
      </c>
      <c r="N583" s="71">
        <v>65.081079725790403</v>
      </c>
      <c r="O583" s="71">
        <v>31.641505232994373</v>
      </c>
      <c r="P583" s="71">
        <v>28.923735479739189</v>
      </c>
      <c r="Q583" s="71">
        <v>2.0297305800868299</v>
      </c>
      <c r="R583" s="71">
        <v>6.8437977384225359</v>
      </c>
      <c r="S583" s="71">
        <v>5.8272484699999998</v>
      </c>
      <c r="T583" s="72"/>
      <c r="U583" s="71">
        <v>6797560</v>
      </c>
      <c r="V583" s="71">
        <v>803</v>
      </c>
      <c r="W583" s="71">
        <v>682</v>
      </c>
      <c r="X583" s="71">
        <v>10286</v>
      </c>
      <c r="Y583" s="71">
        <v>12913</v>
      </c>
      <c r="Z583" s="71">
        <v>16419</v>
      </c>
      <c r="AA583" s="71">
        <v>5845</v>
      </c>
      <c r="AB583" s="71">
        <v>28923</v>
      </c>
      <c r="AC583" s="71">
        <v>1193146</v>
      </c>
      <c r="AD583" s="71">
        <v>5.8272484699999998</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2289</v>
      </c>
      <c r="B584" s="70">
        <v>162</v>
      </c>
      <c r="C584" s="70">
        <v>9</v>
      </c>
      <c r="D584" s="70">
        <v>10</v>
      </c>
      <c r="E584" s="70">
        <v>2012</v>
      </c>
      <c r="F584" s="70" t="s">
        <v>179</v>
      </c>
      <c r="G584" s="70" t="s">
        <v>1637</v>
      </c>
      <c r="H584" s="70" t="s">
        <v>1638</v>
      </c>
      <c r="I584" s="148"/>
      <c r="J584" s="71">
        <v>162.99699727593739</v>
      </c>
      <c r="K584" s="71">
        <v>2.8470996157924091</v>
      </c>
      <c r="L584" s="71">
        <v>36.147441740976603</v>
      </c>
      <c r="M584" s="71">
        <v>65.801403814604242</v>
      </c>
      <c r="N584" s="71">
        <v>72.499833704811579</v>
      </c>
      <c r="O584" s="71">
        <v>31.491935434499325</v>
      </c>
      <c r="P584" s="71">
        <v>28.794677088380375</v>
      </c>
      <c r="Q584" s="71">
        <v>2.19702681449446</v>
      </c>
      <c r="R584" s="71">
        <v>7.0704818271281606</v>
      </c>
      <c r="S584" s="71">
        <v>6.9652803033999993</v>
      </c>
      <c r="T584" s="72"/>
      <c r="U584" s="71">
        <v>5737165</v>
      </c>
      <c r="V584" s="71">
        <v>803</v>
      </c>
      <c r="W584" s="71">
        <v>682</v>
      </c>
      <c r="X584" s="71">
        <v>10286</v>
      </c>
      <c r="Y584" s="71">
        <v>13095</v>
      </c>
      <c r="Z584" s="71">
        <v>16471</v>
      </c>
      <c r="AA584" s="71">
        <v>5786</v>
      </c>
      <c r="AB584" s="71">
        <v>28815</v>
      </c>
      <c r="AC584" s="71">
        <v>1200739</v>
      </c>
      <c r="AD584" s="71">
        <v>6.9652803033999993</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2290</v>
      </c>
      <c r="B585" s="70">
        <v>163</v>
      </c>
      <c r="C585" s="70">
        <v>10</v>
      </c>
      <c r="D585" s="70">
        <v>10</v>
      </c>
      <c r="E585" s="70">
        <v>2013</v>
      </c>
      <c r="F585" s="70" t="s">
        <v>180</v>
      </c>
      <c r="G585" s="70" t="s">
        <v>1637</v>
      </c>
      <c r="H585" s="70" t="s">
        <v>1638</v>
      </c>
      <c r="I585" s="148"/>
      <c r="J585" s="71">
        <v>175.87395438038749</v>
      </c>
      <c r="K585" s="71">
        <v>2.353137543814102</v>
      </c>
      <c r="L585" s="71">
        <v>31.92104134168795</v>
      </c>
      <c r="M585" s="71">
        <v>61.196878740780342</v>
      </c>
      <c r="N585" s="71">
        <v>70.304906507077959</v>
      </c>
      <c r="O585" s="71">
        <v>30.36377249909496</v>
      </c>
      <c r="P585" s="71">
        <v>29.092999469423813</v>
      </c>
      <c r="Q585" s="71">
        <v>2.20840486303914</v>
      </c>
      <c r="R585" s="71">
        <v>7.0505172255817969</v>
      </c>
      <c r="S585" s="71">
        <v>6.6594404049799989</v>
      </c>
      <c r="T585" s="72"/>
      <c r="U585" s="71">
        <v>6303107</v>
      </c>
      <c r="V585" s="71">
        <v>803</v>
      </c>
      <c r="W585" s="71">
        <v>682</v>
      </c>
      <c r="X585" s="71">
        <v>10286</v>
      </c>
      <c r="Y585" s="71">
        <v>13103</v>
      </c>
      <c r="Z585" s="71">
        <v>16590</v>
      </c>
      <c r="AA585" s="71">
        <v>5824</v>
      </c>
      <c r="AB585" s="71">
        <v>28549</v>
      </c>
      <c r="AC585" s="71">
        <v>1168777</v>
      </c>
      <c r="AD585" s="71">
        <v>6.6594404049799989</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2291</v>
      </c>
      <c r="B586" s="70">
        <v>164</v>
      </c>
      <c r="C586" s="70">
        <v>11</v>
      </c>
      <c r="D586" s="70">
        <v>10</v>
      </c>
      <c r="E586" s="70">
        <v>2014</v>
      </c>
      <c r="F586" s="70" t="s">
        <v>181</v>
      </c>
      <c r="G586" s="70" t="s">
        <v>1637</v>
      </c>
      <c r="H586" s="70" t="s">
        <v>1638</v>
      </c>
      <c r="I586" s="148"/>
      <c r="J586" s="71">
        <v>165.54216018344459</v>
      </c>
      <c r="K586" s="71">
        <v>2.3237708198010449</v>
      </c>
      <c r="L586" s="71">
        <v>23.109943214032139</v>
      </c>
      <c r="M586" s="71">
        <v>60.139807915025017</v>
      </c>
      <c r="N586" s="71">
        <v>73.989305955438937</v>
      </c>
      <c r="O586" s="71">
        <v>28.808545376046016</v>
      </c>
      <c r="P586" s="71">
        <v>28.832471454513993</v>
      </c>
      <c r="Q586" s="71">
        <v>2.08179843706478</v>
      </c>
      <c r="R586" s="71">
        <v>7.6594117153480878</v>
      </c>
      <c r="S586" s="71">
        <v>6.861313398240001</v>
      </c>
      <c r="T586" s="72"/>
      <c r="U586" s="71">
        <v>6589095</v>
      </c>
      <c r="V586" s="71">
        <v>689</v>
      </c>
      <c r="W586" s="71">
        <v>504</v>
      </c>
      <c r="X586" s="71">
        <v>9610</v>
      </c>
      <c r="Y586" s="71">
        <v>13023</v>
      </c>
      <c r="Z586" s="71">
        <v>16578</v>
      </c>
      <c r="AA586" s="71">
        <v>5742</v>
      </c>
      <c r="AB586" s="71">
        <v>28050</v>
      </c>
      <c r="AC586" s="71">
        <v>1273707</v>
      </c>
      <c r="AD586" s="71">
        <v>6.861313398240001</v>
      </c>
      <c r="AE586" s="72"/>
      <c r="AF586" s="71"/>
      <c r="AG586" s="71"/>
      <c r="AH586" s="71"/>
      <c r="AI586" s="71"/>
      <c r="AJ586" s="71"/>
      <c r="AK586" s="71"/>
      <c r="AL586" s="71"/>
      <c r="AM586" s="71"/>
      <c r="AN586" s="71"/>
      <c r="AO586" s="71"/>
      <c r="AP586" s="71"/>
      <c r="AQ586" s="72"/>
      <c r="AR586" s="71">
        <v>47</v>
      </c>
      <c r="AS586" s="71">
        <v>21</v>
      </c>
      <c r="AT586" s="71">
        <v>5</v>
      </c>
      <c r="AU586" s="71">
        <v>0</v>
      </c>
      <c r="AV586" s="71">
        <v>0</v>
      </c>
      <c r="AW586" s="71">
        <v>0</v>
      </c>
      <c r="AX586" s="71"/>
      <c r="AY586" s="72"/>
      <c r="AZ586" s="71">
        <v>225.166</v>
      </c>
      <c r="BA586" s="71">
        <v>3539.7</v>
      </c>
      <c r="BB586" s="71">
        <v>12988</v>
      </c>
      <c r="BC586" s="71">
        <v>0</v>
      </c>
      <c r="BD586" s="71">
        <v>0</v>
      </c>
      <c r="BE586" s="71">
        <v>0</v>
      </c>
      <c r="BF586" s="71"/>
      <c r="BG586" s="72"/>
      <c r="BH586" s="71">
        <v>0</v>
      </c>
      <c r="BI586" s="71">
        <v>0</v>
      </c>
      <c r="BJ586" s="71">
        <v>0</v>
      </c>
      <c r="BK586" s="71">
        <v>0</v>
      </c>
      <c r="BL586" s="71">
        <v>0</v>
      </c>
      <c r="BM586" s="71">
        <v>0</v>
      </c>
      <c r="BN586" s="72"/>
      <c r="BO586" s="71">
        <v>0</v>
      </c>
      <c r="BP586" s="71">
        <v>0</v>
      </c>
      <c r="BQ586" s="71">
        <v>0</v>
      </c>
      <c r="BR586" s="71">
        <v>0</v>
      </c>
      <c r="BS586" s="71">
        <v>0</v>
      </c>
      <c r="BT586" s="71">
        <v>0</v>
      </c>
      <c r="BU586"/>
      <c r="BV586" s="70">
        <v>0</v>
      </c>
      <c r="BW586" s="70">
        <v>0</v>
      </c>
      <c r="BX586" s="70">
        <v>0</v>
      </c>
      <c r="BY586" s="70">
        <v>0</v>
      </c>
      <c r="BZ586" s="70">
        <v>0</v>
      </c>
      <c r="CA586" s="70">
        <v>0</v>
      </c>
      <c r="CB586" s="70">
        <v>0</v>
      </c>
      <c r="CC586" s="70">
        <v>0</v>
      </c>
      <c r="CD586" s="70">
        <v>0</v>
      </c>
    </row>
    <row r="587" spans="1:82">
      <c r="A587" s="70" t="s">
        <v>2292</v>
      </c>
      <c r="B587" s="70">
        <v>165</v>
      </c>
      <c r="C587" s="70">
        <v>12</v>
      </c>
      <c r="D587" s="70">
        <v>10</v>
      </c>
      <c r="E587" s="70">
        <v>2015</v>
      </c>
      <c r="F587" s="70" t="s">
        <v>182</v>
      </c>
      <c r="G587" s="70" t="s">
        <v>1637</v>
      </c>
      <c r="H587" s="70" t="s">
        <v>1638</v>
      </c>
      <c r="I587" s="148"/>
      <c r="J587" s="71">
        <v>160.42776697492701</v>
      </c>
      <c r="K587" s="71">
        <v>2.228254653733841</v>
      </c>
      <c r="L587" s="71">
        <v>24.32562614831614</v>
      </c>
      <c r="M587" s="71">
        <v>58.189644836982048</v>
      </c>
      <c r="N587" s="71">
        <v>67.738889202691396</v>
      </c>
      <c r="O587" s="71">
        <v>28.423780798471835</v>
      </c>
      <c r="P587" s="71">
        <v>28.699466609560858</v>
      </c>
      <c r="Q587" s="71">
        <v>2.0073591394001302</v>
      </c>
      <c r="R587" s="71">
        <v>6.8991551477700179</v>
      </c>
      <c r="S587" s="71">
        <v>6.9127257869400012</v>
      </c>
      <c r="T587" s="72"/>
      <c r="U587" s="71">
        <v>6402196</v>
      </c>
      <c r="V587" s="71">
        <v>689</v>
      </c>
      <c r="W587" s="71">
        <v>504</v>
      </c>
      <c r="X587" s="71">
        <v>9610</v>
      </c>
      <c r="Y587" s="71">
        <v>12954</v>
      </c>
      <c r="Z587" s="71">
        <v>16514</v>
      </c>
      <c r="AA587" s="71">
        <v>5711</v>
      </c>
      <c r="AB587" s="71">
        <v>27629</v>
      </c>
      <c r="AC587" s="71">
        <v>1179298</v>
      </c>
      <c r="AD587" s="71">
        <v>6.9127257869400012</v>
      </c>
      <c r="AE587" s="72"/>
      <c r="AF587" s="71">
        <v>49407670.828501493</v>
      </c>
      <c r="AG587" s="71">
        <v>1484507.5208234971</v>
      </c>
      <c r="AH587" s="71">
        <v>3145348.8133201851</v>
      </c>
      <c r="AI587" s="71">
        <v>61120379.988167547</v>
      </c>
      <c r="AJ587" s="71">
        <v>57373882.896697842</v>
      </c>
      <c r="AK587" s="71">
        <v>0</v>
      </c>
      <c r="AL587" s="71">
        <v>0</v>
      </c>
      <c r="AM587" s="71">
        <v>3786438.5507040559</v>
      </c>
      <c r="AN587" s="71">
        <v>0</v>
      </c>
      <c r="AO587" s="71">
        <v>0</v>
      </c>
      <c r="AP587" s="71">
        <v>176318228.59821463</v>
      </c>
      <c r="AQ587" s="72"/>
      <c r="AR587" s="71">
        <v>57</v>
      </c>
      <c r="AS587" s="71">
        <v>24</v>
      </c>
      <c r="AT587" s="71">
        <v>6</v>
      </c>
      <c r="AU587" s="71">
        <v>0</v>
      </c>
      <c r="AV587" s="71">
        <v>0</v>
      </c>
      <c r="AW587" s="71">
        <v>0</v>
      </c>
      <c r="AX587" s="71"/>
      <c r="AY587" s="72"/>
      <c r="AZ587" s="71">
        <v>278.46600000000001</v>
      </c>
      <c r="BA587" s="71">
        <v>6558.9</v>
      </c>
      <c r="BB587" s="71">
        <v>13007.6</v>
      </c>
      <c r="BC587" s="71">
        <v>0</v>
      </c>
      <c r="BD587" s="71">
        <v>0</v>
      </c>
      <c r="BE587" s="71">
        <v>0</v>
      </c>
      <c r="BF587" s="71"/>
      <c r="BG587" s="72"/>
      <c r="BH587" s="71">
        <v>0</v>
      </c>
      <c r="BI587" s="71">
        <v>0</v>
      </c>
      <c r="BJ587" s="71">
        <v>0</v>
      </c>
      <c r="BK587" s="71">
        <v>0</v>
      </c>
      <c r="BL587" s="71">
        <v>0</v>
      </c>
      <c r="BM587" s="71">
        <v>0</v>
      </c>
      <c r="BN587" s="72"/>
      <c r="BO587" s="71">
        <v>0</v>
      </c>
      <c r="BP587" s="71">
        <v>0</v>
      </c>
      <c r="BQ587" s="71">
        <v>0</v>
      </c>
      <c r="BR587" s="71">
        <v>0</v>
      </c>
      <c r="BS587" s="71">
        <v>0</v>
      </c>
      <c r="BT587" s="71">
        <v>0</v>
      </c>
      <c r="BU587"/>
      <c r="BV587" s="70">
        <v>0</v>
      </c>
      <c r="BW587" s="70">
        <v>0</v>
      </c>
      <c r="BX587" s="70">
        <v>0</v>
      </c>
      <c r="BY587" s="70">
        <v>0</v>
      </c>
      <c r="BZ587" s="70">
        <v>0</v>
      </c>
      <c r="CA587" s="70">
        <v>0</v>
      </c>
      <c r="CB587" s="70">
        <v>0</v>
      </c>
      <c r="CC587" s="70">
        <v>0</v>
      </c>
      <c r="CD587" s="70">
        <v>0</v>
      </c>
    </row>
    <row r="588" spans="1:82">
      <c r="A588" s="70" t="s">
        <v>2293</v>
      </c>
      <c r="B588" s="70">
        <v>166</v>
      </c>
      <c r="C588" s="70">
        <v>13</v>
      </c>
      <c r="D588" s="70">
        <v>10</v>
      </c>
      <c r="E588" s="70">
        <v>2016</v>
      </c>
      <c r="F588" s="70" t="s">
        <v>155</v>
      </c>
      <c r="G588" s="70" t="s">
        <v>1637</v>
      </c>
      <c r="H588" s="70" t="s">
        <v>1638</v>
      </c>
      <c r="I588" s="148"/>
      <c r="J588" s="71">
        <v>165.56780709307415</v>
      </c>
      <c r="K588" s="71">
        <v>2.1018637226878356</v>
      </c>
      <c r="L588" s="71">
        <v>26.158517658489352</v>
      </c>
      <c r="M588" s="71">
        <v>49.890871978993331</v>
      </c>
      <c r="N588" s="71">
        <v>68.120220694638718</v>
      </c>
      <c r="O588" s="71">
        <v>28.165332029021108</v>
      </c>
      <c r="P588" s="71">
        <v>29.205777545638977</v>
      </c>
      <c r="Q588" s="71">
        <v>1.9083361284865874</v>
      </c>
      <c r="R588" s="71">
        <v>7.4092882397415671</v>
      </c>
      <c r="S588" s="71">
        <v>6.5583829078999996</v>
      </c>
      <c r="T588" s="72"/>
      <c r="U588" s="71">
        <v>6289276</v>
      </c>
      <c r="V588" s="71">
        <v>689</v>
      </c>
      <c r="W588" s="71">
        <v>504</v>
      </c>
      <c r="X588" s="71">
        <v>9610</v>
      </c>
      <c r="Y588" s="71">
        <v>12810</v>
      </c>
      <c r="Z588" s="71">
        <v>16565</v>
      </c>
      <c r="AA588" s="71">
        <v>6011</v>
      </c>
      <c r="AB588" s="71">
        <v>27018</v>
      </c>
      <c r="AC588" s="71">
        <v>1265433.4981669059</v>
      </c>
      <c r="AD588" s="71">
        <v>6.5583829078999996</v>
      </c>
      <c r="AE588" s="72"/>
      <c r="AF588" s="71">
        <v>51883356.54330992</v>
      </c>
      <c r="AG588" s="71">
        <v>1415039.265082977</v>
      </c>
      <c r="AH588" s="71">
        <v>2665838.1082480252</v>
      </c>
      <c r="AI588" s="71">
        <v>61010325.259124011</v>
      </c>
      <c r="AJ588" s="71">
        <v>56355421.06189163</v>
      </c>
      <c r="AK588" s="71">
        <v>0</v>
      </c>
      <c r="AL588" s="71">
        <v>0</v>
      </c>
      <c r="AM588" s="71">
        <v>3705580.2011156771</v>
      </c>
      <c r="AN588" s="71">
        <v>0</v>
      </c>
      <c r="AO588" s="71">
        <v>0</v>
      </c>
      <c r="AP588" s="71">
        <v>177035560.43877223</v>
      </c>
      <c r="AQ588" s="72"/>
      <c r="AR588" s="71">
        <v>73</v>
      </c>
      <c r="AS588" s="71">
        <v>35</v>
      </c>
      <c r="AT588" s="71">
        <v>8</v>
      </c>
      <c r="AU588" s="71">
        <v>0</v>
      </c>
      <c r="AV588" s="71">
        <v>0</v>
      </c>
      <c r="AW588" s="71">
        <v>0</v>
      </c>
      <c r="AX588" s="71"/>
      <c r="AY588" s="72"/>
      <c r="AZ588" s="71">
        <v>401.26600000000002</v>
      </c>
      <c r="BA588" s="71">
        <v>8916.2999999999993</v>
      </c>
      <c r="BB588" s="71">
        <v>13046.8</v>
      </c>
      <c r="BC588" s="71">
        <v>0</v>
      </c>
      <c r="BD588" s="71">
        <v>0</v>
      </c>
      <c r="BE588" s="71">
        <v>0</v>
      </c>
      <c r="BF588" s="71"/>
      <c r="BG588" s="72"/>
      <c r="BH588" s="71">
        <v>0</v>
      </c>
      <c r="BI588" s="71">
        <v>0</v>
      </c>
      <c r="BJ588" s="71">
        <v>0</v>
      </c>
      <c r="BK588" s="71">
        <v>0</v>
      </c>
      <c r="BL588" s="71">
        <v>0</v>
      </c>
      <c r="BM588" s="71">
        <v>0</v>
      </c>
      <c r="BN588" s="72"/>
      <c r="BO588" s="71">
        <v>0</v>
      </c>
      <c r="BP588" s="71">
        <v>0</v>
      </c>
      <c r="BQ588" s="71">
        <v>0</v>
      </c>
      <c r="BR588" s="71">
        <v>0</v>
      </c>
      <c r="BS588" s="71">
        <v>0</v>
      </c>
      <c r="BT588" s="71">
        <v>0</v>
      </c>
      <c r="BU588"/>
      <c r="BV588" s="70">
        <v>0</v>
      </c>
      <c r="BW588" s="70">
        <v>0</v>
      </c>
      <c r="BX588" s="70">
        <v>0</v>
      </c>
      <c r="BY588" s="70">
        <v>0</v>
      </c>
      <c r="BZ588" s="70">
        <v>0</v>
      </c>
      <c r="CA588" s="70">
        <v>0</v>
      </c>
      <c r="CB588" s="70">
        <v>0</v>
      </c>
      <c r="CC588" s="70">
        <v>0</v>
      </c>
      <c r="CD588" s="70">
        <v>0</v>
      </c>
    </row>
    <row r="589" spans="1:82">
      <c r="A589" s="70" t="s">
        <v>2294</v>
      </c>
      <c r="B589" s="70">
        <v>167</v>
      </c>
      <c r="C589" s="70">
        <v>14</v>
      </c>
      <c r="D589" s="70">
        <v>10</v>
      </c>
      <c r="E589" s="70">
        <v>2017</v>
      </c>
      <c r="F589" s="70" t="s">
        <v>156</v>
      </c>
      <c r="G589" s="70" t="s">
        <v>1637</v>
      </c>
      <c r="H589" s="70" t="s">
        <v>1638</v>
      </c>
      <c r="I589" s="148"/>
      <c r="J589" s="71">
        <v>133.88777834223569</v>
      </c>
      <c r="K589" s="71">
        <v>2.1477900167019159</v>
      </c>
      <c r="L589" s="71">
        <v>23.613556915644374</v>
      </c>
      <c r="M589" s="71">
        <v>50.025076952145227</v>
      </c>
      <c r="N589" s="71">
        <v>66.264086125622555</v>
      </c>
      <c r="O589" s="71">
        <v>27.404682462533625</v>
      </c>
      <c r="P589" s="71">
        <v>28.673157429970761</v>
      </c>
      <c r="Q589" s="71">
        <v>1.80312411589477</v>
      </c>
      <c r="R589" s="71">
        <v>6.3816709892467554</v>
      </c>
      <c r="S589" s="71">
        <v>6.7312792400000001</v>
      </c>
      <c r="T589" s="72"/>
      <c r="U589" s="71">
        <v>5004406</v>
      </c>
      <c r="V589" s="71">
        <v>689</v>
      </c>
      <c r="W589" s="71">
        <v>504</v>
      </c>
      <c r="X589" s="71">
        <v>9610</v>
      </c>
      <c r="Y589" s="71">
        <v>12734</v>
      </c>
      <c r="Z589" s="71">
        <v>16385</v>
      </c>
      <c r="AA589" s="71">
        <v>5939</v>
      </c>
      <c r="AB589" s="71">
        <v>26399</v>
      </c>
      <c r="AC589" s="71">
        <v>1111553</v>
      </c>
      <c r="AD589" s="71">
        <v>6.7312792400000001</v>
      </c>
      <c r="AE589" s="72"/>
      <c r="AF589" s="71">
        <v>40567083.178111628</v>
      </c>
      <c r="AG589" s="71">
        <v>1419150.7298251621</v>
      </c>
      <c r="AH589" s="71">
        <v>3256603.303358621</v>
      </c>
      <c r="AI589" s="71">
        <v>59500891.408423483</v>
      </c>
      <c r="AJ589" s="71">
        <v>50799918.875682637</v>
      </c>
      <c r="AK589" s="71">
        <v>0</v>
      </c>
      <c r="AL589" s="71">
        <v>0</v>
      </c>
      <c r="AM589" s="71">
        <v>3626348.3225491531</v>
      </c>
      <c r="AN589" s="71">
        <v>0</v>
      </c>
      <c r="AO589" s="71">
        <v>0</v>
      </c>
      <c r="AP589" s="71">
        <v>159169995.8179507</v>
      </c>
      <c r="AQ589" s="72"/>
      <c r="AR589" s="71">
        <v>86</v>
      </c>
      <c r="AS589" s="71">
        <v>46</v>
      </c>
      <c r="AT589" s="71">
        <v>11</v>
      </c>
      <c r="AU589" s="71">
        <v>0</v>
      </c>
      <c r="AV589" s="71">
        <v>0</v>
      </c>
      <c r="AW589" s="71">
        <v>0</v>
      </c>
      <c r="AX589" s="71"/>
      <c r="AY589" s="72"/>
      <c r="AZ589" s="71">
        <v>514.26599999999996</v>
      </c>
      <c r="BA589" s="71">
        <v>13756.6</v>
      </c>
      <c r="BB589" s="71">
        <v>13095.8</v>
      </c>
      <c r="BC589" s="71">
        <v>0</v>
      </c>
      <c r="BD589" s="71">
        <v>0</v>
      </c>
      <c r="BE589" s="71">
        <v>0</v>
      </c>
      <c r="BF589" s="71"/>
      <c r="BG589" s="72"/>
      <c r="BH589" s="71">
        <v>0</v>
      </c>
      <c r="BI589" s="71">
        <v>0</v>
      </c>
      <c r="BJ589" s="71">
        <v>0</v>
      </c>
      <c r="BK589" s="71">
        <v>0</v>
      </c>
      <c r="BL589" s="71">
        <v>0</v>
      </c>
      <c r="BM589" s="71">
        <v>0</v>
      </c>
      <c r="BN589" s="72"/>
      <c r="BO589" s="71">
        <v>0</v>
      </c>
      <c r="BP589" s="71">
        <v>0</v>
      </c>
      <c r="BQ589" s="71">
        <v>0</v>
      </c>
      <c r="BR589" s="71">
        <v>0</v>
      </c>
      <c r="BS589" s="71">
        <v>0</v>
      </c>
      <c r="BT589" s="71">
        <v>0</v>
      </c>
      <c r="BU589"/>
      <c r="BV589" s="70">
        <v>0</v>
      </c>
      <c r="BW589" s="70">
        <v>0</v>
      </c>
      <c r="BX589" s="70">
        <v>0</v>
      </c>
      <c r="BY589" s="70">
        <v>0</v>
      </c>
      <c r="BZ589" s="70">
        <v>0</v>
      </c>
      <c r="CA589" s="70">
        <v>0</v>
      </c>
      <c r="CB589" s="70">
        <v>0</v>
      </c>
      <c r="CC589" s="70">
        <v>0</v>
      </c>
      <c r="CD589" s="70">
        <v>0</v>
      </c>
    </row>
    <row r="590" spans="1:82">
      <c r="A590" s="70" t="s">
        <v>2295</v>
      </c>
      <c r="B590" s="70">
        <v>168</v>
      </c>
      <c r="C590" s="70">
        <v>15</v>
      </c>
      <c r="D590" s="70">
        <v>10</v>
      </c>
      <c r="E590" s="70">
        <v>2018</v>
      </c>
      <c r="F590" s="70" t="s">
        <v>183</v>
      </c>
      <c r="G590" s="70" t="s">
        <v>1637</v>
      </c>
      <c r="H590" s="70" t="s">
        <v>1638</v>
      </c>
      <c r="I590" s="148"/>
      <c r="J590" s="71">
        <v>131.52333979147153</v>
      </c>
      <c r="K590" s="71">
        <v>1.9990107677857034</v>
      </c>
      <c r="L590" s="71">
        <v>21.662396960772632</v>
      </c>
      <c r="M590" s="71">
        <v>50.271804452593734</v>
      </c>
      <c r="N590" s="71">
        <v>60.682438766484452</v>
      </c>
      <c r="O590" s="71">
        <v>26.596047184565172</v>
      </c>
      <c r="P590" s="71">
        <v>28.18220295289985</v>
      </c>
      <c r="Q590" s="71">
        <v>1.6449227687163099</v>
      </c>
      <c r="R590" s="71">
        <v>6.0705943162213032</v>
      </c>
      <c r="S590" s="71">
        <v>6.6802565916000001</v>
      </c>
      <c r="T590" s="72"/>
      <c r="U590" s="71">
        <v>5136669</v>
      </c>
      <c r="V590" s="71">
        <v>689</v>
      </c>
      <c r="W590" s="71">
        <v>504</v>
      </c>
      <c r="X590" s="71">
        <v>9610</v>
      </c>
      <c r="Y590" s="71">
        <v>12666</v>
      </c>
      <c r="Z590" s="71">
        <v>16206</v>
      </c>
      <c r="AA590" s="71">
        <v>5896</v>
      </c>
      <c r="AB590" s="71">
        <v>25953</v>
      </c>
      <c r="AC590" s="71">
        <v>1053226</v>
      </c>
      <c r="AD590" s="71">
        <v>6.6802565916000001</v>
      </c>
      <c r="AE590" s="72"/>
      <c r="AF590" s="71">
        <v>41798481.339298896</v>
      </c>
      <c r="AG590" s="71">
        <v>1283991.918601902</v>
      </c>
      <c r="AH590" s="71">
        <v>3069349.0141227269</v>
      </c>
      <c r="AI590" s="71">
        <v>60822064.940480098</v>
      </c>
      <c r="AJ590" s="71">
        <v>46937992.537852816</v>
      </c>
      <c r="AK590" s="71">
        <v>0</v>
      </c>
      <c r="AL590" s="71">
        <v>0</v>
      </c>
      <c r="AM590" s="71">
        <v>3572459.2762994231</v>
      </c>
      <c r="AN590" s="71">
        <v>0</v>
      </c>
      <c r="AO590" s="71">
        <v>0</v>
      </c>
      <c r="AP590" s="71">
        <v>157484339.02665585</v>
      </c>
      <c r="AQ590" s="72"/>
      <c r="AR590" s="71">
        <v>111</v>
      </c>
      <c r="AS590" s="71">
        <v>58</v>
      </c>
      <c r="AT590" s="71">
        <v>21</v>
      </c>
      <c r="AU590" s="71">
        <v>0</v>
      </c>
      <c r="AV590" s="71">
        <v>0</v>
      </c>
      <c r="AW590" s="71">
        <v>0</v>
      </c>
      <c r="AX590" s="71"/>
      <c r="AY590" s="72"/>
      <c r="AZ590" s="71">
        <v>702.26599999999996</v>
      </c>
      <c r="BA590" s="71">
        <v>17809</v>
      </c>
      <c r="BB590" s="71">
        <v>13293</v>
      </c>
      <c r="BC590" s="71">
        <v>0</v>
      </c>
      <c r="BD590" s="71">
        <v>0</v>
      </c>
      <c r="BE590" s="71">
        <v>0</v>
      </c>
      <c r="BF590" s="71"/>
      <c r="BG590" s="72"/>
      <c r="BH590" s="71">
        <v>0</v>
      </c>
      <c r="BI590" s="71">
        <v>0</v>
      </c>
      <c r="BJ590" s="71">
        <v>0</v>
      </c>
      <c r="BK590" s="71">
        <v>0</v>
      </c>
      <c r="BL590" s="71">
        <v>0</v>
      </c>
      <c r="BM590" s="71">
        <v>0</v>
      </c>
      <c r="BN590" s="72"/>
      <c r="BO590" s="71">
        <v>0</v>
      </c>
      <c r="BP590" s="71">
        <v>0</v>
      </c>
      <c r="BQ590" s="71">
        <v>0</v>
      </c>
      <c r="BR590" s="71">
        <v>0</v>
      </c>
      <c r="BS590" s="71">
        <v>0</v>
      </c>
      <c r="BT590" s="71">
        <v>0</v>
      </c>
      <c r="BU590"/>
      <c r="BV590" s="70">
        <v>0</v>
      </c>
      <c r="BW590" s="70">
        <v>0</v>
      </c>
      <c r="BX590" s="70">
        <v>0</v>
      </c>
      <c r="BY590" s="70">
        <v>0</v>
      </c>
      <c r="BZ590" s="70">
        <v>0</v>
      </c>
      <c r="CA590" s="70">
        <v>0</v>
      </c>
      <c r="CB590" s="70">
        <v>0</v>
      </c>
      <c r="CC590" s="70">
        <v>0</v>
      </c>
      <c r="CD590" s="70">
        <v>0</v>
      </c>
    </row>
    <row r="591" spans="1:82">
      <c r="A591" s="70" t="s">
        <v>2296</v>
      </c>
      <c r="B591" s="70">
        <v>169</v>
      </c>
      <c r="C591" s="70">
        <v>16</v>
      </c>
      <c r="D591" s="70">
        <v>10</v>
      </c>
      <c r="E591" s="70">
        <v>2019</v>
      </c>
      <c r="F591" s="70" t="s">
        <v>158</v>
      </c>
      <c r="G591" s="70" t="s">
        <v>1637</v>
      </c>
      <c r="H591" s="70" t="s">
        <v>1638</v>
      </c>
      <c r="I591" s="148"/>
      <c r="J591" s="71">
        <v>122.7174551371853</v>
      </c>
      <c r="K591" s="71">
        <v>1.8549347949158896</v>
      </c>
      <c r="L591" s="71">
        <v>21.759451890606197</v>
      </c>
      <c r="M591" s="71">
        <v>45.098373422087434</v>
      </c>
      <c r="N591" s="71">
        <v>60.942009141920146</v>
      </c>
      <c r="O591" s="71">
        <v>25.602690495961561</v>
      </c>
      <c r="P591" s="71">
        <v>26.603212580866597</v>
      </c>
      <c r="Q591" s="71">
        <v>1.5709570589309501</v>
      </c>
      <c r="R591" s="71">
        <v>5.7174056794458155</v>
      </c>
      <c r="S591" s="71">
        <v>5.6732335044800006</v>
      </c>
      <c r="T591" s="72"/>
      <c r="U591" s="71">
        <v>5041736</v>
      </c>
      <c r="V591" s="71">
        <v>689</v>
      </c>
      <c r="W591" s="71">
        <v>504</v>
      </c>
      <c r="X591" s="71">
        <v>9610</v>
      </c>
      <c r="Y591" s="71">
        <v>12565</v>
      </c>
      <c r="Z591" s="71">
        <v>16029</v>
      </c>
      <c r="AA591" s="71">
        <v>5524</v>
      </c>
      <c r="AB591" s="71">
        <v>25457</v>
      </c>
      <c r="AC591" s="71">
        <v>1008196</v>
      </c>
      <c r="AD591" s="71">
        <v>5.6732335044800006</v>
      </c>
      <c r="AE591" s="72"/>
      <c r="AF591" s="71">
        <v>40257405.401127607</v>
      </c>
      <c r="AG591" s="71">
        <v>1283611.6925598599</v>
      </c>
      <c r="AH591" s="71">
        <v>3313980.1140995789</v>
      </c>
      <c r="AI591" s="71">
        <v>59600574.483933829</v>
      </c>
      <c r="AJ591" s="71">
        <v>49117497.111600257</v>
      </c>
      <c r="AK591" s="71">
        <v>0</v>
      </c>
      <c r="AL591" s="71">
        <v>0</v>
      </c>
      <c r="AM591" s="71">
        <v>3467051.7598066037</v>
      </c>
      <c r="AN591" s="71">
        <v>0</v>
      </c>
      <c r="AO591" s="71">
        <v>0</v>
      </c>
      <c r="AP591" s="71">
        <v>157040120.56312773</v>
      </c>
      <c r="AQ591" s="72"/>
      <c r="AR591" s="71">
        <v>123</v>
      </c>
      <c r="AS591" s="71">
        <v>71</v>
      </c>
      <c r="AT591" s="71">
        <v>26</v>
      </c>
      <c r="AU591" s="71">
        <v>0</v>
      </c>
      <c r="AV591" s="71">
        <v>0</v>
      </c>
      <c r="AW591" s="71">
        <v>0</v>
      </c>
      <c r="AX591" s="71"/>
      <c r="AY591" s="72"/>
      <c r="AZ591" s="71">
        <v>779.16599999999971</v>
      </c>
      <c r="BA591" s="71">
        <v>23056</v>
      </c>
      <c r="BB591" s="71">
        <v>13390.7</v>
      </c>
      <c r="BC591" s="71">
        <v>0</v>
      </c>
      <c r="BD591" s="71">
        <v>0</v>
      </c>
      <c r="BE591" s="71">
        <v>0</v>
      </c>
      <c r="BF591" s="71"/>
      <c r="BG591" s="72"/>
      <c r="BH591" s="71">
        <v>0</v>
      </c>
      <c r="BI591" s="71">
        <v>0</v>
      </c>
      <c r="BJ591" s="71">
        <v>0</v>
      </c>
      <c r="BK591" s="71">
        <v>0</v>
      </c>
      <c r="BL591" s="71">
        <v>0</v>
      </c>
      <c r="BM591" s="71">
        <v>0</v>
      </c>
      <c r="BN591" s="72"/>
      <c r="BO591" s="71">
        <v>0</v>
      </c>
      <c r="BP591" s="71">
        <v>0</v>
      </c>
      <c r="BQ591" s="71">
        <v>0</v>
      </c>
      <c r="BR591" s="71">
        <v>0</v>
      </c>
      <c r="BS591" s="71">
        <v>0</v>
      </c>
      <c r="BT591" s="71">
        <v>0</v>
      </c>
      <c r="BU591"/>
      <c r="BV591" s="70">
        <v>0</v>
      </c>
      <c r="BW591" s="70">
        <v>0</v>
      </c>
      <c r="BX591" s="70">
        <v>0</v>
      </c>
      <c r="BY591" s="70">
        <v>0</v>
      </c>
      <c r="BZ591" s="70">
        <v>0</v>
      </c>
      <c r="CA591" s="70">
        <v>0</v>
      </c>
      <c r="CB591" s="70">
        <v>0</v>
      </c>
      <c r="CC591" s="70">
        <v>0</v>
      </c>
      <c r="CD591" s="70">
        <v>0</v>
      </c>
    </row>
    <row r="592" spans="1:82">
      <c r="A592" s="70" t="s">
        <v>2297</v>
      </c>
      <c r="B592" s="70">
        <v>170</v>
      </c>
      <c r="C592" s="70">
        <v>17</v>
      </c>
      <c r="D592" s="70">
        <v>10</v>
      </c>
      <c r="E592" s="70">
        <v>2020</v>
      </c>
      <c r="F592" s="70" t="s">
        <v>159</v>
      </c>
      <c r="G592" s="70" t="s">
        <v>1637</v>
      </c>
      <c r="H592" s="70" t="s">
        <v>1638</v>
      </c>
      <c r="I592" s="148"/>
      <c r="J592" s="71">
        <v>102.93648666966379</v>
      </c>
      <c r="K592" s="71">
        <v>1.8070530843489609</v>
      </c>
      <c r="L592" s="71">
        <v>24.342493474932279</v>
      </c>
      <c r="M592" s="71">
        <v>36.455913549634658</v>
      </c>
      <c r="N592" s="71">
        <v>55.430030990010515</v>
      </c>
      <c r="O592" s="71">
        <v>22.165683617609542</v>
      </c>
      <c r="P592" s="71">
        <v>24.870437027216909</v>
      </c>
      <c r="Q592" s="71">
        <v>1.46564566225035</v>
      </c>
      <c r="R592" s="71">
        <v>3.7621305243526661</v>
      </c>
      <c r="S592" s="71">
        <v>5.3930250900000001</v>
      </c>
      <c r="T592" s="72"/>
      <c r="U592" s="71">
        <v>4794004</v>
      </c>
      <c r="V592" s="71">
        <v>621</v>
      </c>
      <c r="W592" s="71">
        <v>501</v>
      </c>
      <c r="X592" s="71">
        <v>8169</v>
      </c>
      <c r="Y592" s="71">
        <v>12469</v>
      </c>
      <c r="Z592" s="71">
        <v>15839</v>
      </c>
      <c r="AA592" s="71">
        <v>5489</v>
      </c>
      <c r="AB592" s="71">
        <v>24858</v>
      </c>
      <c r="AC592" s="71">
        <v>666912</v>
      </c>
      <c r="AD592" s="71">
        <v>5.3930250900000001</v>
      </c>
      <c r="AE592" s="72"/>
      <c r="AF592" s="71">
        <v>37431139.471172437</v>
      </c>
      <c r="AG592" s="71">
        <v>1157779.9880351413</v>
      </c>
      <c r="AH592" s="71">
        <v>3569784.9957039286</v>
      </c>
      <c r="AI592" s="71">
        <v>46903797.464727513</v>
      </c>
      <c r="AJ592" s="71">
        <v>51203796.634508267</v>
      </c>
      <c r="AK592" s="71"/>
      <c r="AL592" s="71"/>
      <c r="AM592" s="71">
        <v>3244245.1781402603</v>
      </c>
      <c r="AN592" s="71"/>
      <c r="AO592" s="71"/>
      <c r="AP592" s="71">
        <v>143510543.73228756</v>
      </c>
      <c r="AQ592" s="72"/>
      <c r="AR592" s="71">
        <v>139</v>
      </c>
      <c r="AS592" s="71">
        <v>116</v>
      </c>
      <c r="AT592" s="71">
        <v>48</v>
      </c>
      <c r="AU592" s="71">
        <v>0</v>
      </c>
      <c r="AV592" s="71">
        <v>0</v>
      </c>
      <c r="AW592" s="71">
        <v>0</v>
      </c>
      <c r="AX592" s="71"/>
      <c r="AY592" s="72"/>
      <c r="AZ592" s="71">
        <v>899.6659999999996</v>
      </c>
      <c r="BA592" s="71">
        <v>27224</v>
      </c>
      <c r="BB592" s="71">
        <v>13813.1</v>
      </c>
      <c r="BC592" s="71">
        <v>0</v>
      </c>
      <c r="BD592" s="71">
        <v>0</v>
      </c>
      <c r="BE592" s="71">
        <v>0</v>
      </c>
      <c r="BF592" s="71"/>
      <c r="BG592" s="72"/>
      <c r="BH592" s="71">
        <v>0</v>
      </c>
      <c r="BI592" s="71">
        <v>0</v>
      </c>
      <c r="BJ592" s="71">
        <v>0</v>
      </c>
      <c r="BK592" s="71">
        <v>0</v>
      </c>
      <c r="BL592" s="71">
        <v>0</v>
      </c>
      <c r="BM592" s="71">
        <v>0</v>
      </c>
      <c r="BN592" s="72"/>
      <c r="BO592" s="71">
        <v>0</v>
      </c>
      <c r="BP592" s="71">
        <v>0</v>
      </c>
      <c r="BQ592" s="71">
        <v>0</v>
      </c>
      <c r="BR592" s="71">
        <v>0</v>
      </c>
      <c r="BS592" s="71">
        <v>0</v>
      </c>
      <c r="BT592" s="71">
        <v>0</v>
      </c>
      <c r="BU592"/>
      <c r="BV592" s="70">
        <v>0</v>
      </c>
      <c r="BW592" s="70">
        <v>0</v>
      </c>
      <c r="BX592" s="70">
        <v>0</v>
      </c>
      <c r="BY592" s="70">
        <v>0</v>
      </c>
      <c r="BZ592" s="70">
        <v>0</v>
      </c>
      <c r="CA592" s="70">
        <v>0</v>
      </c>
      <c r="CB592" s="70">
        <v>0</v>
      </c>
      <c r="CC592" s="70">
        <v>0</v>
      </c>
      <c r="CD592" s="70">
        <v>0</v>
      </c>
    </row>
    <row r="593" spans="1:82">
      <c r="A593" s="70" t="s">
        <v>2298</v>
      </c>
      <c r="B593" s="70">
        <v>170</v>
      </c>
      <c r="C593" s="70">
        <v>18</v>
      </c>
      <c r="D593" s="70">
        <v>10</v>
      </c>
      <c r="E593" s="70">
        <v>2021</v>
      </c>
      <c r="F593" s="70" t="s">
        <v>160</v>
      </c>
      <c r="G593" s="70" t="s">
        <v>1637</v>
      </c>
      <c r="H593" s="70" t="s">
        <v>1638</v>
      </c>
      <c r="I593" s="148"/>
      <c r="J593" s="71">
        <v>117.30811746222865</v>
      </c>
      <c r="K593" s="71">
        <v>1.7406937273240348</v>
      </c>
      <c r="L593" s="71">
        <v>22.214690408621419</v>
      </c>
      <c r="M593" s="71">
        <v>37.025227096914129</v>
      </c>
      <c r="N593" s="71">
        <v>53.976396183344434</v>
      </c>
      <c r="O593" s="71">
        <v>21.323479483448345</v>
      </c>
      <c r="P593" s="71">
        <v>25.574940898560218</v>
      </c>
      <c r="Q593" s="71">
        <v>1.41477799934727</v>
      </c>
      <c r="R593" s="71">
        <v>2.7711005966122975</v>
      </c>
      <c r="S593" s="71">
        <v>4.3794765483000004</v>
      </c>
      <c r="T593" s="72"/>
      <c r="U593" s="71">
        <v>5610461</v>
      </c>
      <c r="V593" s="71">
        <v>621</v>
      </c>
      <c r="W593" s="71">
        <v>501</v>
      </c>
      <c r="X593" s="71">
        <v>8169</v>
      </c>
      <c r="Y593" s="71">
        <v>12290</v>
      </c>
      <c r="Z593" s="71">
        <v>15689</v>
      </c>
      <c r="AA593" s="71">
        <v>5504</v>
      </c>
      <c r="AB593" s="71">
        <v>24231</v>
      </c>
      <c r="AC593" s="71">
        <v>476552.99999999994</v>
      </c>
      <c r="AD593" s="71">
        <v>4.3794765483000004</v>
      </c>
      <c r="AE593" s="72"/>
      <c r="AF593" s="71">
        <v>42973716.318074226</v>
      </c>
      <c r="AG593" s="71">
        <v>1177773.0311024182</v>
      </c>
      <c r="AH593" s="71">
        <v>3200519.9972159257</v>
      </c>
      <c r="AI593" s="71">
        <v>51467369.555731766</v>
      </c>
      <c r="AJ593" s="71">
        <v>49162505.413880549</v>
      </c>
      <c r="AK593" s="71">
        <v>0</v>
      </c>
      <c r="AL593" s="71">
        <v>0</v>
      </c>
      <c r="AM593" s="71">
        <v>3180655.2654708726</v>
      </c>
      <c r="AN593" s="71">
        <v>0</v>
      </c>
      <c r="AO593" s="71">
        <v>0</v>
      </c>
      <c r="AP593" s="71">
        <v>151162539.58147576</v>
      </c>
      <c r="AQ593" s="72"/>
      <c r="AR593" s="71">
        <v>145</v>
      </c>
      <c r="AS593" s="71">
        <v>151</v>
      </c>
      <c r="AT593" s="71">
        <v>67</v>
      </c>
      <c r="AU593" s="71">
        <v>0</v>
      </c>
      <c r="AV593" s="71">
        <v>0</v>
      </c>
      <c r="AW593" s="71">
        <v>0</v>
      </c>
      <c r="AX593" s="71"/>
      <c r="AY593" s="72"/>
      <c r="AZ593" s="71">
        <v>935.26599999999951</v>
      </c>
      <c r="BA593" s="71">
        <v>28951</v>
      </c>
      <c r="BB593" s="71">
        <v>14177.9</v>
      </c>
      <c r="BC593" s="71">
        <v>0</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1639</v>
      </c>
      <c r="B594" s="70">
        <v>170</v>
      </c>
      <c r="C594" s="70">
        <v>19</v>
      </c>
      <c r="D594" s="70">
        <v>10</v>
      </c>
      <c r="E594" s="70">
        <v>2022</v>
      </c>
      <c r="F594" s="70" t="s">
        <v>161</v>
      </c>
      <c r="G594" s="70" t="s">
        <v>1637</v>
      </c>
      <c r="H594" s="70" t="s">
        <v>1638</v>
      </c>
      <c r="I594" s="148"/>
      <c r="J594" s="71">
        <v>93.863117458436676</v>
      </c>
      <c r="K594" s="71">
        <v>1.6650676819481174</v>
      </c>
      <c r="L594" s="71">
        <v>19.91840299321612</v>
      </c>
      <c r="M594" s="71">
        <v>37.74916031994178</v>
      </c>
      <c r="N594" s="71">
        <v>52.556729718414502</v>
      </c>
      <c r="O594" s="71">
        <v>22.049830362182497</v>
      </c>
      <c r="P594" s="71">
        <v>25.085652615365934</v>
      </c>
      <c r="Q594" s="71">
        <v>1.386149311671806</v>
      </c>
      <c r="R594" s="71">
        <v>2.8705235905047859</v>
      </c>
      <c r="S594" s="71">
        <v>5.5245133571</v>
      </c>
      <c r="T594" s="72"/>
      <c r="U594" s="71">
        <v>5521290</v>
      </c>
      <c r="V594" s="71">
        <v>621</v>
      </c>
      <c r="W594" s="71">
        <v>501</v>
      </c>
      <c r="X594" s="71">
        <v>8169</v>
      </c>
      <c r="Y594" s="71">
        <v>12151</v>
      </c>
      <c r="Z594" s="71">
        <v>15414</v>
      </c>
      <c r="AA594" s="71">
        <v>5481</v>
      </c>
      <c r="AB594" s="71">
        <v>23546</v>
      </c>
      <c r="AC594" s="71">
        <v>499850.99999999994</v>
      </c>
      <c r="AD594" s="71">
        <v>5.5245133571</v>
      </c>
      <c r="AE594" s="72"/>
      <c r="AF594" s="71">
        <v>37702271.168687694</v>
      </c>
      <c r="AG594" s="71">
        <v>1188119.2627901922</v>
      </c>
      <c r="AH594" s="71">
        <v>3552606.619866983</v>
      </c>
      <c r="AI594" s="71">
        <v>51113499.245587245</v>
      </c>
      <c r="AJ594" s="71">
        <v>49477227.772901729</v>
      </c>
      <c r="AK594" s="71">
        <v>0</v>
      </c>
      <c r="AL594" s="71">
        <v>0</v>
      </c>
      <c r="AM594" s="71">
        <v>3040431.2741099433</v>
      </c>
      <c r="AN594" s="71">
        <v>0</v>
      </c>
      <c r="AO594" s="71">
        <v>0</v>
      </c>
      <c r="AP594" s="71">
        <v>146074155.34394377</v>
      </c>
      <c r="AQ594" s="72"/>
      <c r="AR594" s="71">
        <v>165</v>
      </c>
      <c r="AS594" s="71">
        <v>176</v>
      </c>
      <c r="AT594" s="71">
        <v>84</v>
      </c>
      <c r="AU594" s="71">
        <v>0</v>
      </c>
      <c r="AV594" s="71">
        <v>0</v>
      </c>
      <c r="AW594" s="71">
        <v>0</v>
      </c>
      <c r="AX594" s="71"/>
      <c r="AY594" s="72"/>
      <c r="AZ594" s="71">
        <v>1060.4659999999994</v>
      </c>
      <c r="BA594" s="71">
        <v>30188.5</v>
      </c>
      <c r="BB594" s="71">
        <v>14504.300000000003</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2299</v>
      </c>
      <c r="B595" s="70">
        <v>170</v>
      </c>
      <c r="C595" s="70">
        <v>20</v>
      </c>
      <c r="D595" s="70">
        <v>10</v>
      </c>
      <c r="E595" s="70">
        <v>2023</v>
      </c>
      <c r="F595" s="70" t="s">
        <v>1539</v>
      </c>
      <c r="G595" s="70" t="s">
        <v>1637</v>
      </c>
      <c r="H595" s="70" t="s">
        <v>1638</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187</v>
      </c>
      <c r="AS595" s="71">
        <v>181</v>
      </c>
      <c r="AT595" s="71">
        <v>84</v>
      </c>
      <c r="AU595" s="71">
        <v>0</v>
      </c>
      <c r="AV595" s="71">
        <v>0</v>
      </c>
      <c r="AW595" s="71">
        <v>0</v>
      </c>
      <c r="AX595" s="71"/>
      <c r="AY595" s="72"/>
      <c r="AZ595" s="71">
        <v>1245.7659999999998</v>
      </c>
      <c r="BA595" s="71">
        <v>30436.400000000001</v>
      </c>
      <c r="BB595" s="71">
        <v>14503.800000000003</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1636</v>
      </c>
      <c r="B596" s="70">
        <v>170</v>
      </c>
      <c r="C596" s="70">
        <v>21</v>
      </c>
      <c r="D596" s="70">
        <v>10</v>
      </c>
      <c r="E596" s="70">
        <v>2024</v>
      </c>
      <c r="F596" s="70" t="s">
        <v>1554</v>
      </c>
      <c r="G596" s="1064" t="s">
        <v>1637</v>
      </c>
      <c r="H596" s="70" t="s">
        <v>1638</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2300</v>
      </c>
      <c r="B597" s="70">
        <v>341</v>
      </c>
      <c r="C597" s="70">
        <v>1</v>
      </c>
      <c r="D597" s="70">
        <v>21</v>
      </c>
      <c r="E597" s="70">
        <v>1990</v>
      </c>
      <c r="F597" s="70" t="s">
        <v>787</v>
      </c>
      <c r="G597" s="1064" t="s">
        <v>2301</v>
      </c>
      <c r="H597" s="70" t="s">
        <v>2302</v>
      </c>
      <c r="I597" s="148"/>
      <c r="J597" s="71">
        <v>35.123968176267532</v>
      </c>
      <c r="K597" s="71">
        <v>2.3667062269659058</v>
      </c>
      <c r="L597" s="71">
        <v>0.81747195135636497</v>
      </c>
      <c r="M597" s="71">
        <v>10.26225146474051</v>
      </c>
      <c r="N597" s="71">
        <v>18.46779025119606</v>
      </c>
      <c r="O597" s="71">
        <v>17.062485960837702</v>
      </c>
      <c r="P597" s="71">
        <v>23.734500425504681</v>
      </c>
      <c r="Q597" s="71">
        <v>1.3231827715729501</v>
      </c>
      <c r="R597" s="71">
        <v>0</v>
      </c>
      <c r="S597" s="71">
        <v>1.414867299491106</v>
      </c>
      <c r="T597" s="72"/>
      <c r="U597" s="71">
        <v>2112648</v>
      </c>
      <c r="V597" s="71">
        <v>634</v>
      </c>
      <c r="W597" s="71">
        <v>8</v>
      </c>
      <c r="X597" s="71">
        <v>3136</v>
      </c>
      <c r="Y597" s="71">
        <v>5431</v>
      </c>
      <c r="Z597" s="71">
        <v>7018</v>
      </c>
      <c r="AA597" s="71">
        <v>5763</v>
      </c>
      <c r="AB597" s="71">
        <v>21484</v>
      </c>
      <c r="AC597" s="71">
        <v>0</v>
      </c>
      <c r="AD597" s="71">
        <v>1.414867299491106</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2303</v>
      </c>
      <c r="B598" s="70">
        <v>342</v>
      </c>
      <c r="C598" s="70">
        <v>2</v>
      </c>
      <c r="D598" s="70">
        <v>21</v>
      </c>
      <c r="E598" s="70">
        <v>2005</v>
      </c>
      <c r="F598" s="70" t="s">
        <v>789</v>
      </c>
      <c r="G598" s="70" t="s">
        <v>2301</v>
      </c>
      <c r="H598" s="70" t="s">
        <v>2302</v>
      </c>
      <c r="I598" s="148"/>
      <c r="J598" s="71">
        <v>36.302141875172843</v>
      </c>
      <c r="K598" s="71">
        <v>2.2566142405960972</v>
      </c>
      <c r="L598" s="71">
        <v>4.787659934641991</v>
      </c>
      <c r="M598" s="71">
        <v>21.62062798488785</v>
      </c>
      <c r="N598" s="71">
        <v>30.601109597134592</v>
      </c>
      <c r="O598" s="71">
        <v>28.02090584547512</v>
      </c>
      <c r="P598" s="71">
        <v>25.424922696621021</v>
      </c>
      <c r="Q598" s="71">
        <v>1.3614509501774801</v>
      </c>
      <c r="R598" s="71">
        <v>0</v>
      </c>
      <c r="S598" s="71">
        <v>1.3065951213605449</v>
      </c>
      <c r="T598" s="72"/>
      <c r="U598" s="71">
        <v>2751121</v>
      </c>
      <c r="V598" s="71">
        <v>777</v>
      </c>
      <c r="W598" s="71">
        <v>53</v>
      </c>
      <c r="X598" s="71">
        <v>3663</v>
      </c>
      <c r="Y598" s="71">
        <v>7377</v>
      </c>
      <c r="Z598" s="71">
        <v>13337</v>
      </c>
      <c r="AA598" s="71">
        <v>5056</v>
      </c>
      <c r="AB598" s="71">
        <v>23109</v>
      </c>
      <c r="AC598" s="71">
        <v>0</v>
      </c>
      <c r="AD598" s="71">
        <v>1.3065951213605449</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2304</v>
      </c>
      <c r="B599" s="70">
        <v>343</v>
      </c>
      <c r="C599" s="70">
        <v>3</v>
      </c>
      <c r="D599" s="70">
        <v>21</v>
      </c>
      <c r="E599" s="70">
        <v>2006</v>
      </c>
      <c r="F599" s="70" t="s">
        <v>790</v>
      </c>
      <c r="G599" s="70" t="s">
        <v>2301</v>
      </c>
      <c r="H599" s="70" t="s">
        <v>2302</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2305</v>
      </c>
      <c r="B600" s="70">
        <v>344</v>
      </c>
      <c r="C600" s="70">
        <v>4</v>
      </c>
      <c r="D600" s="70">
        <v>21</v>
      </c>
      <c r="E600" s="70">
        <v>2007</v>
      </c>
      <c r="F600" s="70" t="s">
        <v>791</v>
      </c>
      <c r="G600" s="70" t="s">
        <v>2301</v>
      </c>
      <c r="H600" s="70" t="s">
        <v>2302</v>
      </c>
      <c r="I600" s="148"/>
      <c r="J600" s="71">
        <v>30.559782356219181</v>
      </c>
      <c r="K600" s="71">
        <v>1.951956190012363</v>
      </c>
      <c r="L600" s="71">
        <v>3.6392687378176638</v>
      </c>
      <c r="M600" s="71">
        <v>24.792111701629398</v>
      </c>
      <c r="N600" s="71">
        <v>31.601488626562691</v>
      </c>
      <c r="O600" s="71">
        <v>27.771305917324771</v>
      </c>
      <c r="P600" s="71">
        <v>25.047389417952079</v>
      </c>
      <c r="Q600" s="71">
        <v>1.44841142294748</v>
      </c>
      <c r="R600" s="71">
        <v>0</v>
      </c>
      <c r="S600" s="71">
        <v>1.103313966320721</v>
      </c>
      <c r="T600" s="72"/>
      <c r="U600" s="71">
        <v>2732630</v>
      </c>
      <c r="V600" s="71">
        <v>729</v>
      </c>
      <c r="W600" s="71">
        <v>47</v>
      </c>
      <c r="X600" s="71">
        <v>5174</v>
      </c>
      <c r="Y600" s="71">
        <v>7694</v>
      </c>
      <c r="Z600" s="71">
        <v>13741</v>
      </c>
      <c r="AA600" s="71">
        <v>4905</v>
      </c>
      <c r="AB600" s="71">
        <v>23285</v>
      </c>
      <c r="AC600" s="71">
        <v>0</v>
      </c>
      <c r="AD600" s="71">
        <v>1.103313966320721</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2306</v>
      </c>
      <c r="B601" s="70">
        <v>345</v>
      </c>
      <c r="C601" s="70">
        <v>5</v>
      </c>
      <c r="D601" s="70">
        <v>21</v>
      </c>
      <c r="E601" s="70">
        <v>2008</v>
      </c>
      <c r="F601" s="70" t="s">
        <v>792</v>
      </c>
      <c r="G601" s="70" t="s">
        <v>2301</v>
      </c>
      <c r="H601" s="70" t="s">
        <v>2302</v>
      </c>
      <c r="I601" s="148"/>
      <c r="J601" s="71">
        <v>25.465063652962069</v>
      </c>
      <c r="K601" s="71">
        <v>1.471978536160736</v>
      </c>
      <c r="L601" s="71">
        <v>3.1122641071243269</v>
      </c>
      <c r="M601" s="71">
        <v>26.17241273795684</v>
      </c>
      <c r="N601" s="71">
        <v>27.820399114298141</v>
      </c>
      <c r="O601" s="71">
        <v>27.231852775766541</v>
      </c>
      <c r="P601" s="71">
        <v>24.39656103104091</v>
      </c>
      <c r="Q601" s="71">
        <v>1.4214242155708401</v>
      </c>
      <c r="R601" s="71">
        <v>0</v>
      </c>
      <c r="S601" s="71">
        <v>1.8718503940769771</v>
      </c>
      <c r="T601" s="72"/>
      <c r="U601" s="71">
        <v>2423598</v>
      </c>
      <c r="V601" s="71">
        <v>729</v>
      </c>
      <c r="W601" s="71">
        <v>47</v>
      </c>
      <c r="X601" s="71">
        <v>5174</v>
      </c>
      <c r="Y601" s="71">
        <v>7805</v>
      </c>
      <c r="Z601" s="71">
        <v>13947</v>
      </c>
      <c r="AA601" s="71">
        <v>4783</v>
      </c>
      <c r="AB601" s="71">
        <v>23227</v>
      </c>
      <c r="AC601" s="71">
        <v>0</v>
      </c>
      <c r="AD601" s="71">
        <v>1.8718503940769771</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2307</v>
      </c>
      <c r="B602" s="70">
        <v>346</v>
      </c>
      <c r="C602" s="70">
        <v>6</v>
      </c>
      <c r="D602" s="70">
        <v>21</v>
      </c>
      <c r="E602" s="70">
        <v>2009</v>
      </c>
      <c r="F602" s="70" t="s">
        <v>176</v>
      </c>
      <c r="G602" s="70" t="s">
        <v>2301</v>
      </c>
      <c r="H602" s="70" t="s">
        <v>2302</v>
      </c>
      <c r="I602" s="148"/>
      <c r="J602" s="71">
        <v>26.119878704664959</v>
      </c>
      <c r="K602" s="71">
        <v>1.494815990301168</v>
      </c>
      <c r="L602" s="71">
        <v>3.2972608800137659</v>
      </c>
      <c r="M602" s="71">
        <v>27.466792521570309</v>
      </c>
      <c r="N602" s="71">
        <v>29.232237814880421</v>
      </c>
      <c r="O602" s="71">
        <v>27.899740008500771</v>
      </c>
      <c r="P602" s="71">
        <v>23.113261398218981</v>
      </c>
      <c r="Q602" s="71">
        <v>1.3574539893333</v>
      </c>
      <c r="R602" s="71">
        <v>0</v>
      </c>
      <c r="S602" s="71">
        <v>1.6239137109863779</v>
      </c>
      <c r="T602" s="72"/>
      <c r="U602" s="71">
        <v>2122167</v>
      </c>
      <c r="V602" s="71">
        <v>718</v>
      </c>
      <c r="W602" s="71">
        <v>62</v>
      </c>
      <c r="X602" s="71">
        <v>5689</v>
      </c>
      <c r="Y602" s="71">
        <v>7940</v>
      </c>
      <c r="Z602" s="71">
        <v>14104</v>
      </c>
      <c r="AA602" s="71">
        <v>4652</v>
      </c>
      <c r="AB602" s="71">
        <v>23285</v>
      </c>
      <c r="AC602" s="71">
        <v>0</v>
      </c>
      <c r="AD602" s="71">
        <v>1.6239137109863779</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4.96</v>
      </c>
      <c r="BM602" s="71">
        <v>0</v>
      </c>
      <c r="BN602" s="72"/>
      <c r="BO602" s="71">
        <v>0</v>
      </c>
      <c r="BP602" s="71">
        <v>0</v>
      </c>
      <c r="BQ602" s="71">
        <v>0</v>
      </c>
      <c r="BR602" s="71">
        <v>0</v>
      </c>
      <c r="BS602" s="71">
        <v>1</v>
      </c>
      <c r="BT602" s="71">
        <v>0</v>
      </c>
      <c r="BU602"/>
      <c r="BV602" s="70">
        <v>4.96</v>
      </c>
      <c r="BW602" s="70">
        <v>0</v>
      </c>
      <c r="BX602" s="70">
        <v>0</v>
      </c>
      <c r="BY602" s="70">
        <v>0</v>
      </c>
      <c r="BZ602" s="70">
        <v>0</v>
      </c>
      <c r="CA602" s="70">
        <v>0</v>
      </c>
      <c r="CB602" s="70">
        <v>0</v>
      </c>
      <c r="CC602" s="70">
        <v>0</v>
      </c>
      <c r="CD602" s="70">
        <v>0</v>
      </c>
    </row>
    <row r="603" spans="1:82">
      <c r="A603" s="70" t="s">
        <v>2308</v>
      </c>
      <c r="B603" s="70">
        <v>347</v>
      </c>
      <c r="C603" s="70">
        <v>7</v>
      </c>
      <c r="D603" s="70">
        <v>21</v>
      </c>
      <c r="E603" s="70">
        <v>2010</v>
      </c>
      <c r="F603" s="70" t="s">
        <v>177</v>
      </c>
      <c r="G603" s="70" t="s">
        <v>2301</v>
      </c>
      <c r="H603" s="70" t="s">
        <v>2302</v>
      </c>
      <c r="I603" s="148"/>
      <c r="J603" s="71">
        <v>26.783143243357859</v>
      </c>
      <c r="K603" s="71">
        <v>1.5628966312364101</v>
      </c>
      <c r="L603" s="71">
        <v>3.0607804268382899</v>
      </c>
      <c r="M603" s="71">
        <v>28.35241682449497</v>
      </c>
      <c r="N603" s="71">
        <v>33.61694697580554</v>
      </c>
      <c r="O603" s="71">
        <v>28.11526915211563</v>
      </c>
      <c r="P603" s="71">
        <v>23.394430779079489</v>
      </c>
      <c r="Q603" s="71">
        <v>1.41383673554594</v>
      </c>
      <c r="R603" s="71">
        <v>0</v>
      </c>
      <c r="S603" s="71">
        <v>2.5468668658254381</v>
      </c>
      <c r="T603" s="72"/>
      <c r="U603" s="71">
        <v>2183126</v>
      </c>
      <c r="V603" s="71">
        <v>718</v>
      </c>
      <c r="W603" s="71">
        <v>62</v>
      </c>
      <c r="X603" s="71">
        <v>5689</v>
      </c>
      <c r="Y603" s="71">
        <v>8038</v>
      </c>
      <c r="Z603" s="71">
        <v>14279</v>
      </c>
      <c r="AA603" s="71">
        <v>4591</v>
      </c>
      <c r="AB603" s="71">
        <v>23239</v>
      </c>
      <c r="AC603" s="71">
        <v>0</v>
      </c>
      <c r="AD603" s="71">
        <v>2.5468668658254381</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5.1100000000000003</v>
      </c>
      <c r="BM603" s="71">
        <v>0</v>
      </c>
      <c r="BN603" s="72"/>
      <c r="BO603" s="71">
        <v>0</v>
      </c>
      <c r="BP603" s="71">
        <v>0</v>
      </c>
      <c r="BQ603" s="71">
        <v>0</v>
      </c>
      <c r="BR603" s="71">
        <v>0</v>
      </c>
      <c r="BS603" s="71">
        <v>1</v>
      </c>
      <c r="BT603" s="71">
        <v>0</v>
      </c>
      <c r="BU603"/>
      <c r="BV603" s="70">
        <v>5.1100000000000003</v>
      </c>
      <c r="BW603" s="70">
        <v>0</v>
      </c>
      <c r="BX603" s="70">
        <v>0</v>
      </c>
      <c r="BY603" s="70">
        <v>0</v>
      </c>
      <c r="BZ603" s="70">
        <v>0</v>
      </c>
      <c r="CA603" s="70">
        <v>0</v>
      </c>
      <c r="CB603" s="70">
        <v>0</v>
      </c>
      <c r="CC603" s="70">
        <v>0</v>
      </c>
      <c r="CD603" s="70">
        <v>0</v>
      </c>
    </row>
    <row r="604" spans="1:82">
      <c r="A604" s="70" t="s">
        <v>2309</v>
      </c>
      <c r="B604" s="70">
        <v>348</v>
      </c>
      <c r="C604" s="70">
        <v>8</v>
      </c>
      <c r="D604" s="70">
        <v>21</v>
      </c>
      <c r="E604" s="70">
        <v>2011</v>
      </c>
      <c r="F604" s="70" t="s">
        <v>178</v>
      </c>
      <c r="G604" s="70" t="s">
        <v>2301</v>
      </c>
      <c r="H604" s="70" t="s">
        <v>2302</v>
      </c>
      <c r="I604" s="148"/>
      <c r="J604" s="71">
        <v>30.83249655310447</v>
      </c>
      <c r="K604" s="71">
        <v>2.1574947873751351</v>
      </c>
      <c r="L604" s="71">
        <v>3.044174310214395</v>
      </c>
      <c r="M604" s="71">
        <v>33.020510968198167</v>
      </c>
      <c r="N604" s="71">
        <v>35.063693853939903</v>
      </c>
      <c r="O604" s="71">
        <v>27.926003552671993</v>
      </c>
      <c r="P604" s="71">
        <v>22.505585793302618</v>
      </c>
      <c r="Q604" s="71">
        <v>1.6263529437994799</v>
      </c>
      <c r="R604" s="71">
        <v>0</v>
      </c>
      <c r="S604" s="71">
        <v>2.4737723871544128</v>
      </c>
      <c r="T604" s="72"/>
      <c r="U604" s="71">
        <v>2330805</v>
      </c>
      <c r="V604" s="71">
        <v>718</v>
      </c>
      <c r="W604" s="71">
        <v>62</v>
      </c>
      <c r="X604" s="71">
        <v>5689</v>
      </c>
      <c r="Y604" s="71">
        <v>8131</v>
      </c>
      <c r="Z604" s="71">
        <v>14491</v>
      </c>
      <c r="AA604" s="71">
        <v>4548</v>
      </c>
      <c r="AB604" s="71">
        <v>23175</v>
      </c>
      <c r="AC604" s="71">
        <v>0</v>
      </c>
      <c r="AD604" s="71">
        <v>2.4737723871544128</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4.6189999999999998</v>
      </c>
      <c r="BM604" s="71">
        <v>0</v>
      </c>
      <c r="BN604" s="72"/>
      <c r="BO604" s="71">
        <v>0</v>
      </c>
      <c r="BP604" s="71">
        <v>0</v>
      </c>
      <c r="BQ604" s="71">
        <v>0</v>
      </c>
      <c r="BR604" s="71">
        <v>0</v>
      </c>
      <c r="BS604" s="71">
        <v>1</v>
      </c>
      <c r="BT604" s="71">
        <v>0</v>
      </c>
      <c r="BU604"/>
      <c r="BV604" s="70">
        <v>4.6189999999999998</v>
      </c>
      <c r="BW604" s="70">
        <v>0</v>
      </c>
      <c r="BX604" s="70">
        <v>0</v>
      </c>
      <c r="BY604" s="70">
        <v>0</v>
      </c>
      <c r="BZ604" s="70">
        <v>0</v>
      </c>
      <c r="CA604" s="70">
        <v>0</v>
      </c>
      <c r="CB604" s="70">
        <v>0</v>
      </c>
      <c r="CC604" s="70">
        <v>0</v>
      </c>
      <c r="CD604" s="70">
        <v>0</v>
      </c>
    </row>
    <row r="605" spans="1:82">
      <c r="A605" s="70" t="s">
        <v>2310</v>
      </c>
      <c r="B605" s="70">
        <v>349</v>
      </c>
      <c r="C605" s="70">
        <v>9</v>
      </c>
      <c r="D605" s="70">
        <v>21</v>
      </c>
      <c r="E605" s="70">
        <v>2012</v>
      </c>
      <c r="F605" s="70" t="s">
        <v>179</v>
      </c>
      <c r="G605" s="70" t="s">
        <v>2301</v>
      </c>
      <c r="H605" s="70" t="s">
        <v>2302</v>
      </c>
      <c r="I605" s="148"/>
      <c r="J605" s="71">
        <v>28.258664944308059</v>
      </c>
      <c r="K605" s="71">
        <v>2.014588407584982</v>
      </c>
      <c r="L605" s="71">
        <v>3.0890215696408871</v>
      </c>
      <c r="M605" s="71">
        <v>31.181865664476479</v>
      </c>
      <c r="N605" s="71">
        <v>33.889379384976188</v>
      </c>
      <c r="O605" s="71">
        <v>28.069522440281986</v>
      </c>
      <c r="P605" s="71">
        <v>22.335034699732308</v>
      </c>
      <c r="Q605" s="71">
        <v>1.7759204776402899</v>
      </c>
      <c r="R605" s="71">
        <v>0</v>
      </c>
      <c r="S605" s="71">
        <v>2.2300736532666598</v>
      </c>
      <c r="T605" s="72"/>
      <c r="U605" s="71">
        <v>2246734</v>
      </c>
      <c r="V605" s="71">
        <v>718</v>
      </c>
      <c r="W605" s="71">
        <v>62</v>
      </c>
      <c r="X605" s="71">
        <v>5689</v>
      </c>
      <c r="Y605" s="71">
        <v>8370</v>
      </c>
      <c r="Z605" s="71">
        <v>14681</v>
      </c>
      <c r="AA605" s="71">
        <v>4488</v>
      </c>
      <c r="AB605" s="71">
        <v>23292</v>
      </c>
      <c r="AC605" s="71">
        <v>0</v>
      </c>
      <c r="AD605" s="71">
        <v>2.2300736532666598</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4.2809999999999997</v>
      </c>
      <c r="BM605" s="71">
        <v>0</v>
      </c>
      <c r="BN605" s="72"/>
      <c r="BO605" s="71">
        <v>0</v>
      </c>
      <c r="BP605" s="71">
        <v>0</v>
      </c>
      <c r="BQ605" s="71">
        <v>0</v>
      </c>
      <c r="BR605" s="71">
        <v>0</v>
      </c>
      <c r="BS605" s="71">
        <v>1</v>
      </c>
      <c r="BT605" s="71">
        <v>0</v>
      </c>
      <c r="BU605"/>
      <c r="BV605" s="70">
        <v>4.2809999999999997</v>
      </c>
      <c r="BW605" s="70">
        <v>0</v>
      </c>
      <c r="BX605" s="70">
        <v>0</v>
      </c>
      <c r="BY605" s="70">
        <v>0</v>
      </c>
      <c r="BZ605" s="70">
        <v>0</v>
      </c>
      <c r="CA605" s="70">
        <v>0</v>
      </c>
      <c r="CB605" s="70">
        <v>0</v>
      </c>
      <c r="CC605" s="70">
        <v>0</v>
      </c>
      <c r="CD605" s="70">
        <v>0</v>
      </c>
    </row>
    <row r="606" spans="1:82">
      <c r="A606" s="70" t="s">
        <v>2311</v>
      </c>
      <c r="B606" s="70">
        <v>350</v>
      </c>
      <c r="C606" s="70">
        <v>10</v>
      </c>
      <c r="D606" s="70">
        <v>21</v>
      </c>
      <c r="E606" s="70">
        <v>2013</v>
      </c>
      <c r="F606" s="70" t="s">
        <v>180</v>
      </c>
      <c r="G606" s="70" t="s">
        <v>2301</v>
      </c>
      <c r="H606" s="70" t="s">
        <v>2302</v>
      </c>
      <c r="I606" s="148"/>
      <c r="J606" s="71">
        <v>24.469249318182079</v>
      </c>
      <c r="K606" s="71">
        <v>1.7628356073001299</v>
      </c>
      <c r="L606" s="71">
        <v>2.9302590755331681</v>
      </c>
      <c r="M606" s="71">
        <v>31.397380797910252</v>
      </c>
      <c r="N606" s="71">
        <v>35.065154709967572</v>
      </c>
      <c r="O606" s="71">
        <v>27.243203957144573</v>
      </c>
      <c r="P606" s="71">
        <v>22.229369443498623</v>
      </c>
      <c r="Q606" s="71">
        <v>1.79726360250276</v>
      </c>
      <c r="R606" s="71">
        <v>0</v>
      </c>
      <c r="S606" s="71">
        <v>2.1610302569175781</v>
      </c>
      <c r="T606" s="72"/>
      <c r="U606" s="71">
        <v>1952301</v>
      </c>
      <c r="V606" s="71">
        <v>718</v>
      </c>
      <c r="W606" s="71">
        <v>62</v>
      </c>
      <c r="X606" s="71">
        <v>5689</v>
      </c>
      <c r="Y606" s="71">
        <v>8458</v>
      </c>
      <c r="Z606" s="71">
        <v>14885</v>
      </c>
      <c r="AA606" s="71">
        <v>4450</v>
      </c>
      <c r="AB606" s="71">
        <v>23234</v>
      </c>
      <c r="AC606" s="71">
        <v>0</v>
      </c>
      <c r="AD606" s="71">
        <v>2.1610302569175781</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4.2699999999999996</v>
      </c>
      <c r="BM606" s="71">
        <v>0</v>
      </c>
      <c r="BN606" s="72"/>
      <c r="BO606" s="71">
        <v>0</v>
      </c>
      <c r="BP606" s="71">
        <v>0</v>
      </c>
      <c r="BQ606" s="71">
        <v>0</v>
      </c>
      <c r="BR606" s="71">
        <v>0</v>
      </c>
      <c r="BS606" s="71">
        <v>1</v>
      </c>
      <c r="BT606" s="71">
        <v>0</v>
      </c>
      <c r="BU606"/>
      <c r="BV606" s="70">
        <v>4.2699999999999996</v>
      </c>
      <c r="BW606" s="70">
        <v>0</v>
      </c>
      <c r="BX606" s="70">
        <v>0</v>
      </c>
      <c r="BY606" s="70">
        <v>0</v>
      </c>
      <c r="BZ606" s="70">
        <v>0</v>
      </c>
      <c r="CA606" s="70">
        <v>0</v>
      </c>
      <c r="CB606" s="70">
        <v>0</v>
      </c>
      <c r="CC606" s="70">
        <v>0</v>
      </c>
      <c r="CD606" s="70">
        <v>0</v>
      </c>
    </row>
    <row r="607" spans="1:82">
      <c r="A607" s="70" t="s">
        <v>2312</v>
      </c>
      <c r="B607" s="70">
        <v>351</v>
      </c>
      <c r="C607" s="70">
        <v>11</v>
      </c>
      <c r="D607" s="70">
        <v>21</v>
      </c>
      <c r="E607" s="70">
        <v>2014</v>
      </c>
      <c r="F607" s="70" t="s">
        <v>181</v>
      </c>
      <c r="G607" s="70" t="s">
        <v>2301</v>
      </c>
      <c r="H607" s="70" t="s">
        <v>2302</v>
      </c>
      <c r="I607" s="148"/>
      <c r="J607" s="71">
        <v>24.56478261329044</v>
      </c>
      <c r="K607" s="71">
        <v>1.76736517194705</v>
      </c>
      <c r="L607" s="71">
        <v>1.8727998222202289</v>
      </c>
      <c r="M607" s="71">
        <v>32.915979510350368</v>
      </c>
      <c r="N607" s="71">
        <v>31.682927970510701</v>
      </c>
      <c r="O607" s="71">
        <v>26.144562986042487</v>
      </c>
      <c r="P607" s="71">
        <v>22.314786336443778</v>
      </c>
      <c r="Q607" s="71">
        <v>1.72043385274861</v>
      </c>
      <c r="R607" s="71">
        <v>0</v>
      </c>
      <c r="S607" s="71">
        <v>2.7863872453885952</v>
      </c>
      <c r="T607" s="72"/>
      <c r="U607" s="71">
        <v>2050818</v>
      </c>
      <c r="V607" s="71">
        <v>608</v>
      </c>
      <c r="W607" s="71">
        <v>41</v>
      </c>
      <c r="X607" s="71">
        <v>5843</v>
      </c>
      <c r="Y607" s="71">
        <v>8542</v>
      </c>
      <c r="Z607" s="71">
        <v>15045</v>
      </c>
      <c r="AA607" s="71">
        <v>4444</v>
      </c>
      <c r="AB607" s="71">
        <v>23181</v>
      </c>
      <c r="AC607" s="71">
        <v>0</v>
      </c>
      <c r="AD607" s="71">
        <v>2.7863872453885952</v>
      </c>
      <c r="AE607" s="72"/>
      <c r="AF607" s="71"/>
      <c r="AG607" s="71"/>
      <c r="AH607" s="71"/>
      <c r="AI607" s="71"/>
      <c r="AJ607" s="71"/>
      <c r="AK607" s="71"/>
      <c r="AL607" s="71"/>
      <c r="AM607" s="71"/>
      <c r="AN607" s="71"/>
      <c r="AO607" s="71"/>
      <c r="AP607" s="71"/>
      <c r="AQ607" s="72"/>
      <c r="AR607" s="71">
        <v>668</v>
      </c>
      <c r="AS607" s="71">
        <v>158</v>
      </c>
      <c r="AT607" s="71">
        <v>0</v>
      </c>
      <c r="AU607" s="71">
        <v>0</v>
      </c>
      <c r="AV607" s="71">
        <v>0</v>
      </c>
      <c r="AW607" s="71">
        <v>0</v>
      </c>
      <c r="AX607" s="71"/>
      <c r="AY607" s="72"/>
      <c r="AZ607" s="71">
        <v>2806.1</v>
      </c>
      <c r="BA607" s="71">
        <v>11350.3</v>
      </c>
      <c r="BB607" s="71">
        <v>0</v>
      </c>
      <c r="BC607" s="71">
        <v>0</v>
      </c>
      <c r="BD607" s="71">
        <v>0</v>
      </c>
      <c r="BE607" s="71">
        <v>0</v>
      </c>
      <c r="BF607" s="71"/>
      <c r="BG607" s="72"/>
      <c r="BH607" s="71">
        <v>0</v>
      </c>
      <c r="BI607" s="71">
        <v>0</v>
      </c>
      <c r="BJ607" s="71">
        <v>0</v>
      </c>
      <c r="BK607" s="71">
        <v>0</v>
      </c>
      <c r="BL607" s="71">
        <v>4.1550000000000002</v>
      </c>
      <c r="BM607" s="71">
        <v>0</v>
      </c>
      <c r="BN607" s="72"/>
      <c r="BO607" s="71">
        <v>0</v>
      </c>
      <c r="BP607" s="71">
        <v>0</v>
      </c>
      <c r="BQ607" s="71">
        <v>0</v>
      </c>
      <c r="BR607" s="71">
        <v>0</v>
      </c>
      <c r="BS607" s="71">
        <v>1</v>
      </c>
      <c r="BT607" s="71">
        <v>0</v>
      </c>
      <c r="BU607"/>
      <c r="BV607" s="70">
        <v>4.1550000000000002</v>
      </c>
      <c r="BW607" s="70">
        <v>0</v>
      </c>
      <c r="BX607" s="70">
        <v>0</v>
      </c>
      <c r="BY607" s="70">
        <v>0</v>
      </c>
      <c r="BZ607" s="70">
        <v>0</v>
      </c>
      <c r="CA607" s="70">
        <v>0</v>
      </c>
      <c r="CB607" s="70">
        <v>0</v>
      </c>
      <c r="CC607" s="70">
        <v>0</v>
      </c>
      <c r="CD607" s="70">
        <v>0</v>
      </c>
    </row>
    <row r="608" spans="1:82">
      <c r="A608" s="70" t="s">
        <v>2313</v>
      </c>
      <c r="B608" s="70">
        <v>352</v>
      </c>
      <c r="C608" s="70">
        <v>12</v>
      </c>
      <c r="D608" s="70">
        <v>21</v>
      </c>
      <c r="E608" s="70">
        <v>2015</v>
      </c>
      <c r="F608" s="70" t="s">
        <v>182</v>
      </c>
      <c r="G608" s="70" t="s">
        <v>2301</v>
      </c>
      <c r="H608" s="70" t="s">
        <v>2302</v>
      </c>
      <c r="I608" s="148"/>
      <c r="J608" s="71">
        <v>23.628654416096492</v>
      </c>
      <c r="K608" s="71">
        <v>1.6723253571828931</v>
      </c>
      <c r="L608" s="71">
        <v>3.4673572759906661</v>
      </c>
      <c r="M608" s="71">
        <v>26.904880458314619</v>
      </c>
      <c r="N608" s="71">
        <v>30.095011380974022</v>
      </c>
      <c r="O608" s="71">
        <v>26.1139398252643</v>
      </c>
      <c r="P608" s="71">
        <v>22.146480362166816</v>
      </c>
      <c r="Q608" s="71">
        <v>1.68266812655206</v>
      </c>
      <c r="R608" s="71">
        <v>0</v>
      </c>
      <c r="S608" s="71">
        <v>2.089933642437718</v>
      </c>
      <c r="T608" s="72"/>
      <c r="U608" s="71">
        <v>2056057</v>
      </c>
      <c r="V608" s="71">
        <v>608</v>
      </c>
      <c r="W608" s="71">
        <v>41</v>
      </c>
      <c r="X608" s="71">
        <v>5843</v>
      </c>
      <c r="Y608" s="71">
        <v>8660</v>
      </c>
      <c r="Z608" s="71">
        <v>15172</v>
      </c>
      <c r="AA608" s="71">
        <v>4407</v>
      </c>
      <c r="AB608" s="71">
        <v>23160</v>
      </c>
      <c r="AC608" s="71">
        <v>0</v>
      </c>
      <c r="AD608" s="71">
        <v>2.089933642437718</v>
      </c>
      <c r="AE608" s="72"/>
      <c r="AF608" s="71">
        <v>16101746.556212351</v>
      </c>
      <c r="AG608" s="71">
        <v>1246017.176570883</v>
      </c>
      <c r="AH608" s="71">
        <v>558557.80331038625</v>
      </c>
      <c r="AI608" s="71">
        <v>38618110.088678837</v>
      </c>
      <c r="AJ608" s="71">
        <v>44459235.271815591</v>
      </c>
      <c r="AK608" s="71">
        <v>0</v>
      </c>
      <c r="AL608" s="71">
        <v>0</v>
      </c>
      <c r="AM608" s="71">
        <v>3173980.847453977</v>
      </c>
      <c r="AN608" s="71">
        <v>0</v>
      </c>
      <c r="AO608" s="71">
        <v>0</v>
      </c>
      <c r="AP608" s="71">
        <v>104157647.74404204</v>
      </c>
      <c r="AQ608" s="72"/>
      <c r="AR608" s="71">
        <v>738</v>
      </c>
      <c r="AS608" s="71">
        <v>237</v>
      </c>
      <c r="AT608" s="71">
        <v>0</v>
      </c>
      <c r="AU608" s="71">
        <v>0</v>
      </c>
      <c r="AV608" s="71">
        <v>0</v>
      </c>
      <c r="AW608" s="71">
        <v>0</v>
      </c>
      <c r="AX608" s="71"/>
      <c r="AY608" s="72"/>
      <c r="AZ608" s="71">
        <v>3154.1</v>
      </c>
      <c r="BA608" s="71">
        <v>17822.8</v>
      </c>
      <c r="BB608" s="71">
        <v>0</v>
      </c>
      <c r="BC608" s="71">
        <v>0</v>
      </c>
      <c r="BD608" s="71">
        <v>0</v>
      </c>
      <c r="BE608" s="71">
        <v>0</v>
      </c>
      <c r="BF608" s="71"/>
      <c r="BG608" s="72"/>
      <c r="BH608" s="71">
        <v>0</v>
      </c>
      <c r="BI608" s="71">
        <v>0</v>
      </c>
      <c r="BJ608" s="71">
        <v>0</v>
      </c>
      <c r="BK608" s="71">
        <v>0</v>
      </c>
      <c r="BL608" s="71">
        <v>4.0549999999999997</v>
      </c>
      <c r="BM608" s="71">
        <v>0</v>
      </c>
      <c r="BN608" s="72"/>
      <c r="BO608" s="71">
        <v>0</v>
      </c>
      <c r="BP608" s="71">
        <v>0</v>
      </c>
      <c r="BQ608" s="71">
        <v>0</v>
      </c>
      <c r="BR608" s="71">
        <v>0</v>
      </c>
      <c r="BS608" s="71">
        <v>1</v>
      </c>
      <c r="BT608" s="71">
        <v>0</v>
      </c>
      <c r="BU608"/>
      <c r="BV608" s="70">
        <v>4.0549999999999997</v>
      </c>
      <c r="BW608" s="70">
        <v>0</v>
      </c>
      <c r="BX608" s="70">
        <v>0</v>
      </c>
      <c r="BY608" s="70">
        <v>0</v>
      </c>
      <c r="BZ608" s="70">
        <v>0</v>
      </c>
      <c r="CA608" s="70">
        <v>0</v>
      </c>
      <c r="CB608" s="70">
        <v>0</v>
      </c>
      <c r="CC608" s="70">
        <v>0</v>
      </c>
      <c r="CD608" s="70">
        <v>0</v>
      </c>
    </row>
    <row r="609" spans="1:82">
      <c r="A609" s="70" t="s">
        <v>2314</v>
      </c>
      <c r="B609" s="70">
        <v>353</v>
      </c>
      <c r="C609" s="70">
        <v>13</v>
      </c>
      <c r="D609" s="70">
        <v>21</v>
      </c>
      <c r="E609" s="70">
        <v>2016</v>
      </c>
      <c r="F609" s="70" t="s">
        <v>155</v>
      </c>
      <c r="G609" s="70" t="s">
        <v>2301</v>
      </c>
      <c r="H609" s="70" t="s">
        <v>2302</v>
      </c>
      <c r="I609" s="148"/>
      <c r="J609" s="71">
        <v>25.294604024669475</v>
      </c>
      <c r="K609" s="71">
        <v>1.5653177883058533</v>
      </c>
      <c r="L609" s="71">
        <v>2.0348261505100926</v>
      </c>
      <c r="M609" s="71">
        <v>26.067688465403929</v>
      </c>
      <c r="N609" s="71">
        <v>31.059576526729412</v>
      </c>
      <c r="O609" s="71">
        <v>25.939650192257535</v>
      </c>
      <c r="P609" s="71">
        <v>21.36865906599904</v>
      </c>
      <c r="Q609" s="71">
        <v>1.6359790290919514</v>
      </c>
      <c r="R609" s="71">
        <v>0</v>
      </c>
      <c r="S609" s="71">
        <v>1.9284567391482796</v>
      </c>
      <c r="T609" s="72"/>
      <c r="U609" s="71">
        <v>2018142</v>
      </c>
      <c r="V609" s="71">
        <v>608</v>
      </c>
      <c r="W609" s="71">
        <v>41</v>
      </c>
      <c r="X609" s="71">
        <v>5843</v>
      </c>
      <c r="Y609" s="71">
        <v>8800</v>
      </c>
      <c r="Z609" s="71">
        <v>15256</v>
      </c>
      <c r="AA609" s="71">
        <v>4398</v>
      </c>
      <c r="AB609" s="71">
        <v>23162</v>
      </c>
      <c r="AC609" s="71">
        <v>0</v>
      </c>
      <c r="AD609" s="71">
        <v>1.9284567391482801</v>
      </c>
      <c r="AE609" s="72"/>
      <c r="AF609" s="71">
        <v>17601703.78552106</v>
      </c>
      <c r="AG609" s="71">
        <v>1146793.987261232</v>
      </c>
      <c r="AH609" s="71">
        <v>264072.81490000221</v>
      </c>
      <c r="AI609" s="71">
        <v>39717835.192141287</v>
      </c>
      <c r="AJ609" s="71">
        <v>45864897.25465896</v>
      </c>
      <c r="AK609" s="71">
        <v>0</v>
      </c>
      <c r="AL609" s="71">
        <v>0</v>
      </c>
      <c r="AM609" s="71">
        <v>3176721.0236968431</v>
      </c>
      <c r="AN609" s="71">
        <v>0</v>
      </c>
      <c r="AO609" s="71">
        <v>0</v>
      </c>
      <c r="AP609" s="71">
        <v>107772024.05817938</v>
      </c>
      <c r="AQ609" s="72"/>
      <c r="AR609" s="71">
        <v>796</v>
      </c>
      <c r="AS609" s="71">
        <v>307</v>
      </c>
      <c r="AT609" s="71">
        <v>0</v>
      </c>
      <c r="AU609" s="71">
        <v>0</v>
      </c>
      <c r="AV609" s="71">
        <v>0</v>
      </c>
      <c r="AW609" s="71">
        <v>0</v>
      </c>
      <c r="AX609" s="71"/>
      <c r="AY609" s="72"/>
      <c r="AZ609" s="71">
        <v>3443.3</v>
      </c>
      <c r="BA609" s="71">
        <v>24900.2</v>
      </c>
      <c r="BB609" s="71">
        <v>0</v>
      </c>
      <c r="BC609" s="71">
        <v>0</v>
      </c>
      <c r="BD609" s="71">
        <v>0</v>
      </c>
      <c r="BE609" s="71">
        <v>0</v>
      </c>
      <c r="BF609" s="71"/>
      <c r="BG609" s="72"/>
      <c r="BH609" s="71">
        <v>0</v>
      </c>
      <c r="BI609" s="71">
        <v>0</v>
      </c>
      <c r="BJ609" s="71">
        <v>0</v>
      </c>
      <c r="BK609" s="71">
        <v>0</v>
      </c>
      <c r="BL609" s="71">
        <v>3.8130000000000002</v>
      </c>
      <c r="BM609" s="71">
        <v>0</v>
      </c>
      <c r="BN609" s="72"/>
      <c r="BO609" s="71">
        <v>0</v>
      </c>
      <c r="BP609" s="71">
        <v>0</v>
      </c>
      <c r="BQ609" s="71">
        <v>0</v>
      </c>
      <c r="BR609" s="71">
        <v>0</v>
      </c>
      <c r="BS609" s="71">
        <v>1</v>
      </c>
      <c r="BT609" s="71">
        <v>0</v>
      </c>
      <c r="BU609"/>
      <c r="BV609" s="70">
        <v>3.8130000000000002</v>
      </c>
      <c r="BW609" s="70">
        <v>0</v>
      </c>
      <c r="BX609" s="70">
        <v>0</v>
      </c>
      <c r="BY609" s="70">
        <v>0</v>
      </c>
      <c r="BZ609" s="70">
        <v>0</v>
      </c>
      <c r="CA609" s="70">
        <v>0</v>
      </c>
      <c r="CB609" s="70">
        <v>0</v>
      </c>
      <c r="CC609" s="70">
        <v>0</v>
      </c>
      <c r="CD609" s="70">
        <v>0</v>
      </c>
    </row>
    <row r="610" spans="1:82">
      <c r="A610" s="70" t="s">
        <v>2315</v>
      </c>
      <c r="B610" s="70">
        <v>354</v>
      </c>
      <c r="C610" s="70">
        <v>14</v>
      </c>
      <c r="D610" s="70">
        <v>21</v>
      </c>
      <c r="E610" s="70">
        <v>2017</v>
      </c>
      <c r="F610" s="70" t="s">
        <v>156</v>
      </c>
      <c r="G610" s="70" t="s">
        <v>2301</v>
      </c>
      <c r="H610" s="70" t="s">
        <v>2302</v>
      </c>
      <c r="I610" s="148"/>
      <c r="J610" s="71">
        <v>26.215497310971799</v>
      </c>
      <c r="K610" s="71">
        <v>1.5803095937817677</v>
      </c>
      <c r="L610" s="71">
        <v>1.9884121538113659</v>
      </c>
      <c r="M610" s="71">
        <v>24.628142731817796</v>
      </c>
      <c r="N610" s="71">
        <v>30.562998802473313</v>
      </c>
      <c r="O610" s="71">
        <v>25.606694446224584</v>
      </c>
      <c r="P610" s="71">
        <v>21.257435959616309</v>
      </c>
      <c r="Q610" s="71">
        <v>1.5843504296486699</v>
      </c>
      <c r="R610" s="71">
        <v>0</v>
      </c>
      <c r="S610" s="71">
        <v>2.0486992382736156</v>
      </c>
      <c r="T610" s="72"/>
      <c r="U610" s="71">
        <v>2235163</v>
      </c>
      <c r="V610" s="71">
        <v>608</v>
      </c>
      <c r="W610" s="71">
        <v>41</v>
      </c>
      <c r="X610" s="71">
        <v>5843</v>
      </c>
      <c r="Y610" s="71">
        <v>8933</v>
      </c>
      <c r="Z610" s="71">
        <v>15310</v>
      </c>
      <c r="AA610" s="71">
        <v>4403</v>
      </c>
      <c r="AB610" s="71">
        <v>23196</v>
      </c>
      <c r="AC610" s="71">
        <v>0</v>
      </c>
      <c r="AD610" s="71">
        <v>2.048699238273616</v>
      </c>
      <c r="AE610" s="72"/>
      <c r="AF610" s="71">
        <v>19899706.6496257</v>
      </c>
      <c r="AG610" s="71">
        <v>1207992.6133839679</v>
      </c>
      <c r="AH610" s="71">
        <v>323265.69043700281</v>
      </c>
      <c r="AI610" s="71">
        <v>39048728.656135373</v>
      </c>
      <c r="AJ610" s="71">
        <v>43867484.476272203</v>
      </c>
      <c r="AK610" s="71">
        <v>0</v>
      </c>
      <c r="AL610" s="71">
        <v>0</v>
      </c>
      <c r="AM610" s="71">
        <v>3186362.1989412531</v>
      </c>
      <c r="AN610" s="71">
        <v>0</v>
      </c>
      <c r="AO610" s="71">
        <v>0</v>
      </c>
      <c r="AP610" s="71">
        <v>107533540.28479549</v>
      </c>
      <c r="AQ610" s="72"/>
      <c r="AR610" s="71">
        <v>839</v>
      </c>
      <c r="AS610" s="71">
        <v>360</v>
      </c>
      <c r="AT610" s="71">
        <v>0</v>
      </c>
      <c r="AU610" s="71">
        <v>0</v>
      </c>
      <c r="AV610" s="71">
        <v>0</v>
      </c>
      <c r="AW610" s="71">
        <v>0</v>
      </c>
      <c r="AX610" s="71"/>
      <c r="AY610" s="72"/>
      <c r="AZ610" s="71">
        <v>3662.6</v>
      </c>
      <c r="BA610" s="71">
        <v>29540.999999999989</v>
      </c>
      <c r="BB610" s="71">
        <v>0</v>
      </c>
      <c r="BC610" s="71">
        <v>0</v>
      </c>
      <c r="BD610" s="71">
        <v>0</v>
      </c>
      <c r="BE610" s="71">
        <v>0</v>
      </c>
      <c r="BF610" s="71"/>
      <c r="BG610" s="72"/>
      <c r="BH610" s="71">
        <v>0</v>
      </c>
      <c r="BI610" s="71">
        <v>0</v>
      </c>
      <c r="BJ610" s="71">
        <v>0</v>
      </c>
      <c r="BK610" s="71">
        <v>0</v>
      </c>
      <c r="BL610" s="71">
        <v>3.8149999999999999</v>
      </c>
      <c r="BM610" s="71">
        <v>0</v>
      </c>
      <c r="BN610" s="72"/>
      <c r="BO610" s="71">
        <v>0</v>
      </c>
      <c r="BP610" s="71">
        <v>0</v>
      </c>
      <c r="BQ610" s="71">
        <v>0</v>
      </c>
      <c r="BR610" s="71">
        <v>0</v>
      </c>
      <c r="BS610" s="71">
        <v>1</v>
      </c>
      <c r="BT610" s="71">
        <v>0</v>
      </c>
      <c r="BU610"/>
      <c r="BV610" s="70">
        <v>3.8149999999999999</v>
      </c>
      <c r="BW610" s="70">
        <v>0</v>
      </c>
      <c r="BX610" s="70">
        <v>0</v>
      </c>
      <c r="BY610" s="70">
        <v>0</v>
      </c>
      <c r="BZ610" s="70">
        <v>0</v>
      </c>
      <c r="CA610" s="70">
        <v>0</v>
      </c>
      <c r="CB610" s="70">
        <v>0</v>
      </c>
      <c r="CC610" s="70">
        <v>0</v>
      </c>
      <c r="CD610" s="70">
        <v>0</v>
      </c>
    </row>
    <row r="611" spans="1:82">
      <c r="A611" s="70" t="s">
        <v>2316</v>
      </c>
      <c r="B611" s="70">
        <v>355</v>
      </c>
      <c r="C611" s="70">
        <v>15</v>
      </c>
      <c r="D611" s="70">
        <v>21</v>
      </c>
      <c r="E611" s="70">
        <v>2018</v>
      </c>
      <c r="F611" s="70" t="s">
        <v>183</v>
      </c>
      <c r="G611" s="70" t="s">
        <v>2301</v>
      </c>
      <c r="H611" s="70" t="s">
        <v>2302</v>
      </c>
      <c r="I611" s="148"/>
      <c r="J611" s="71">
        <v>23.523519890872155</v>
      </c>
      <c r="K611" s="71">
        <v>1.4637496294319123</v>
      </c>
      <c r="L611" s="71">
        <v>1.8284662566268484</v>
      </c>
      <c r="M611" s="71">
        <v>25.488504632826686</v>
      </c>
      <c r="N611" s="71">
        <v>27.86990839412038</v>
      </c>
      <c r="O611" s="71">
        <v>25.191245482110045</v>
      </c>
      <c r="P611" s="71">
        <v>20.935897037601993</v>
      </c>
      <c r="Q611" s="71">
        <v>1.4691043369196299</v>
      </c>
      <c r="R611" s="71">
        <v>0</v>
      </c>
      <c r="S611" s="71">
        <v>2.3872902610730473</v>
      </c>
      <c r="T611" s="72"/>
      <c r="U611" s="71">
        <v>2090636</v>
      </c>
      <c r="V611" s="71">
        <v>608</v>
      </c>
      <c r="W611" s="71">
        <v>41</v>
      </c>
      <c r="X611" s="71">
        <v>5843</v>
      </c>
      <c r="Y611" s="71">
        <v>9032</v>
      </c>
      <c r="Z611" s="71">
        <v>15350</v>
      </c>
      <c r="AA611" s="71">
        <v>4380</v>
      </c>
      <c r="AB611" s="71">
        <v>23179</v>
      </c>
      <c r="AC611" s="71">
        <v>0</v>
      </c>
      <c r="AD611" s="71">
        <v>2.3872902610730469</v>
      </c>
      <c r="AE611" s="72"/>
      <c r="AF611" s="71">
        <v>18926453.150138151</v>
      </c>
      <c r="AG611" s="71">
        <v>1094957.0153995629</v>
      </c>
      <c r="AH611" s="71">
        <v>299182.3708563337</v>
      </c>
      <c r="AI611" s="71">
        <v>39741268.207384363</v>
      </c>
      <c r="AJ611" s="71">
        <v>41301590.598853797</v>
      </c>
      <c r="AK611" s="71">
        <v>0</v>
      </c>
      <c r="AL611" s="71">
        <v>0</v>
      </c>
      <c r="AM611" s="71">
        <v>3190615.0951853092</v>
      </c>
      <c r="AN611" s="71">
        <v>0</v>
      </c>
      <c r="AO611" s="71">
        <v>0</v>
      </c>
      <c r="AP611" s="71">
        <v>104554066.43781751</v>
      </c>
      <c r="AQ611" s="72"/>
      <c r="AR611" s="71">
        <v>887</v>
      </c>
      <c r="AS611" s="71">
        <v>501</v>
      </c>
      <c r="AT611" s="71">
        <v>0</v>
      </c>
      <c r="AU611" s="71">
        <v>0</v>
      </c>
      <c r="AV611" s="71">
        <v>0</v>
      </c>
      <c r="AW611" s="71">
        <v>0</v>
      </c>
      <c r="AX611" s="71"/>
      <c r="AY611" s="72"/>
      <c r="AZ611" s="71">
        <v>3903.5</v>
      </c>
      <c r="BA611" s="71">
        <v>38390</v>
      </c>
      <c r="BB611" s="71">
        <v>0</v>
      </c>
      <c r="BC611" s="71">
        <v>0</v>
      </c>
      <c r="BD611" s="71">
        <v>0</v>
      </c>
      <c r="BE611" s="71">
        <v>0</v>
      </c>
      <c r="BF611" s="71"/>
      <c r="BG611" s="72"/>
      <c r="BH611" s="71">
        <v>0</v>
      </c>
      <c r="BI611" s="71">
        <v>0</v>
      </c>
      <c r="BJ611" s="71">
        <v>0</v>
      </c>
      <c r="BK611" s="71">
        <v>0</v>
      </c>
      <c r="BL611" s="71">
        <v>3.823</v>
      </c>
      <c r="BM611" s="71">
        <v>0</v>
      </c>
      <c r="BN611" s="72"/>
      <c r="BO611" s="71">
        <v>0</v>
      </c>
      <c r="BP611" s="71">
        <v>0</v>
      </c>
      <c r="BQ611" s="71">
        <v>0</v>
      </c>
      <c r="BR611" s="71">
        <v>0</v>
      </c>
      <c r="BS611" s="71">
        <v>1</v>
      </c>
      <c r="BT611" s="71">
        <v>0</v>
      </c>
      <c r="BU611"/>
      <c r="BV611" s="70">
        <v>3.823</v>
      </c>
      <c r="BW611" s="70">
        <v>0</v>
      </c>
      <c r="BX611" s="70">
        <v>0</v>
      </c>
      <c r="BY611" s="70">
        <v>0</v>
      </c>
      <c r="BZ611" s="70">
        <v>0</v>
      </c>
      <c r="CA611" s="70">
        <v>0</v>
      </c>
      <c r="CB611" s="70">
        <v>0</v>
      </c>
      <c r="CC611" s="70">
        <v>0</v>
      </c>
      <c r="CD611" s="70">
        <v>0</v>
      </c>
    </row>
    <row r="612" spans="1:82">
      <c r="A612" s="70" t="s">
        <v>2317</v>
      </c>
      <c r="B612" s="70">
        <v>356</v>
      </c>
      <c r="C612" s="70">
        <v>16</v>
      </c>
      <c r="D612" s="70">
        <v>21</v>
      </c>
      <c r="E612" s="70">
        <v>2019</v>
      </c>
      <c r="F612" s="70" t="s">
        <v>158</v>
      </c>
      <c r="G612" s="70" t="s">
        <v>2301</v>
      </c>
      <c r="H612" s="70" t="s">
        <v>2302</v>
      </c>
      <c r="I612" s="148"/>
      <c r="J612" s="71">
        <v>27.754094491068066</v>
      </c>
      <c r="K612" s="71">
        <v>1.3647161556534946</v>
      </c>
      <c r="L612" s="71">
        <v>1.8414635144530938</v>
      </c>
      <c r="M612" s="71">
        <v>22.725971412667381</v>
      </c>
      <c r="N612" s="71">
        <v>26.207494430419491</v>
      </c>
      <c r="O612" s="71">
        <v>24.736968476571011</v>
      </c>
      <c r="P612" s="71">
        <v>20.930043786467458</v>
      </c>
      <c r="Q612" s="71">
        <v>1.4279127700280201</v>
      </c>
      <c r="R612" s="71">
        <v>0</v>
      </c>
      <c r="S612" s="71">
        <v>2.3727622809057483</v>
      </c>
      <c r="T612" s="72"/>
      <c r="U612" s="71">
        <v>2427368</v>
      </c>
      <c r="V612" s="71">
        <v>608</v>
      </c>
      <c r="W612" s="71">
        <v>41</v>
      </c>
      <c r="X612" s="71">
        <v>5843</v>
      </c>
      <c r="Y612" s="71">
        <v>9149</v>
      </c>
      <c r="Z612" s="71">
        <v>15487</v>
      </c>
      <c r="AA612" s="71">
        <v>4346</v>
      </c>
      <c r="AB612" s="71">
        <v>23139</v>
      </c>
      <c r="AC612" s="71">
        <v>0</v>
      </c>
      <c r="AD612" s="71">
        <v>2.3727622809057478</v>
      </c>
      <c r="AE612" s="72"/>
      <c r="AF612" s="71">
        <v>23304052.739587281</v>
      </c>
      <c r="AG612" s="71">
        <v>1075555.8634388191</v>
      </c>
      <c r="AH612" s="71">
        <v>329058.16589038487</v>
      </c>
      <c r="AI612" s="71">
        <v>38131686.384633221</v>
      </c>
      <c r="AJ612" s="71">
        <v>40823186.409526072</v>
      </c>
      <c r="AK612" s="71">
        <v>0</v>
      </c>
      <c r="AL612" s="71">
        <v>0</v>
      </c>
      <c r="AM612" s="71">
        <v>3151357.6097012609</v>
      </c>
      <c r="AN612" s="71">
        <v>0</v>
      </c>
      <c r="AO612" s="71">
        <v>0</v>
      </c>
      <c r="AP612" s="71">
        <v>106814897.17277704</v>
      </c>
      <c r="AQ612" s="72"/>
      <c r="AR612" s="71">
        <v>946</v>
      </c>
      <c r="AS612" s="71">
        <v>632</v>
      </c>
      <c r="AT612" s="71">
        <v>0</v>
      </c>
      <c r="AU612" s="71">
        <v>0</v>
      </c>
      <c r="AV612" s="71">
        <v>0</v>
      </c>
      <c r="AW612" s="71">
        <v>0</v>
      </c>
      <c r="AX612" s="71"/>
      <c r="AY612" s="72"/>
      <c r="AZ612" s="71">
        <v>4194.9000000000005</v>
      </c>
      <c r="BA612" s="71">
        <v>47688.600000000013</v>
      </c>
      <c r="BB612" s="71">
        <v>0</v>
      </c>
      <c r="BC612" s="71">
        <v>0</v>
      </c>
      <c r="BD612" s="71">
        <v>0</v>
      </c>
      <c r="BE612" s="71">
        <v>0</v>
      </c>
      <c r="BF612" s="71"/>
      <c r="BG612" s="72"/>
      <c r="BH612" s="71">
        <v>0</v>
      </c>
      <c r="BI612" s="71">
        <v>0</v>
      </c>
      <c r="BJ612" s="71">
        <v>0</v>
      </c>
      <c r="BK612" s="71">
        <v>0</v>
      </c>
      <c r="BL612" s="71">
        <v>3.0190000000000001</v>
      </c>
      <c r="BM612" s="71">
        <v>0</v>
      </c>
      <c r="BN612" s="72"/>
      <c r="BO612" s="71">
        <v>0</v>
      </c>
      <c r="BP612" s="71">
        <v>0</v>
      </c>
      <c r="BQ612" s="71">
        <v>0</v>
      </c>
      <c r="BR612" s="71">
        <v>0</v>
      </c>
      <c r="BS612" s="71">
        <v>1</v>
      </c>
      <c r="BT612" s="71">
        <v>0</v>
      </c>
      <c r="BU612"/>
      <c r="BV612" s="70">
        <v>3.0190000000000001</v>
      </c>
      <c r="BW612" s="70">
        <v>0</v>
      </c>
      <c r="BX612" s="70">
        <v>0</v>
      </c>
      <c r="BY612" s="70">
        <v>0</v>
      </c>
      <c r="BZ612" s="70">
        <v>0</v>
      </c>
      <c r="CA612" s="70">
        <v>0</v>
      </c>
      <c r="CB612" s="70">
        <v>0</v>
      </c>
      <c r="CC612" s="70">
        <v>0</v>
      </c>
      <c r="CD612" s="70">
        <v>0</v>
      </c>
    </row>
    <row r="613" spans="1:82">
      <c r="A613" s="70" t="s">
        <v>2318</v>
      </c>
      <c r="B613" s="70">
        <v>357</v>
      </c>
      <c r="C613" s="70">
        <v>17</v>
      </c>
      <c r="D613" s="70">
        <v>21</v>
      </c>
      <c r="E613" s="70">
        <v>2020</v>
      </c>
      <c r="F613" s="70" t="s">
        <v>159</v>
      </c>
      <c r="G613" s="70" t="s">
        <v>2301</v>
      </c>
      <c r="H613" s="70" t="s">
        <v>2302</v>
      </c>
      <c r="I613" s="148"/>
      <c r="J613" s="71">
        <v>31.038818566227661</v>
      </c>
      <c r="K613" s="71">
        <v>1.3302839324223055</v>
      </c>
      <c r="L613" s="71">
        <v>5.9879692832434444</v>
      </c>
      <c r="M613" s="71">
        <v>22.473351553734339</v>
      </c>
      <c r="N613" s="71">
        <v>26.332754578846512</v>
      </c>
      <c r="O613" s="71">
        <v>21.877399582933894</v>
      </c>
      <c r="P613" s="71">
        <v>19.700612168762817</v>
      </c>
      <c r="Q613" s="71">
        <v>1.3609903782172601</v>
      </c>
      <c r="R613" s="71">
        <v>0</v>
      </c>
      <c r="S613" s="71">
        <v>1.783590040558229</v>
      </c>
      <c r="T613" s="72"/>
      <c r="U613" s="71">
        <v>2766198</v>
      </c>
      <c r="V613" s="71">
        <v>564</v>
      </c>
      <c r="W613" s="71">
        <v>142</v>
      </c>
      <c r="X613" s="71">
        <v>6410</v>
      </c>
      <c r="Y613" s="71">
        <v>9253</v>
      </c>
      <c r="Z613" s="71">
        <v>15633</v>
      </c>
      <c r="AA613" s="71">
        <v>4348</v>
      </c>
      <c r="AB613" s="71">
        <v>23083</v>
      </c>
      <c r="AC613" s="71">
        <v>0</v>
      </c>
      <c r="AD613" s="71">
        <v>1.783590040558229</v>
      </c>
      <c r="AE613" s="72"/>
      <c r="AF613" s="71">
        <v>27021950.790903188</v>
      </c>
      <c r="AG613" s="71">
        <v>1021985.921347907</v>
      </c>
      <c r="AH613" s="71">
        <v>1115968.7784460264</v>
      </c>
      <c r="AI613" s="71">
        <v>40409487.022032842</v>
      </c>
      <c r="AJ613" s="71">
        <v>47127047.682551198</v>
      </c>
      <c r="AK613" s="71"/>
      <c r="AL613" s="71"/>
      <c r="AM613" s="71">
        <v>3012587.9574789451</v>
      </c>
      <c r="AN613" s="71"/>
      <c r="AO613" s="71"/>
      <c r="AP613" s="71">
        <v>119709028.15276012</v>
      </c>
      <c r="AQ613" s="72"/>
      <c r="AR613" s="71">
        <v>995</v>
      </c>
      <c r="AS613" s="71">
        <v>713</v>
      </c>
      <c r="AT613" s="71">
        <v>0</v>
      </c>
      <c r="AU613" s="71">
        <v>0</v>
      </c>
      <c r="AV613" s="71">
        <v>0</v>
      </c>
      <c r="AW613" s="71">
        <v>0</v>
      </c>
      <c r="AX613" s="71"/>
      <c r="AY613" s="72"/>
      <c r="AZ613" s="71">
        <v>4494.100000000004</v>
      </c>
      <c r="BA613" s="71">
        <v>53463.89999999998</v>
      </c>
      <c r="BB613" s="71">
        <v>0</v>
      </c>
      <c r="BC613" s="71">
        <v>0</v>
      </c>
      <c r="BD613" s="71">
        <v>0</v>
      </c>
      <c r="BE613" s="71">
        <v>0</v>
      </c>
      <c r="BF613" s="71"/>
      <c r="BG613" s="72"/>
      <c r="BH613" s="71">
        <v>0</v>
      </c>
      <c r="BI613" s="71">
        <v>0</v>
      </c>
      <c r="BJ613" s="71">
        <v>0</v>
      </c>
      <c r="BK613" s="71">
        <v>0</v>
      </c>
      <c r="BL613" s="71">
        <v>3.056</v>
      </c>
      <c r="BM613" s="71">
        <v>0</v>
      </c>
      <c r="BN613" s="72"/>
      <c r="BO613" s="71">
        <v>0</v>
      </c>
      <c r="BP613" s="71">
        <v>0</v>
      </c>
      <c r="BQ613" s="71">
        <v>0</v>
      </c>
      <c r="BR613" s="71">
        <v>0</v>
      </c>
      <c r="BS613" s="71">
        <v>1</v>
      </c>
      <c r="BT613" s="71">
        <v>0</v>
      </c>
      <c r="BU613"/>
      <c r="BV613" s="70">
        <v>3.056</v>
      </c>
      <c r="BW613" s="70">
        <v>0</v>
      </c>
      <c r="BX613" s="70">
        <v>0</v>
      </c>
      <c r="BY613" s="70">
        <v>0</v>
      </c>
      <c r="BZ613" s="70">
        <v>0</v>
      </c>
      <c r="CA613" s="70">
        <v>0</v>
      </c>
      <c r="CB613" s="70">
        <v>0</v>
      </c>
      <c r="CC613" s="70">
        <v>0</v>
      </c>
      <c r="CD613" s="70">
        <v>0</v>
      </c>
    </row>
    <row r="614" spans="1:82">
      <c r="A614" s="70" t="s">
        <v>2319</v>
      </c>
      <c r="B614" s="70">
        <v>357</v>
      </c>
      <c r="C614" s="70">
        <v>18</v>
      </c>
      <c r="D614" s="70">
        <v>21</v>
      </c>
      <c r="E614" s="70">
        <v>2021</v>
      </c>
      <c r="F614" s="70" t="s">
        <v>160</v>
      </c>
      <c r="G614" s="70" t="s">
        <v>2301</v>
      </c>
      <c r="H614" s="70" t="s">
        <v>2302</v>
      </c>
      <c r="I614" s="148"/>
      <c r="J614" s="71">
        <v>33.745174660685514</v>
      </c>
      <c r="K614" s="71">
        <v>1.4580292951846834</v>
      </c>
      <c r="L614" s="71">
        <v>5.7278770416992444</v>
      </c>
      <c r="M614" s="71">
        <v>25.7892533007578</v>
      </c>
      <c r="N614" s="71">
        <v>27.669621063047021</v>
      </c>
      <c r="O614" s="71">
        <v>21.266395785423946</v>
      </c>
      <c r="P614" s="71">
        <v>20.361444588933661</v>
      </c>
      <c r="Q614" s="71">
        <v>1.34237798617445</v>
      </c>
      <c r="R614" s="71">
        <v>0</v>
      </c>
      <c r="S614" s="71">
        <v>2.6369241207819409</v>
      </c>
      <c r="T614" s="72"/>
      <c r="U614" s="71">
        <v>2967207</v>
      </c>
      <c r="V614" s="71">
        <v>564</v>
      </c>
      <c r="W614" s="71">
        <v>142</v>
      </c>
      <c r="X614" s="71">
        <v>6410</v>
      </c>
      <c r="Y614" s="71">
        <v>9371</v>
      </c>
      <c r="Z614" s="71">
        <v>15647</v>
      </c>
      <c r="AA614" s="71">
        <v>4382</v>
      </c>
      <c r="AB614" s="71">
        <v>22991</v>
      </c>
      <c r="AC614" s="71">
        <v>0</v>
      </c>
      <c r="AD614" s="71">
        <v>2.6369241207819409</v>
      </c>
      <c r="AE614" s="72"/>
      <c r="AF614" s="71">
        <v>29457847.124967404</v>
      </c>
      <c r="AG614" s="71">
        <v>1083063.4800192562</v>
      </c>
      <c r="AH614" s="71">
        <v>1019558.5294766596</v>
      </c>
      <c r="AI614" s="71">
        <v>43247263.828212939</v>
      </c>
      <c r="AJ614" s="71">
        <v>46032298.009650938</v>
      </c>
      <c r="AK614" s="71">
        <v>0</v>
      </c>
      <c r="AL614" s="71">
        <v>0</v>
      </c>
      <c r="AM614" s="71">
        <v>3017888.0445891968</v>
      </c>
      <c r="AN614" s="71">
        <v>0</v>
      </c>
      <c r="AO614" s="71">
        <v>0</v>
      </c>
      <c r="AP614" s="71">
        <v>123857919.01691639</v>
      </c>
      <c r="AQ614" s="72"/>
      <c r="AR614" s="71">
        <v>1051</v>
      </c>
      <c r="AS614" s="71">
        <v>761</v>
      </c>
      <c r="AT614" s="71">
        <v>0</v>
      </c>
      <c r="AU614" s="71">
        <v>0</v>
      </c>
      <c r="AV614" s="71">
        <v>0</v>
      </c>
      <c r="AW614" s="71">
        <v>0</v>
      </c>
      <c r="AX614" s="71"/>
      <c r="AY614" s="72"/>
      <c r="AZ614" s="71">
        <v>4892.8000000000056</v>
      </c>
      <c r="BA614" s="71">
        <v>55900.699999999983</v>
      </c>
      <c r="BB614" s="71">
        <v>0</v>
      </c>
      <c r="BC614" s="71">
        <v>0</v>
      </c>
      <c r="BD614" s="71">
        <v>0</v>
      </c>
      <c r="BE614" s="71">
        <v>0</v>
      </c>
      <c r="BF614" s="71"/>
      <c r="BG614" s="72"/>
      <c r="BH614" s="71">
        <v>0</v>
      </c>
      <c r="BI614" s="71">
        <v>0</v>
      </c>
      <c r="BJ614" s="71">
        <v>0</v>
      </c>
      <c r="BK614" s="71">
        <v>0</v>
      </c>
      <c r="BL614" s="71">
        <v>3.0219999999999998</v>
      </c>
      <c r="BM614" s="71">
        <v>0</v>
      </c>
      <c r="BN614" s="72"/>
      <c r="BO614" s="71">
        <v>0</v>
      </c>
      <c r="BP614" s="71">
        <v>0</v>
      </c>
      <c r="BQ614" s="71">
        <v>0</v>
      </c>
      <c r="BR614" s="71">
        <v>0</v>
      </c>
      <c r="BS614" s="71">
        <v>1</v>
      </c>
      <c r="BT614" s="71">
        <v>0</v>
      </c>
      <c r="BU614"/>
      <c r="BV614" s="70">
        <v>3.0219999999999998</v>
      </c>
      <c r="BW614" s="70">
        <v>0</v>
      </c>
      <c r="BX614" s="70">
        <v>0</v>
      </c>
      <c r="BY614" s="70">
        <v>0</v>
      </c>
      <c r="BZ614" s="70">
        <v>0</v>
      </c>
      <c r="CA614" s="70">
        <v>0</v>
      </c>
      <c r="CB614" s="70">
        <v>0</v>
      </c>
      <c r="CC614" s="70">
        <v>0</v>
      </c>
      <c r="CD614" s="70">
        <v>0</v>
      </c>
    </row>
    <row r="615" spans="1:82">
      <c r="A615" s="70" t="s">
        <v>2320</v>
      </c>
      <c r="B615" s="70">
        <v>357</v>
      </c>
      <c r="C615" s="70">
        <v>19</v>
      </c>
      <c r="D615" s="70">
        <v>21</v>
      </c>
      <c r="E615" s="70">
        <v>2022</v>
      </c>
      <c r="F615" s="70" t="s">
        <v>161</v>
      </c>
      <c r="G615" s="1064" t="s">
        <v>2301</v>
      </c>
      <c r="H615" s="70" t="s">
        <v>2302</v>
      </c>
      <c r="I615" s="148"/>
      <c r="J615" s="71">
        <v>31.361396651542361</v>
      </c>
      <c r="K615" s="71">
        <v>1.366344328562211</v>
      </c>
      <c r="L615" s="71">
        <v>5.1906531070608022</v>
      </c>
      <c r="M615" s="71">
        <v>23.779789067422069</v>
      </c>
      <c r="N615" s="71">
        <v>25.879390968531744</v>
      </c>
      <c r="O615" s="71">
        <v>22.394582478264368</v>
      </c>
      <c r="P615" s="71">
        <v>20.24335732854653</v>
      </c>
      <c r="Q615" s="71">
        <v>1.3487080918373007</v>
      </c>
      <c r="R615" s="71">
        <v>0</v>
      </c>
      <c r="S615" s="71">
        <v>2.5050412644753539</v>
      </c>
      <c r="T615" s="72"/>
      <c r="U615" s="71">
        <v>3118360</v>
      </c>
      <c r="V615" s="71">
        <v>564</v>
      </c>
      <c r="W615" s="71">
        <v>142</v>
      </c>
      <c r="X615" s="71">
        <v>6410</v>
      </c>
      <c r="Y615" s="71">
        <v>9456</v>
      </c>
      <c r="Z615" s="71">
        <v>15655</v>
      </c>
      <c r="AA615" s="71">
        <v>4423</v>
      </c>
      <c r="AB615" s="71">
        <v>22910</v>
      </c>
      <c r="AC615" s="71">
        <v>0</v>
      </c>
      <c r="AD615" s="71">
        <v>2.5050412644753539</v>
      </c>
      <c r="AE615" s="72"/>
      <c r="AF615" s="71">
        <v>27903432.658957075</v>
      </c>
      <c r="AG615" s="71">
        <v>1091922.9915304519</v>
      </c>
      <c r="AH615" s="71">
        <v>1131789.0449220559</v>
      </c>
      <c r="AI615" s="71">
        <v>39468934.863017842</v>
      </c>
      <c r="AJ615" s="71">
        <v>42461102.661271267</v>
      </c>
      <c r="AK615" s="71">
        <v>0</v>
      </c>
      <c r="AL615" s="71">
        <v>0</v>
      </c>
      <c r="AM615" s="71">
        <v>2958306.3148670178</v>
      </c>
      <c r="AN615" s="71">
        <v>0</v>
      </c>
      <c r="AO615" s="71">
        <v>0</v>
      </c>
      <c r="AP615" s="71">
        <v>115015488.53456572</v>
      </c>
      <c r="AQ615" s="72"/>
      <c r="AR615" s="71">
        <v>1120</v>
      </c>
      <c r="AS615" s="71">
        <v>779</v>
      </c>
      <c r="AT615" s="71">
        <v>0</v>
      </c>
      <c r="AU615" s="71">
        <v>0</v>
      </c>
      <c r="AV615" s="71">
        <v>0</v>
      </c>
      <c r="AW615" s="71">
        <v>0</v>
      </c>
      <c r="AX615" s="71"/>
      <c r="AY615" s="72"/>
      <c r="AZ615" s="71">
        <v>5403.700000000008</v>
      </c>
      <c r="BA615" s="71">
        <v>57265.499999999978</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2321</v>
      </c>
      <c r="B616" s="70">
        <v>357</v>
      </c>
      <c r="C616" s="70">
        <v>20</v>
      </c>
      <c r="D616" s="70">
        <v>21</v>
      </c>
      <c r="E616" s="70">
        <v>2023</v>
      </c>
      <c r="F616" s="70" t="s">
        <v>1539</v>
      </c>
      <c r="G616" s="1064" t="s">
        <v>2301</v>
      </c>
      <c r="H616" s="70" t="s">
        <v>2302</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1184</v>
      </c>
      <c r="AS616" s="71">
        <v>788</v>
      </c>
      <c r="AT616" s="71">
        <v>0</v>
      </c>
      <c r="AU616" s="71">
        <v>0</v>
      </c>
      <c r="AV616" s="71">
        <v>0</v>
      </c>
      <c r="AW616" s="71">
        <v>0</v>
      </c>
      <c r="AX616" s="71"/>
      <c r="AY616" s="72"/>
      <c r="AZ616" s="71">
        <v>5839.3000000000111</v>
      </c>
      <c r="BA616" s="71">
        <v>57697.499999999978</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2322</v>
      </c>
      <c r="B617" s="70">
        <v>357</v>
      </c>
      <c r="C617" s="70">
        <v>21</v>
      </c>
      <c r="D617" s="70">
        <v>21</v>
      </c>
      <c r="E617" s="70">
        <v>2024</v>
      </c>
      <c r="F617" s="70" t="s">
        <v>1554</v>
      </c>
      <c r="G617" s="70" t="s">
        <v>2301</v>
      </c>
      <c r="H617" s="70" t="s">
        <v>2302</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2466</v>
      </c>
      <c r="B618" s="70">
        <v>511</v>
      </c>
      <c r="C618" s="70">
        <v>1</v>
      </c>
      <c r="D618" s="70">
        <v>31</v>
      </c>
      <c r="E618" s="70">
        <v>1990</v>
      </c>
      <c r="F618" s="70" t="s">
        <v>787</v>
      </c>
      <c r="G618" s="70" t="s">
        <v>2467</v>
      </c>
      <c r="H618" s="70" t="s">
        <v>2468</v>
      </c>
      <c r="I618" s="148"/>
      <c r="J618" s="71">
        <v>2816.1733670870899</v>
      </c>
      <c r="K618" s="71">
        <v>266.61312278662979</v>
      </c>
      <c r="L618" s="71">
        <v>518.99053838746647</v>
      </c>
      <c r="M618" s="71">
        <v>1346.722332233828</v>
      </c>
      <c r="N618" s="71">
        <v>1602.15815158448</v>
      </c>
      <c r="O618" s="71">
        <v>1271.928340379864</v>
      </c>
      <c r="P618" s="71">
        <v>1680.7922334122591</v>
      </c>
      <c r="Q618" s="71">
        <v>113.344240238213</v>
      </c>
      <c r="R618" s="71">
        <v>180.75072556182141</v>
      </c>
      <c r="S618" s="71">
        <v>104.83722</v>
      </c>
      <c r="T618" s="72"/>
      <c r="U618" s="71">
        <v>227113184</v>
      </c>
      <c r="V618" s="71">
        <v>78400</v>
      </c>
      <c r="W618" s="71">
        <v>6768</v>
      </c>
      <c r="X618" s="71">
        <v>528309</v>
      </c>
      <c r="Y618" s="71">
        <v>578862</v>
      </c>
      <c r="Z618" s="71">
        <v>523159</v>
      </c>
      <c r="AA618" s="71">
        <v>408115</v>
      </c>
      <c r="AB618" s="71">
        <v>1840326</v>
      </c>
      <c r="AC618" s="71">
        <v>31306351</v>
      </c>
      <c r="AD618" s="71">
        <v>104.83722</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2469</v>
      </c>
      <c r="B619" s="70">
        <v>512</v>
      </c>
      <c r="C619" s="70">
        <v>2</v>
      </c>
      <c r="D619" s="70">
        <v>31</v>
      </c>
      <c r="E619" s="70">
        <v>2005</v>
      </c>
      <c r="F619" s="70" t="s">
        <v>789</v>
      </c>
      <c r="G619" s="70" t="s">
        <v>2467</v>
      </c>
      <c r="H619" s="70" t="s">
        <v>2468</v>
      </c>
      <c r="I619" s="148"/>
      <c r="J619" s="71">
        <v>2842.8579627858489</v>
      </c>
      <c r="K619" s="71">
        <v>160.72965168434919</v>
      </c>
      <c r="L619" s="71">
        <v>429.4292277564125</v>
      </c>
      <c r="M619" s="71">
        <v>2195.4727337445229</v>
      </c>
      <c r="N619" s="71">
        <v>2141.1632689614089</v>
      </c>
      <c r="O619" s="71">
        <v>1943.0440283969281</v>
      </c>
      <c r="P619" s="71">
        <v>1755.9338670529289</v>
      </c>
      <c r="Q619" s="71">
        <v>109.493554148849</v>
      </c>
      <c r="R619" s="71">
        <v>163.0624221195466</v>
      </c>
      <c r="S619" s="71">
        <v>224.61068271675001</v>
      </c>
      <c r="T619" s="72"/>
      <c r="U619" s="71">
        <v>262041391</v>
      </c>
      <c r="V619" s="71">
        <v>64667</v>
      </c>
      <c r="W619" s="71">
        <v>5663</v>
      </c>
      <c r="X619" s="71">
        <v>486448</v>
      </c>
      <c r="Y619" s="71">
        <v>706000</v>
      </c>
      <c r="Z619" s="71">
        <v>924823</v>
      </c>
      <c r="AA619" s="71">
        <v>349185</v>
      </c>
      <c r="AB619" s="71">
        <v>1858522</v>
      </c>
      <c r="AC619" s="71">
        <v>28834213</v>
      </c>
      <c r="AD619" s="71">
        <v>224.61068271675001</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2470</v>
      </c>
      <c r="B620" s="70">
        <v>513</v>
      </c>
      <c r="C620" s="70">
        <v>3</v>
      </c>
      <c r="D620" s="70">
        <v>31</v>
      </c>
      <c r="E620" s="70">
        <v>2006</v>
      </c>
      <c r="F620" s="70" t="s">
        <v>790</v>
      </c>
      <c r="G620" s="70" t="s">
        <v>2467</v>
      </c>
      <c r="H620" s="70" t="s">
        <v>2468</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2471</v>
      </c>
      <c r="B621" s="70">
        <v>514</v>
      </c>
      <c r="C621" s="70">
        <v>4</v>
      </c>
      <c r="D621" s="70">
        <v>31</v>
      </c>
      <c r="E621" s="70">
        <v>2007</v>
      </c>
      <c r="F621" s="70" t="s">
        <v>791</v>
      </c>
      <c r="G621" s="70" t="s">
        <v>2467</v>
      </c>
      <c r="H621" s="70" t="s">
        <v>2468</v>
      </c>
      <c r="I621" s="148"/>
      <c r="J621" s="71">
        <v>2818.3279759286602</v>
      </c>
      <c r="K621" s="71">
        <v>149.36895510484109</v>
      </c>
      <c r="L621" s="71">
        <v>469.43667037648368</v>
      </c>
      <c r="M621" s="71">
        <v>2280.224180126319</v>
      </c>
      <c r="N621" s="71">
        <v>2187.5102135317279</v>
      </c>
      <c r="O621" s="71">
        <v>1914.5668859505749</v>
      </c>
      <c r="P621" s="71">
        <v>1733.9278734014031</v>
      </c>
      <c r="Q621" s="71">
        <v>114.74354480874101</v>
      </c>
      <c r="R621" s="71">
        <v>137.8485817063665</v>
      </c>
      <c r="S621" s="71">
        <v>211.39091153193991</v>
      </c>
      <c r="T621" s="72"/>
      <c r="U621" s="71">
        <v>295521915</v>
      </c>
      <c r="V621" s="71">
        <v>61272</v>
      </c>
      <c r="W621" s="71">
        <v>6048</v>
      </c>
      <c r="X621" s="71">
        <v>582089</v>
      </c>
      <c r="Y621" s="71">
        <v>718259</v>
      </c>
      <c r="Z621" s="71">
        <v>947311</v>
      </c>
      <c r="AA621" s="71">
        <v>339553</v>
      </c>
      <c r="AB621" s="71">
        <v>1844644</v>
      </c>
      <c r="AC621" s="71">
        <v>25075068</v>
      </c>
      <c r="AD621" s="71">
        <v>211.39091153193999</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2472</v>
      </c>
      <c r="B622" s="70">
        <v>515</v>
      </c>
      <c r="C622" s="70">
        <v>5</v>
      </c>
      <c r="D622" s="70">
        <v>31</v>
      </c>
      <c r="E622" s="70">
        <v>2008</v>
      </c>
      <c r="F622" s="70" t="s">
        <v>792</v>
      </c>
      <c r="G622" s="70" t="s">
        <v>2467</v>
      </c>
      <c r="H622" s="70" t="s">
        <v>2468</v>
      </c>
      <c r="I622" s="148"/>
      <c r="J622" s="71">
        <v>2622.0935553925392</v>
      </c>
      <c r="K622" s="71">
        <v>110.6283486898638</v>
      </c>
      <c r="L622" s="71">
        <v>420.67076481579392</v>
      </c>
      <c r="M622" s="71">
        <v>2375.0724962181189</v>
      </c>
      <c r="N622" s="71">
        <v>1967.450914638242</v>
      </c>
      <c r="O622" s="71">
        <v>1863.0984382760771</v>
      </c>
      <c r="P622" s="71">
        <v>1698.6188503941421</v>
      </c>
      <c r="Q622" s="71">
        <v>112.560311384052</v>
      </c>
      <c r="R622" s="71">
        <v>145.65768190677821</v>
      </c>
      <c r="S622" s="71">
        <v>202.46369988484</v>
      </c>
      <c r="T622" s="72"/>
      <c r="U622" s="71">
        <v>283523128</v>
      </c>
      <c r="V622" s="71">
        <v>61272</v>
      </c>
      <c r="W622" s="71">
        <v>6048</v>
      </c>
      <c r="X622" s="71">
        <v>582089</v>
      </c>
      <c r="Y622" s="71">
        <v>724636</v>
      </c>
      <c r="Z622" s="71">
        <v>954200</v>
      </c>
      <c r="AA622" s="71">
        <v>333018</v>
      </c>
      <c r="AB622" s="71">
        <v>1839309</v>
      </c>
      <c r="AC622" s="71">
        <v>27512732</v>
      </c>
      <c r="AD622" s="71">
        <v>202.46369988484</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2473</v>
      </c>
      <c r="B623" s="70">
        <v>516</v>
      </c>
      <c r="C623" s="70">
        <v>6</v>
      </c>
      <c r="D623" s="70">
        <v>31</v>
      </c>
      <c r="E623" s="70">
        <v>2009</v>
      </c>
      <c r="F623" s="70" t="s">
        <v>176</v>
      </c>
      <c r="G623" s="70" t="s">
        <v>2467</v>
      </c>
      <c r="H623" s="70" t="s">
        <v>2468</v>
      </c>
      <c r="I623" s="148"/>
      <c r="J623" s="71">
        <v>2375.1744860939812</v>
      </c>
      <c r="K623" s="71">
        <v>112.949435179169</v>
      </c>
      <c r="L623" s="71">
        <v>481.20035110067641</v>
      </c>
      <c r="M623" s="71">
        <v>2368.3977300158849</v>
      </c>
      <c r="N623" s="71">
        <v>1907.1171862658191</v>
      </c>
      <c r="O623" s="71">
        <v>1908.034417407792</v>
      </c>
      <c r="P623" s="71">
        <v>1620.179008841234</v>
      </c>
      <c r="Q623" s="71">
        <v>106.903188967913</v>
      </c>
      <c r="R623" s="71">
        <v>130.7231696995874</v>
      </c>
      <c r="S623" s="71">
        <v>183.8221259712019</v>
      </c>
      <c r="T623" s="72"/>
      <c r="U623" s="71">
        <v>232101097</v>
      </c>
      <c r="V623" s="71">
        <v>59625</v>
      </c>
      <c r="W623" s="71">
        <v>9948</v>
      </c>
      <c r="X623" s="71">
        <v>619287</v>
      </c>
      <c r="Y623" s="71">
        <v>729603</v>
      </c>
      <c r="Z623" s="71">
        <v>964558</v>
      </c>
      <c r="AA623" s="71">
        <v>326093</v>
      </c>
      <c r="AB623" s="71">
        <v>1833757</v>
      </c>
      <c r="AC623" s="71">
        <v>24088838</v>
      </c>
      <c r="AD623" s="71">
        <v>183.8221259712019</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5.8879999999999999</v>
      </c>
      <c r="BI623" s="71">
        <v>0</v>
      </c>
      <c r="BJ623" s="71">
        <v>2426.3719999999998</v>
      </c>
      <c r="BK623" s="71">
        <v>426.54599999999999</v>
      </c>
      <c r="BL623" s="71">
        <v>244.08499999999998</v>
      </c>
      <c r="BM623" s="71">
        <v>0</v>
      </c>
      <c r="BN623" s="72"/>
      <c r="BO623" s="71">
        <v>1</v>
      </c>
      <c r="BP623" s="71">
        <v>0</v>
      </c>
      <c r="BQ623" s="71">
        <v>105</v>
      </c>
      <c r="BR623" s="71">
        <v>3</v>
      </c>
      <c r="BS623" s="71">
        <v>51</v>
      </c>
      <c r="BT623" s="71">
        <v>0</v>
      </c>
      <c r="BU623"/>
      <c r="BV623" s="70">
        <v>2838.625</v>
      </c>
      <c r="BW623" s="70">
        <v>8.2439999999999998</v>
      </c>
      <c r="BX623" s="70">
        <v>27.870999999999999</v>
      </c>
      <c r="BY623" s="70">
        <v>6.9349999999999996</v>
      </c>
      <c r="BZ623" s="70">
        <v>19.236000000000001</v>
      </c>
      <c r="CA623" s="70">
        <v>0</v>
      </c>
      <c r="CB623" s="70">
        <v>130.02000000000001</v>
      </c>
      <c r="CC623" s="70">
        <v>71.959999999999994</v>
      </c>
      <c r="CD623" s="70">
        <v>0</v>
      </c>
    </row>
    <row r="624" spans="1:82">
      <c r="A624" s="70" t="s">
        <v>2474</v>
      </c>
      <c r="B624" s="70">
        <v>517</v>
      </c>
      <c r="C624" s="70">
        <v>7</v>
      </c>
      <c r="D624" s="70">
        <v>31</v>
      </c>
      <c r="E624" s="70">
        <v>2010</v>
      </c>
      <c r="F624" s="70" t="s">
        <v>177</v>
      </c>
      <c r="G624" s="70" t="s">
        <v>2467</v>
      </c>
      <c r="H624" s="70" t="s">
        <v>2468</v>
      </c>
      <c r="I624" s="148"/>
      <c r="J624" s="71">
        <v>2596.573109507051</v>
      </c>
      <c r="K624" s="71">
        <v>121.69214376606151</v>
      </c>
      <c r="L624" s="71">
        <v>463.37974566751041</v>
      </c>
      <c r="M624" s="71">
        <v>2501.8149722547919</v>
      </c>
      <c r="N624" s="71">
        <v>2329.1208818779178</v>
      </c>
      <c r="O624" s="71">
        <v>1916.51860171879</v>
      </c>
      <c r="P624" s="71">
        <v>1631.566635715267</v>
      </c>
      <c r="Q624" s="71">
        <v>111.242285368579</v>
      </c>
      <c r="R624" s="71">
        <v>134.04314397470691</v>
      </c>
      <c r="S624" s="71">
        <v>174.84852238612001</v>
      </c>
      <c r="T624" s="72"/>
      <c r="U624" s="71">
        <v>252060533</v>
      </c>
      <c r="V624" s="71">
        <v>59625</v>
      </c>
      <c r="W624" s="71">
        <v>9948</v>
      </c>
      <c r="X624" s="71">
        <v>619287</v>
      </c>
      <c r="Y624" s="71">
        <v>735976</v>
      </c>
      <c r="Z624" s="71">
        <v>973349</v>
      </c>
      <c r="AA624" s="71">
        <v>320184</v>
      </c>
      <c r="AB624" s="71">
        <v>1828471</v>
      </c>
      <c r="AC624" s="71">
        <v>23407762</v>
      </c>
      <c r="AD624" s="71">
        <v>174.84852238612001</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7.6870000000000003</v>
      </c>
      <c r="BI624" s="71">
        <v>0</v>
      </c>
      <c r="BJ624" s="71">
        <v>2475.2939999999999</v>
      </c>
      <c r="BK624" s="71">
        <v>459.56900000000002</v>
      </c>
      <c r="BL624" s="71">
        <v>367.983</v>
      </c>
      <c r="BM624" s="71">
        <v>0</v>
      </c>
      <c r="BN624" s="72"/>
      <c r="BO624" s="71">
        <v>1</v>
      </c>
      <c r="BP624" s="71">
        <v>0</v>
      </c>
      <c r="BQ624" s="71">
        <v>108</v>
      </c>
      <c r="BR624" s="71">
        <v>3</v>
      </c>
      <c r="BS624" s="71">
        <v>53</v>
      </c>
      <c r="BT624" s="71">
        <v>0</v>
      </c>
      <c r="BU624"/>
      <c r="BV624" s="70">
        <v>2977.2550000000001</v>
      </c>
      <c r="BW624" s="70">
        <v>0.115</v>
      </c>
      <c r="BX624" s="70">
        <v>142.482</v>
      </c>
      <c r="BY624" s="70">
        <v>8.8070000000000004</v>
      </c>
      <c r="BZ624" s="70">
        <v>20.021000000000001</v>
      </c>
      <c r="CA624" s="70">
        <v>3.472</v>
      </c>
      <c r="CB624" s="70">
        <v>83.619</v>
      </c>
      <c r="CC624" s="70">
        <v>74.762</v>
      </c>
      <c r="CD624" s="70">
        <v>0</v>
      </c>
    </row>
    <row r="625" spans="1:82">
      <c r="A625" s="70" t="s">
        <v>2475</v>
      </c>
      <c r="B625" s="70">
        <v>518</v>
      </c>
      <c r="C625" s="70">
        <v>8</v>
      </c>
      <c r="D625" s="70">
        <v>31</v>
      </c>
      <c r="E625" s="70">
        <v>2011</v>
      </c>
      <c r="F625" s="70" t="s">
        <v>178</v>
      </c>
      <c r="G625" s="70" t="s">
        <v>2467</v>
      </c>
      <c r="H625" s="70" t="s">
        <v>2468</v>
      </c>
      <c r="I625" s="148"/>
      <c r="J625" s="71">
        <v>3054.9782141898449</v>
      </c>
      <c r="K625" s="71">
        <v>160.779644323334</v>
      </c>
      <c r="L625" s="71">
        <v>410.38947991143158</v>
      </c>
      <c r="M625" s="71">
        <v>2873.078123358368</v>
      </c>
      <c r="N625" s="71">
        <v>2894.716817961521</v>
      </c>
      <c r="O625" s="71">
        <v>1902.9535411018758</v>
      </c>
      <c r="P625" s="71">
        <v>1563.8858412898846</v>
      </c>
      <c r="Q625" s="71">
        <v>127.885798767078</v>
      </c>
      <c r="R625" s="71">
        <v>133.29897939086911</v>
      </c>
      <c r="S625" s="71">
        <v>177.9326521598347</v>
      </c>
      <c r="T625" s="72"/>
      <c r="U625" s="71">
        <v>255814008</v>
      </c>
      <c r="V625" s="71">
        <v>59625</v>
      </c>
      <c r="W625" s="71">
        <v>9948</v>
      </c>
      <c r="X625" s="71">
        <v>619287</v>
      </c>
      <c r="Y625" s="71">
        <v>744226</v>
      </c>
      <c r="Z625" s="71">
        <v>987456</v>
      </c>
      <c r="AA625" s="71">
        <v>316035</v>
      </c>
      <c r="AB625" s="71">
        <v>1822331</v>
      </c>
      <c r="AC625" s="71">
        <v>23239311</v>
      </c>
      <c r="AD625" s="71">
        <v>177.9326521598347</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0</v>
      </c>
      <c r="BJ625" s="71">
        <v>2522.6080000000002</v>
      </c>
      <c r="BK625" s="71">
        <v>449.38</v>
      </c>
      <c r="BL625" s="71">
        <v>382.94497000000001</v>
      </c>
      <c r="BM625" s="71">
        <v>0</v>
      </c>
      <c r="BN625" s="72"/>
      <c r="BO625" s="71">
        <v>0</v>
      </c>
      <c r="BP625" s="71">
        <v>0</v>
      </c>
      <c r="BQ625" s="71">
        <v>109</v>
      </c>
      <c r="BR625" s="71">
        <v>2</v>
      </c>
      <c r="BS625" s="71">
        <v>57</v>
      </c>
      <c r="BT625" s="71">
        <v>0</v>
      </c>
      <c r="BU625"/>
      <c r="BV625" s="70">
        <v>3014.96497</v>
      </c>
      <c r="BW625" s="70">
        <v>9.2059999999999995</v>
      </c>
      <c r="BX625" s="70">
        <v>164.52600000000001</v>
      </c>
      <c r="BY625" s="70">
        <v>1.1859999999999999</v>
      </c>
      <c r="BZ625" s="70">
        <v>20.306000000000001</v>
      </c>
      <c r="CA625" s="70">
        <v>3.9830000000000001</v>
      </c>
      <c r="CB625" s="70">
        <v>84.69</v>
      </c>
      <c r="CC625" s="70">
        <v>56.070999999999998</v>
      </c>
      <c r="CD625" s="70">
        <v>0</v>
      </c>
    </row>
    <row r="626" spans="1:82">
      <c r="A626" s="70" t="s">
        <v>2476</v>
      </c>
      <c r="B626" s="70">
        <v>519</v>
      </c>
      <c r="C626" s="70">
        <v>9</v>
      </c>
      <c r="D626" s="70">
        <v>31</v>
      </c>
      <c r="E626" s="70">
        <v>2012</v>
      </c>
      <c r="F626" s="70" t="s">
        <v>179</v>
      </c>
      <c r="G626" s="70" t="s">
        <v>2467</v>
      </c>
      <c r="H626" s="70" t="s">
        <v>2468</v>
      </c>
      <c r="I626" s="148"/>
      <c r="J626" s="71">
        <v>3321.143963756213</v>
      </c>
      <c r="K626" s="71">
        <v>155.4427523103007</v>
      </c>
      <c r="L626" s="71">
        <v>406.37988109811448</v>
      </c>
      <c r="M626" s="71">
        <v>3239.0279702733092</v>
      </c>
      <c r="N626" s="71">
        <v>3129.5872908334909</v>
      </c>
      <c r="O626" s="71">
        <v>1918.7098824994041</v>
      </c>
      <c r="P626" s="71">
        <v>1550.0255297789718</v>
      </c>
      <c r="Q626" s="71">
        <v>139.17636866675099</v>
      </c>
      <c r="R626" s="71">
        <v>129.25169402155299</v>
      </c>
      <c r="S626" s="71">
        <v>159.61546887013</v>
      </c>
      <c r="T626" s="72"/>
      <c r="U626" s="71">
        <v>248993582</v>
      </c>
      <c r="V626" s="71">
        <v>59625</v>
      </c>
      <c r="W626" s="71">
        <v>9948</v>
      </c>
      <c r="X626" s="71">
        <v>619287</v>
      </c>
      <c r="Y626" s="71">
        <v>751689</v>
      </c>
      <c r="Z626" s="71">
        <v>1003529</v>
      </c>
      <c r="AA626" s="71">
        <v>311462</v>
      </c>
      <c r="AB626" s="71">
        <v>1825361</v>
      </c>
      <c r="AC626" s="71">
        <v>21950067</v>
      </c>
      <c r="AD626" s="71">
        <v>159.61546887013</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0</v>
      </c>
      <c r="BJ626" s="71">
        <v>2809.701</v>
      </c>
      <c r="BK626" s="71">
        <v>434.36900000000003</v>
      </c>
      <c r="BL626" s="71">
        <v>416.25499999999994</v>
      </c>
      <c r="BM626" s="71">
        <v>0</v>
      </c>
      <c r="BN626" s="72"/>
      <c r="BO626" s="71">
        <v>0</v>
      </c>
      <c r="BP626" s="71">
        <v>0</v>
      </c>
      <c r="BQ626" s="71">
        <v>117</v>
      </c>
      <c r="BR626" s="71">
        <v>3</v>
      </c>
      <c r="BS626" s="71">
        <v>58</v>
      </c>
      <c r="BT626" s="71">
        <v>0</v>
      </c>
      <c r="BU626"/>
      <c r="BV626" s="70">
        <v>3380.2579999999998</v>
      </c>
      <c r="BW626" s="70">
        <v>11.798</v>
      </c>
      <c r="BX626" s="70">
        <v>156.155</v>
      </c>
      <c r="BY626" s="70">
        <v>0</v>
      </c>
      <c r="BZ626" s="70">
        <v>0</v>
      </c>
      <c r="CA626" s="70">
        <v>0</v>
      </c>
      <c r="CB626" s="70">
        <v>68.933000000000007</v>
      </c>
      <c r="CC626" s="70">
        <v>43.180999999999997</v>
      </c>
      <c r="CD626" s="70">
        <v>0</v>
      </c>
    </row>
    <row r="627" spans="1:82">
      <c r="A627" s="70" t="s">
        <v>2477</v>
      </c>
      <c r="B627" s="70">
        <v>520</v>
      </c>
      <c r="C627" s="70">
        <v>10</v>
      </c>
      <c r="D627" s="70">
        <v>31</v>
      </c>
      <c r="E627" s="70">
        <v>2013</v>
      </c>
      <c r="F627" s="70" t="s">
        <v>180</v>
      </c>
      <c r="G627" s="70" t="s">
        <v>2467</v>
      </c>
      <c r="H627" s="70" t="s">
        <v>2468</v>
      </c>
      <c r="I627" s="148"/>
      <c r="J627" s="71">
        <v>3381.3384961960469</v>
      </c>
      <c r="K627" s="71">
        <v>134.05799793951269</v>
      </c>
      <c r="L627" s="71">
        <v>382.62045347206077</v>
      </c>
      <c r="M627" s="71">
        <v>3177.1090363456692</v>
      </c>
      <c r="N627" s="71">
        <v>3453.2134861187978</v>
      </c>
      <c r="O627" s="71">
        <v>1864.6888688219065</v>
      </c>
      <c r="P627" s="71">
        <v>1541.8140785093049</v>
      </c>
      <c r="Q627" s="71">
        <v>141.22574663849801</v>
      </c>
      <c r="R627" s="71">
        <v>132.41619932892101</v>
      </c>
      <c r="S627" s="71">
        <v>174.19489703942199</v>
      </c>
      <c r="T627" s="72"/>
      <c r="U627" s="71">
        <v>238472307</v>
      </c>
      <c r="V627" s="71">
        <v>59625</v>
      </c>
      <c r="W627" s="71">
        <v>9948</v>
      </c>
      <c r="X627" s="71">
        <v>619287</v>
      </c>
      <c r="Y627" s="71">
        <v>757073</v>
      </c>
      <c r="Z627" s="71">
        <v>1018819</v>
      </c>
      <c r="AA627" s="71">
        <v>308649</v>
      </c>
      <c r="AB627" s="71">
        <v>1825686</v>
      </c>
      <c r="AC627" s="71">
        <v>21950873</v>
      </c>
      <c r="AD627" s="71">
        <v>174.19489703942199</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0</v>
      </c>
      <c r="BJ627" s="71">
        <v>3048.0650000000001</v>
      </c>
      <c r="BK627" s="71">
        <v>475.25400000000002</v>
      </c>
      <c r="BL627" s="71">
        <v>408.51799999999997</v>
      </c>
      <c r="BM627" s="71">
        <v>0</v>
      </c>
      <c r="BN627" s="72"/>
      <c r="BO627" s="71">
        <v>0</v>
      </c>
      <c r="BP627" s="71">
        <v>0</v>
      </c>
      <c r="BQ627" s="71">
        <v>113</v>
      </c>
      <c r="BR627" s="71">
        <v>2</v>
      </c>
      <c r="BS627" s="71">
        <v>54</v>
      </c>
      <c r="BT627" s="71">
        <v>0</v>
      </c>
      <c r="BU627"/>
      <c r="BV627" s="70">
        <v>3657.085</v>
      </c>
      <c r="BW627" s="70">
        <v>10.776</v>
      </c>
      <c r="BX627" s="70">
        <v>122.551</v>
      </c>
      <c r="BY627" s="70">
        <v>0</v>
      </c>
      <c r="BZ627" s="70">
        <v>17.219000000000001</v>
      </c>
      <c r="CA627" s="70">
        <v>3.3540000000000001</v>
      </c>
      <c r="CB627" s="70">
        <v>82.807000000000002</v>
      </c>
      <c r="CC627" s="70">
        <v>38.045000000000002</v>
      </c>
      <c r="CD627" s="70">
        <v>0</v>
      </c>
    </row>
    <row r="628" spans="1:82">
      <c r="A628" s="70" t="s">
        <v>2478</v>
      </c>
      <c r="B628" s="70">
        <v>521</v>
      </c>
      <c r="C628" s="70">
        <v>11</v>
      </c>
      <c r="D628" s="70">
        <v>31</v>
      </c>
      <c r="E628" s="70">
        <v>2014</v>
      </c>
      <c r="F628" s="70" t="s">
        <v>181</v>
      </c>
      <c r="G628" s="70" t="s">
        <v>2467</v>
      </c>
      <c r="H628" s="70" t="s">
        <v>2468</v>
      </c>
      <c r="I628" s="148"/>
      <c r="J628" s="71">
        <v>3211.2928748047789</v>
      </c>
      <c r="K628" s="71">
        <v>131.40306609792029</v>
      </c>
      <c r="L628" s="71">
        <v>413.07222001127832</v>
      </c>
      <c r="M628" s="71">
        <v>3208.7402998153152</v>
      </c>
      <c r="N628" s="71">
        <v>2734.8332314548702</v>
      </c>
      <c r="O628" s="71">
        <v>1790.2204946886748</v>
      </c>
      <c r="P628" s="71">
        <v>1536.250518835124</v>
      </c>
      <c r="Q628" s="71">
        <v>134.95056125821699</v>
      </c>
      <c r="R628" s="71">
        <v>129.24555722026119</v>
      </c>
      <c r="S628" s="71">
        <v>181.5035387174278</v>
      </c>
      <c r="T628" s="72"/>
      <c r="U628" s="71">
        <v>247370084</v>
      </c>
      <c r="V628" s="71">
        <v>52731</v>
      </c>
      <c r="W628" s="71">
        <v>9422</v>
      </c>
      <c r="X628" s="71">
        <v>621497</v>
      </c>
      <c r="Y628" s="71">
        <v>761778</v>
      </c>
      <c r="Z628" s="71">
        <v>1030190</v>
      </c>
      <c r="AA628" s="71">
        <v>305945</v>
      </c>
      <c r="AB628" s="71">
        <v>1818314</v>
      </c>
      <c r="AC628" s="71">
        <v>21492639</v>
      </c>
      <c r="AD628" s="71">
        <v>181.5035387174278</v>
      </c>
      <c r="AE628" s="72"/>
      <c r="AF628" s="71"/>
      <c r="AG628" s="71"/>
      <c r="AH628" s="71"/>
      <c r="AI628" s="71"/>
      <c r="AJ628" s="71"/>
      <c r="AK628" s="71"/>
      <c r="AL628" s="71"/>
      <c r="AM628" s="71"/>
      <c r="AN628" s="71"/>
      <c r="AO628" s="71"/>
      <c r="AP628" s="71"/>
      <c r="AQ628" s="72"/>
      <c r="AR628" s="71">
        <v>38350</v>
      </c>
      <c r="AS628" s="71">
        <v>9780</v>
      </c>
      <c r="AT628" s="71">
        <v>7</v>
      </c>
      <c r="AU628" s="71">
        <v>8</v>
      </c>
      <c r="AV628" s="71">
        <v>2</v>
      </c>
      <c r="AW628" s="71">
        <v>2</v>
      </c>
      <c r="AX628" s="71"/>
      <c r="AY628" s="72"/>
      <c r="AZ628" s="71">
        <v>175899.71999999991</v>
      </c>
      <c r="BA628" s="71">
        <v>507692.67999999988</v>
      </c>
      <c r="BB628" s="71">
        <v>30210.400000000001</v>
      </c>
      <c r="BC628" s="71">
        <v>3960</v>
      </c>
      <c r="BD628" s="71">
        <v>2044.5</v>
      </c>
      <c r="BE628" s="71">
        <v>1558</v>
      </c>
      <c r="BF628" s="71"/>
      <c r="BG628" s="72"/>
      <c r="BH628" s="71">
        <v>0</v>
      </c>
      <c r="BI628" s="71">
        <v>0</v>
      </c>
      <c r="BJ628" s="71">
        <v>2814.8649999999998</v>
      </c>
      <c r="BK628" s="71">
        <v>442.53199999999998</v>
      </c>
      <c r="BL628" s="71">
        <v>396.142</v>
      </c>
      <c r="BM628" s="71">
        <v>0</v>
      </c>
      <c r="BN628" s="72"/>
      <c r="BO628" s="71">
        <v>0</v>
      </c>
      <c r="BP628" s="71">
        <v>0</v>
      </c>
      <c r="BQ628" s="71">
        <v>117</v>
      </c>
      <c r="BR628" s="71">
        <v>2</v>
      </c>
      <c r="BS628" s="71">
        <v>53</v>
      </c>
      <c r="BT628" s="71">
        <v>0</v>
      </c>
      <c r="BU628"/>
      <c r="BV628" s="70">
        <v>3372.4380000000001</v>
      </c>
      <c r="BW628" s="70">
        <v>10.952</v>
      </c>
      <c r="BX628" s="70">
        <v>130.95599999999999</v>
      </c>
      <c r="BY628" s="70">
        <v>1.07</v>
      </c>
      <c r="BZ628" s="70">
        <v>19.663</v>
      </c>
      <c r="CA628" s="70">
        <v>0</v>
      </c>
      <c r="CB628" s="70">
        <v>84.632999999999996</v>
      </c>
      <c r="CC628" s="70">
        <v>33.826999999999998</v>
      </c>
      <c r="CD628" s="70">
        <v>0</v>
      </c>
    </row>
    <row r="629" spans="1:82">
      <c r="A629" s="70" t="s">
        <v>2479</v>
      </c>
      <c r="B629" s="70">
        <v>522</v>
      </c>
      <c r="C629" s="70">
        <v>12</v>
      </c>
      <c r="D629" s="70">
        <v>31</v>
      </c>
      <c r="E629" s="70">
        <v>2015</v>
      </c>
      <c r="F629" s="70" t="s">
        <v>182</v>
      </c>
      <c r="G629" s="70" t="s">
        <v>2467</v>
      </c>
      <c r="H629" s="70" t="s">
        <v>2468</v>
      </c>
      <c r="I629" s="148"/>
      <c r="J629" s="71">
        <v>2815.0358219331142</v>
      </c>
      <c r="K629" s="71">
        <v>123.8560135079359</v>
      </c>
      <c r="L629" s="71">
        <v>407.65457199279712</v>
      </c>
      <c r="M629" s="71">
        <v>2867.7511071847712</v>
      </c>
      <c r="N629" s="71">
        <v>2481.9973398828588</v>
      </c>
      <c r="O629" s="71">
        <v>1787.8771550167755</v>
      </c>
      <c r="P629" s="71">
        <v>1523.7250867013759</v>
      </c>
      <c r="Q629" s="71">
        <v>131.52877652101199</v>
      </c>
      <c r="R629" s="71">
        <v>127.28827694825947</v>
      </c>
      <c r="S629" s="71">
        <v>196.06024609957751</v>
      </c>
      <c r="T629" s="72"/>
      <c r="U629" s="71">
        <v>271193289</v>
      </c>
      <c r="V629" s="71">
        <v>52731</v>
      </c>
      <c r="W629" s="71">
        <v>9422</v>
      </c>
      <c r="X629" s="71">
        <v>621497</v>
      </c>
      <c r="Y629" s="71">
        <v>767976</v>
      </c>
      <c r="Z629" s="71">
        <v>1038743</v>
      </c>
      <c r="AA629" s="71">
        <v>303211</v>
      </c>
      <c r="AB629" s="71">
        <v>1810343</v>
      </c>
      <c r="AC629" s="71">
        <v>21757854</v>
      </c>
      <c r="AD629" s="71">
        <v>196.0602460995776</v>
      </c>
      <c r="AE629" s="72"/>
      <c r="AF629" s="71">
        <v>2832562612.3217268</v>
      </c>
      <c r="AG629" s="71">
        <v>93615418.698274076</v>
      </c>
      <c r="AH629" s="71">
        <v>84899086.478273332</v>
      </c>
      <c r="AI629" s="71">
        <v>3807827959.5226278</v>
      </c>
      <c r="AJ629" s="71">
        <v>4128005206.06145</v>
      </c>
      <c r="AK629" s="71"/>
      <c r="AL629" s="71"/>
      <c r="AM629" s="71">
        <v>248099914.04673469</v>
      </c>
      <c r="AN629" s="71"/>
      <c r="AO629" s="71"/>
      <c r="AP629" s="71">
        <v>11195010197.129086</v>
      </c>
      <c r="AQ629" s="72"/>
      <c r="AR629" s="71">
        <v>42087</v>
      </c>
      <c r="AS629" s="71">
        <v>12163</v>
      </c>
      <c r="AT629" s="71">
        <v>7</v>
      </c>
      <c r="AU629" s="71">
        <v>9</v>
      </c>
      <c r="AV629" s="71">
        <v>2</v>
      </c>
      <c r="AW629" s="71">
        <v>4</v>
      </c>
      <c r="AX629" s="71"/>
      <c r="AY629" s="72"/>
      <c r="AZ629" s="71">
        <v>197931.09</v>
      </c>
      <c r="BA629" s="71">
        <v>677403.57999999984</v>
      </c>
      <c r="BB629" s="71">
        <v>30210.400000000001</v>
      </c>
      <c r="BC629" s="71">
        <v>4025.5</v>
      </c>
      <c r="BD629" s="71">
        <v>2044.5</v>
      </c>
      <c r="BE629" s="71">
        <v>10688</v>
      </c>
      <c r="BF629" s="71"/>
      <c r="BG629" s="72"/>
      <c r="BH629" s="71">
        <v>0</v>
      </c>
      <c r="BI629" s="71">
        <v>0</v>
      </c>
      <c r="BJ629" s="71">
        <v>2978.4090000000001</v>
      </c>
      <c r="BK629" s="71">
        <v>446.09800000000001</v>
      </c>
      <c r="BL629" s="71">
        <v>364.185</v>
      </c>
      <c r="BM629" s="71">
        <v>0</v>
      </c>
      <c r="BN629" s="72"/>
      <c r="BO629" s="71">
        <v>0</v>
      </c>
      <c r="BP629" s="71">
        <v>0</v>
      </c>
      <c r="BQ629" s="71">
        <v>115</v>
      </c>
      <c r="BR629" s="71">
        <v>2</v>
      </c>
      <c r="BS629" s="71">
        <v>51</v>
      </c>
      <c r="BT629" s="71">
        <v>0</v>
      </c>
      <c r="BU629"/>
      <c r="BV629" s="70">
        <v>3472.3310000000001</v>
      </c>
      <c r="BW629" s="70">
        <v>6.827</v>
      </c>
      <c r="BX629" s="70">
        <v>116.39</v>
      </c>
      <c r="BY629" s="70">
        <v>2.0539999999999998</v>
      </c>
      <c r="BZ629" s="70">
        <v>30.693000000000001</v>
      </c>
      <c r="CA629" s="70">
        <v>0</v>
      </c>
      <c r="CB629" s="70">
        <v>83.864999999999995</v>
      </c>
      <c r="CC629" s="70">
        <v>26.757999999999999</v>
      </c>
      <c r="CD629" s="70">
        <v>49.774000000000001</v>
      </c>
    </row>
    <row r="630" spans="1:82">
      <c r="A630" s="70" t="s">
        <v>2480</v>
      </c>
      <c r="B630" s="70">
        <v>523</v>
      </c>
      <c r="C630" s="70">
        <v>13</v>
      </c>
      <c r="D630" s="70">
        <v>31</v>
      </c>
      <c r="E630" s="70">
        <v>2016</v>
      </c>
      <c r="F630" s="70" t="s">
        <v>155</v>
      </c>
      <c r="G630" s="70" t="s">
        <v>2467</v>
      </c>
      <c r="H630" s="70" t="s">
        <v>2468</v>
      </c>
      <c r="I630" s="148"/>
      <c r="J630" s="71">
        <v>2608.7512148758419</v>
      </c>
      <c r="K630" s="71">
        <v>119.00849756769952</v>
      </c>
      <c r="L630" s="71">
        <v>398.26648385459657</v>
      </c>
      <c r="M630" s="71">
        <v>2299.6660145537567</v>
      </c>
      <c r="N630" s="71">
        <v>2457.2181728502283</v>
      </c>
      <c r="O630" s="71">
        <v>1788.830990870408</v>
      </c>
      <c r="P630" s="71">
        <v>1506.6508019767564</v>
      </c>
      <c r="Q630" s="71">
        <v>127.00691024879818</v>
      </c>
      <c r="R630" s="71">
        <v>131.67068288986613</v>
      </c>
      <c r="S630" s="71">
        <v>205.77005271528</v>
      </c>
      <c r="T630" s="72"/>
      <c r="U630" s="71">
        <v>267142453</v>
      </c>
      <c r="V630" s="71">
        <v>52731</v>
      </c>
      <c r="W630" s="71">
        <v>9422</v>
      </c>
      <c r="X630" s="71">
        <v>621497</v>
      </c>
      <c r="Y630" s="71">
        <v>770607</v>
      </c>
      <c r="Z630" s="71">
        <v>1052073</v>
      </c>
      <c r="AA630" s="71">
        <v>310092</v>
      </c>
      <c r="AB630" s="71">
        <v>1798149</v>
      </c>
      <c r="AC630" s="71">
        <v>22488056.539849281</v>
      </c>
      <c r="AD630" s="71">
        <v>205.77005271528</v>
      </c>
      <c r="AE630" s="72"/>
      <c r="AF630" s="71">
        <v>2834738907.780365</v>
      </c>
      <c r="AG630" s="71">
        <v>88930818.067629069</v>
      </c>
      <c r="AH630" s="71">
        <v>70889786.376146942</v>
      </c>
      <c r="AI630" s="71">
        <v>3625707477.6649389</v>
      </c>
      <c r="AJ630" s="71">
        <v>4175524859.9197788</v>
      </c>
      <c r="AK630" s="71"/>
      <c r="AL630" s="71"/>
      <c r="AM630" s="71">
        <v>246620228.4793824</v>
      </c>
      <c r="AN630" s="71"/>
      <c r="AO630" s="71"/>
      <c r="AP630" s="71">
        <v>11042412078.28824</v>
      </c>
      <c r="AQ630" s="72"/>
      <c r="AR630" s="71">
        <v>44786</v>
      </c>
      <c r="AS630" s="71">
        <v>13578</v>
      </c>
      <c r="AT630" s="71">
        <v>7</v>
      </c>
      <c r="AU630" s="71">
        <v>13</v>
      </c>
      <c r="AV630" s="71">
        <v>2</v>
      </c>
      <c r="AW630" s="71">
        <v>5</v>
      </c>
      <c r="AX630" s="71"/>
      <c r="AY630" s="72"/>
      <c r="AZ630" s="71">
        <v>213307.15199999991</v>
      </c>
      <c r="BA630" s="71">
        <v>802296.58000000031</v>
      </c>
      <c r="BB630" s="71">
        <v>30210.400000000001</v>
      </c>
      <c r="BC630" s="71">
        <v>8960.4</v>
      </c>
      <c r="BD630" s="71">
        <v>2044.5</v>
      </c>
      <c r="BE630" s="71">
        <v>16938</v>
      </c>
      <c r="BF630" s="71"/>
      <c r="BG630" s="72"/>
      <c r="BH630" s="71">
        <v>0</v>
      </c>
      <c r="BI630" s="71">
        <v>0</v>
      </c>
      <c r="BJ630" s="71">
        <v>2630.6840000000002</v>
      </c>
      <c r="BK630" s="71">
        <v>437.91</v>
      </c>
      <c r="BL630" s="71">
        <v>369.24400000000003</v>
      </c>
      <c r="BM630" s="71">
        <v>0</v>
      </c>
      <c r="BN630" s="72"/>
      <c r="BO630" s="71">
        <v>0</v>
      </c>
      <c r="BP630" s="71">
        <v>0</v>
      </c>
      <c r="BQ630" s="71">
        <v>118</v>
      </c>
      <c r="BR630" s="71">
        <v>2</v>
      </c>
      <c r="BS630" s="71">
        <v>52</v>
      </c>
      <c r="BT630" s="71">
        <v>0</v>
      </c>
      <c r="BU630"/>
      <c r="BV630" s="70">
        <v>3150.2</v>
      </c>
      <c r="BW630" s="70">
        <v>6.9589999999999996</v>
      </c>
      <c r="BX630" s="70">
        <v>156.708</v>
      </c>
      <c r="BY630" s="70">
        <v>2.1800000000000002</v>
      </c>
      <c r="BZ630" s="70">
        <v>33.222999999999999</v>
      </c>
      <c r="CA630" s="70">
        <v>0</v>
      </c>
      <c r="CB630" s="70">
        <v>72.355999999999995</v>
      </c>
      <c r="CC630" s="70">
        <v>16.212</v>
      </c>
      <c r="CD630" s="70">
        <v>0</v>
      </c>
    </row>
    <row r="631" spans="1:82">
      <c r="A631" s="70" t="s">
        <v>2481</v>
      </c>
      <c r="B631" s="70">
        <v>524</v>
      </c>
      <c r="C631" s="70">
        <v>14</v>
      </c>
      <c r="D631" s="70">
        <v>31</v>
      </c>
      <c r="E631" s="70">
        <v>2017</v>
      </c>
      <c r="F631" s="70" t="s">
        <v>156</v>
      </c>
      <c r="G631" s="70" t="s">
        <v>2467</v>
      </c>
      <c r="H631" s="70" t="s">
        <v>2468</v>
      </c>
      <c r="I631" s="148"/>
      <c r="J631" s="71">
        <v>2557.3273759977055</v>
      </c>
      <c r="K631" s="71">
        <v>114.55337725819759</v>
      </c>
      <c r="L631" s="71">
        <v>367.73305492066737</v>
      </c>
      <c r="M631" s="71">
        <v>2092.8759810692768</v>
      </c>
      <c r="N631" s="71">
        <v>2331.0766493485385</v>
      </c>
      <c r="O631" s="71">
        <v>1774.1726196911582</v>
      </c>
      <c r="P631" s="71">
        <v>1502.1325965076765</v>
      </c>
      <c r="Q631" s="71">
        <v>122.206175164706</v>
      </c>
      <c r="R631" s="71">
        <v>132.874419322785</v>
      </c>
      <c r="S631" s="71">
        <v>223.89538378492523</v>
      </c>
      <c r="T631" s="72"/>
      <c r="U631" s="71">
        <v>283842139</v>
      </c>
      <c r="V631" s="71">
        <v>52731</v>
      </c>
      <c r="W631" s="71">
        <v>9422</v>
      </c>
      <c r="X631" s="71">
        <v>621497</v>
      </c>
      <c r="Y631" s="71">
        <v>776133</v>
      </c>
      <c r="Z631" s="71">
        <v>1060761</v>
      </c>
      <c r="AA631" s="71">
        <v>311133</v>
      </c>
      <c r="AB631" s="71">
        <v>1789184</v>
      </c>
      <c r="AC631" s="71">
        <v>23143931.999999989</v>
      </c>
      <c r="AD631" s="71">
        <v>223.8953837849252</v>
      </c>
      <c r="AE631" s="72"/>
      <c r="AF631" s="71">
        <v>3140270178.5668969</v>
      </c>
      <c r="AG631" s="71">
        <v>87339870.892862082</v>
      </c>
      <c r="AH631" s="71">
        <v>85608622.332044169</v>
      </c>
      <c r="AI631" s="71">
        <v>3492896192.738431</v>
      </c>
      <c r="AJ631" s="71">
        <v>4355782109.8522387</v>
      </c>
      <c r="AK631" s="71"/>
      <c r="AL631" s="71"/>
      <c r="AM631" s="71">
        <v>245774627.71816301</v>
      </c>
      <c r="AN631" s="71"/>
      <c r="AO631" s="71"/>
      <c r="AP631" s="71">
        <v>11407671602.100636</v>
      </c>
      <c r="AQ631" s="72"/>
      <c r="AR631" s="71">
        <v>48042</v>
      </c>
      <c r="AS631" s="71">
        <v>14761</v>
      </c>
      <c r="AT631" s="71">
        <v>7</v>
      </c>
      <c r="AU631" s="71">
        <v>15</v>
      </c>
      <c r="AV631" s="71">
        <v>3</v>
      </c>
      <c r="AW631" s="71">
        <v>5</v>
      </c>
      <c r="AX631" s="71"/>
      <c r="AY631" s="72"/>
      <c r="AZ631" s="71">
        <v>231562.8</v>
      </c>
      <c r="BA631" s="71">
        <v>900061.88000000035</v>
      </c>
      <c r="BB631" s="71">
        <v>30210.400000000001</v>
      </c>
      <c r="BC631" s="71">
        <v>20819.5</v>
      </c>
      <c r="BD631" s="71">
        <v>2093.5</v>
      </c>
      <c r="BE631" s="71">
        <v>16938</v>
      </c>
      <c r="BF631" s="71"/>
      <c r="BG631" s="72"/>
      <c r="BH631" s="71">
        <v>0</v>
      </c>
      <c r="BI631" s="71">
        <v>0</v>
      </c>
      <c r="BJ631" s="71">
        <v>2651.9459999999999</v>
      </c>
      <c r="BK631" s="71">
        <v>494.43799999999999</v>
      </c>
      <c r="BL631" s="71">
        <v>357.15800000000002</v>
      </c>
      <c r="BM631" s="71">
        <v>0</v>
      </c>
      <c r="BN631" s="72"/>
      <c r="BO631" s="71">
        <v>0</v>
      </c>
      <c r="BP631" s="71">
        <v>0</v>
      </c>
      <c r="BQ631" s="71">
        <v>121</v>
      </c>
      <c r="BR631" s="71">
        <v>2</v>
      </c>
      <c r="BS631" s="71">
        <v>48</v>
      </c>
      <c r="BT631" s="71">
        <v>0</v>
      </c>
      <c r="BU631"/>
      <c r="BV631" s="70">
        <v>3185.9409999999998</v>
      </c>
      <c r="BW631" s="70">
        <v>0.98899999999999999</v>
      </c>
      <c r="BX631" s="70">
        <v>161.36500000000001</v>
      </c>
      <c r="BY631" s="70">
        <v>3.7469999999999999</v>
      </c>
      <c r="BZ631" s="70">
        <v>37.567999999999998</v>
      </c>
      <c r="CA631" s="70">
        <v>0</v>
      </c>
      <c r="CB631" s="70">
        <v>90.09</v>
      </c>
      <c r="CC631" s="70">
        <v>23.841999999999999</v>
      </c>
      <c r="CD631" s="70">
        <v>0</v>
      </c>
    </row>
    <row r="632" spans="1:82">
      <c r="A632" s="70" t="s">
        <v>2482</v>
      </c>
      <c r="B632" s="70">
        <v>525</v>
      </c>
      <c r="C632" s="70">
        <v>15</v>
      </c>
      <c r="D632" s="70">
        <v>31</v>
      </c>
      <c r="E632" s="70">
        <v>2018</v>
      </c>
      <c r="F632" s="70" t="s">
        <v>183</v>
      </c>
      <c r="G632" s="70" t="s">
        <v>2467</v>
      </c>
      <c r="H632" s="70" t="s">
        <v>2468</v>
      </c>
      <c r="I632" s="148"/>
      <c r="J632" s="71">
        <v>2319.5383218125949</v>
      </c>
      <c r="K632" s="71">
        <v>100.31265037920309</v>
      </c>
      <c r="L632" s="71">
        <v>322.38348929782455</v>
      </c>
      <c r="M632" s="71">
        <v>1897.4031339145192</v>
      </c>
      <c r="N632" s="71">
        <v>1761.2953933895321</v>
      </c>
      <c r="O632" s="71">
        <v>1750.2647603682276</v>
      </c>
      <c r="P632" s="71">
        <v>1485.3062971144936</v>
      </c>
      <c r="Q632" s="71">
        <v>112.82289050259099</v>
      </c>
      <c r="R632" s="71">
        <v>132.89238673355715</v>
      </c>
      <c r="S632" s="71">
        <v>213.8284903943601</v>
      </c>
      <c r="T632" s="72"/>
      <c r="U632" s="71">
        <v>284465316</v>
      </c>
      <c r="V632" s="71">
        <v>52731</v>
      </c>
      <c r="W632" s="71">
        <v>9422</v>
      </c>
      <c r="X632" s="71">
        <v>621497</v>
      </c>
      <c r="Y632" s="71">
        <v>781507</v>
      </c>
      <c r="Z632" s="71">
        <v>1066504</v>
      </c>
      <c r="AA632" s="71">
        <v>310741</v>
      </c>
      <c r="AB632" s="71">
        <v>1780079</v>
      </c>
      <c r="AC632" s="71">
        <v>23056345</v>
      </c>
      <c r="AD632" s="71">
        <v>213.8284903943601</v>
      </c>
      <c r="AE632" s="72"/>
      <c r="AF632" s="71">
        <v>3350853538.3958402</v>
      </c>
      <c r="AG632" s="71">
        <v>77776144.006976753</v>
      </c>
      <c r="AH632" s="71">
        <v>77899008.737756655</v>
      </c>
      <c r="AI632" s="71">
        <v>3429580777.8443279</v>
      </c>
      <c r="AJ632" s="71">
        <v>3838641646.1255059</v>
      </c>
      <c r="AK632" s="71"/>
      <c r="AL632" s="71"/>
      <c r="AM632" s="71">
        <v>245029851.50448129</v>
      </c>
      <c r="AN632" s="71"/>
      <c r="AO632" s="71"/>
      <c r="AP632" s="71">
        <v>11019780966.614887</v>
      </c>
      <c r="AQ632" s="72"/>
      <c r="AR632" s="71">
        <v>60073</v>
      </c>
      <c r="AS632" s="71">
        <v>15811</v>
      </c>
      <c r="AT632" s="71">
        <v>8</v>
      </c>
      <c r="AU632" s="71">
        <v>17</v>
      </c>
      <c r="AV632" s="71">
        <v>4</v>
      </c>
      <c r="AW632" s="71">
        <v>7</v>
      </c>
      <c r="AX632" s="71"/>
      <c r="AY632" s="72"/>
      <c r="AZ632" s="71">
        <v>287233.23100000049</v>
      </c>
      <c r="BA632" s="71">
        <v>999969.32</v>
      </c>
      <c r="BB632" s="71">
        <v>30230</v>
      </c>
      <c r="BC632" s="71">
        <v>23800</v>
      </c>
      <c r="BD632" s="71">
        <v>2143</v>
      </c>
      <c r="BE632" s="71">
        <v>22670.25</v>
      </c>
      <c r="BF632" s="71"/>
      <c r="BG632" s="72"/>
      <c r="BH632" s="71">
        <v>0</v>
      </c>
      <c r="BI632" s="71">
        <v>0</v>
      </c>
      <c r="BJ632" s="71">
        <v>2476.2570000000001</v>
      </c>
      <c r="BK632" s="71">
        <v>382.21100000000001</v>
      </c>
      <c r="BL632" s="71">
        <v>349.30799999999999</v>
      </c>
      <c r="BM632" s="71">
        <v>0</v>
      </c>
      <c r="BN632" s="72"/>
      <c r="BO632" s="71">
        <v>0</v>
      </c>
      <c r="BP632" s="71">
        <v>0</v>
      </c>
      <c r="BQ632" s="71">
        <v>116</v>
      </c>
      <c r="BR632" s="71">
        <v>2</v>
      </c>
      <c r="BS632" s="71">
        <v>49</v>
      </c>
      <c r="BT632" s="71">
        <v>0</v>
      </c>
      <c r="BU632"/>
      <c r="BV632" s="70">
        <v>2956.5039999999999</v>
      </c>
      <c r="BW632" s="70">
        <v>7.0270000000000001</v>
      </c>
      <c r="BX632" s="70">
        <v>151.227</v>
      </c>
      <c r="BY632" s="70">
        <v>3.4889999999999999</v>
      </c>
      <c r="BZ632" s="70">
        <v>33.036999999999999</v>
      </c>
      <c r="CA632" s="70">
        <v>0</v>
      </c>
      <c r="CB632" s="70">
        <v>37.22</v>
      </c>
      <c r="CC632" s="70">
        <v>19.271999999999998</v>
      </c>
      <c r="CD632" s="70">
        <v>0</v>
      </c>
    </row>
    <row r="633" spans="1:82">
      <c r="A633" s="70" t="s">
        <v>2483</v>
      </c>
      <c r="B633" s="70">
        <v>526</v>
      </c>
      <c r="C633" s="70">
        <v>16</v>
      </c>
      <c r="D633" s="70">
        <v>31</v>
      </c>
      <c r="E633" s="70">
        <v>2019</v>
      </c>
      <c r="F633" s="70" t="s">
        <v>158</v>
      </c>
      <c r="G633" s="70" t="s">
        <v>2467</v>
      </c>
      <c r="H633" s="70" t="s">
        <v>2468</v>
      </c>
      <c r="I633" s="148"/>
      <c r="J633" s="71">
        <v>2369.1896857444272</v>
      </c>
      <c r="K633" s="71">
        <v>94.348228008211436</v>
      </c>
      <c r="L633" s="71">
        <v>328.57820746091585</v>
      </c>
      <c r="M633" s="71">
        <v>2120.1595903972516</v>
      </c>
      <c r="N633" s="71">
        <v>1684.2874478119711</v>
      </c>
      <c r="O633" s="71">
        <v>1704.4692906935263</v>
      </c>
      <c r="P633" s="71">
        <v>1469.4518523373931</v>
      </c>
      <c r="Q633" s="71">
        <v>109.21968336648899</v>
      </c>
      <c r="R633" s="71">
        <v>139.02527049057801</v>
      </c>
      <c r="S633" s="71">
        <v>193.62052599986455</v>
      </c>
      <c r="T633" s="72"/>
      <c r="U633" s="71">
        <v>285231195</v>
      </c>
      <c r="V633" s="71">
        <v>52731</v>
      </c>
      <c r="W633" s="71">
        <v>9422</v>
      </c>
      <c r="X633" s="71">
        <v>621497</v>
      </c>
      <c r="Y633" s="71">
        <v>787675</v>
      </c>
      <c r="Z633" s="71">
        <v>1067112</v>
      </c>
      <c r="AA633" s="71">
        <v>305123</v>
      </c>
      <c r="AB633" s="71">
        <v>1769880</v>
      </c>
      <c r="AC633" s="71">
        <v>24515441</v>
      </c>
      <c r="AD633" s="71">
        <v>193.6205259998645</v>
      </c>
      <c r="AE633" s="72"/>
      <c r="AF633" s="71">
        <v>3342594219.6785998</v>
      </c>
      <c r="AG633" s="71">
        <v>75361202.595114067</v>
      </c>
      <c r="AH633" s="71">
        <v>86613102.574979201</v>
      </c>
      <c r="AI633" s="71">
        <v>3456988807.505487</v>
      </c>
      <c r="AJ633" s="71">
        <v>3604082835.2560701</v>
      </c>
      <c r="AK633" s="71">
        <v>0</v>
      </c>
      <c r="AL633" s="71">
        <v>0</v>
      </c>
      <c r="AM633" s="71">
        <v>241044332.35049331</v>
      </c>
      <c r="AN633" s="71">
        <v>0</v>
      </c>
      <c r="AO633" s="71">
        <v>0</v>
      </c>
      <c r="AP633" s="71">
        <v>10806684499.960741</v>
      </c>
      <c r="AQ633" s="72"/>
      <c r="AR633" s="71">
        <v>56557</v>
      </c>
      <c r="AS633" s="71">
        <v>16862</v>
      </c>
      <c r="AT633" s="71">
        <v>8</v>
      </c>
      <c r="AU633" s="71">
        <v>19</v>
      </c>
      <c r="AV633" s="71">
        <v>4</v>
      </c>
      <c r="AW633" s="71">
        <v>8</v>
      </c>
      <c r="AX633" s="71"/>
      <c r="AY633" s="72"/>
      <c r="AZ633" s="71">
        <v>279249.93400000047</v>
      </c>
      <c r="BA633" s="71">
        <v>1091970.3800000011</v>
      </c>
      <c r="BB633" s="71">
        <v>28449.7</v>
      </c>
      <c r="BC633" s="71">
        <v>31685.1</v>
      </c>
      <c r="BD633" s="71">
        <v>2142.5</v>
      </c>
      <c r="BE633" s="71">
        <v>24198.588</v>
      </c>
      <c r="BF633" s="71"/>
      <c r="BG633" s="72"/>
      <c r="BH633" s="71">
        <v>0</v>
      </c>
      <c r="BI633" s="71">
        <v>0</v>
      </c>
      <c r="BJ633" s="71">
        <v>2102.3270000000002</v>
      </c>
      <c r="BK633" s="71">
        <v>404.05900000000003</v>
      </c>
      <c r="BL633" s="71">
        <v>302.786</v>
      </c>
      <c r="BM633" s="71">
        <v>0</v>
      </c>
      <c r="BN633" s="72"/>
      <c r="BO633" s="71">
        <v>0</v>
      </c>
      <c r="BP633" s="71">
        <v>0</v>
      </c>
      <c r="BQ633" s="71">
        <v>117</v>
      </c>
      <c r="BR633" s="71">
        <v>1</v>
      </c>
      <c r="BS633" s="71">
        <v>51</v>
      </c>
      <c r="BT633" s="71">
        <v>0</v>
      </c>
      <c r="BU633"/>
      <c r="BV633" s="70">
        <v>2579.3939999999998</v>
      </c>
      <c r="BW633" s="70">
        <v>3.5659999999999998</v>
      </c>
      <c r="BX633" s="70">
        <v>138.93600000000001</v>
      </c>
      <c r="BY633" s="70">
        <v>1.593</v>
      </c>
      <c r="BZ633" s="70">
        <v>33.670999999999999</v>
      </c>
      <c r="CA633" s="70">
        <v>4.1790000000000003</v>
      </c>
      <c r="CB633" s="70">
        <v>33.023000000000003</v>
      </c>
      <c r="CC633" s="70">
        <v>14.81</v>
      </c>
      <c r="CD633" s="70">
        <v>0</v>
      </c>
    </row>
    <row r="634" spans="1:82">
      <c r="A634" s="70" t="s">
        <v>2484</v>
      </c>
      <c r="B634" s="70">
        <v>527</v>
      </c>
      <c r="C634" s="70">
        <v>17</v>
      </c>
      <c r="D634" s="70">
        <v>31</v>
      </c>
      <c r="E634" s="70">
        <v>2020</v>
      </c>
      <c r="F634" s="70" t="s">
        <v>159</v>
      </c>
      <c r="G634" s="1064" t="s">
        <v>2467</v>
      </c>
      <c r="H634" s="70" t="s">
        <v>2468</v>
      </c>
      <c r="I634" s="148"/>
      <c r="J634" s="71">
        <v>2340.7058715127505</v>
      </c>
      <c r="K634" s="71">
        <v>104.98368282011218</v>
      </c>
      <c r="L634" s="71">
        <v>371.00201756481084</v>
      </c>
      <c r="M634" s="71">
        <v>2018.6086159850445</v>
      </c>
      <c r="N634" s="71">
        <v>1780.6269768846553</v>
      </c>
      <c r="O634" s="71">
        <v>1498.4388370133031</v>
      </c>
      <c r="P634" s="71">
        <v>1386.5868994815175</v>
      </c>
      <c r="Q634" s="71">
        <v>103.701004724871</v>
      </c>
      <c r="R634" s="71">
        <v>129.65040480281982</v>
      </c>
      <c r="S634" s="71">
        <v>178.30294162611378</v>
      </c>
      <c r="T634" s="72"/>
      <c r="U634" s="71">
        <v>281954735</v>
      </c>
      <c r="V634" s="71">
        <v>53838</v>
      </c>
      <c r="W634" s="71">
        <v>11954</v>
      </c>
      <c r="X634" s="71">
        <v>625411</v>
      </c>
      <c r="Y634" s="71">
        <v>792950</v>
      </c>
      <c r="Z634" s="71">
        <v>1070744</v>
      </c>
      <c r="AA634" s="71">
        <v>306025</v>
      </c>
      <c r="AB634" s="71">
        <v>1758815</v>
      </c>
      <c r="AC634" s="71">
        <v>22983097</v>
      </c>
      <c r="AD634" s="71">
        <v>178.30294162611378</v>
      </c>
      <c r="AE634" s="72"/>
      <c r="AF634" s="71">
        <v>3252307489.341722</v>
      </c>
      <c r="AG634" s="71">
        <v>77202806.6755777</v>
      </c>
      <c r="AH634" s="71">
        <v>113788374.37319219</v>
      </c>
      <c r="AI634" s="71">
        <v>3208423027.8684907</v>
      </c>
      <c r="AJ634" s="71">
        <v>3943050939.4796071</v>
      </c>
      <c r="AK634" s="71">
        <v>0</v>
      </c>
      <c r="AL634" s="71">
        <v>0</v>
      </c>
      <c r="AM634" s="71">
        <v>229544898.34221426</v>
      </c>
      <c r="AN634" s="71">
        <v>0</v>
      </c>
      <c r="AO634" s="71">
        <v>0</v>
      </c>
      <c r="AP634" s="71">
        <v>10824317536.080805</v>
      </c>
      <c r="AQ634" s="72"/>
      <c r="AR634" s="71">
        <v>60423</v>
      </c>
      <c r="AS634" s="71">
        <v>17564</v>
      </c>
      <c r="AT634" s="71">
        <v>9</v>
      </c>
      <c r="AU634" s="71">
        <v>23</v>
      </c>
      <c r="AV634" s="71">
        <v>5</v>
      </c>
      <c r="AW634" s="71">
        <v>8</v>
      </c>
      <c r="AX634" s="71"/>
      <c r="AY634" s="72"/>
      <c r="AZ634" s="71">
        <v>301281.47200000018</v>
      </c>
      <c r="BA634" s="71">
        <v>1216368.7</v>
      </c>
      <c r="BB634" s="71">
        <v>28458.7</v>
      </c>
      <c r="BC634" s="71">
        <v>65283.899999999987</v>
      </c>
      <c r="BD634" s="71">
        <v>2192.3000000000002</v>
      </c>
      <c r="BE634" s="71">
        <v>24198.588</v>
      </c>
      <c r="BF634" s="71"/>
      <c r="BG634" s="72"/>
      <c r="BH634" s="71">
        <v>0</v>
      </c>
      <c r="BI634" s="71">
        <v>0</v>
      </c>
      <c r="BJ634" s="71">
        <v>2177.8049999999998</v>
      </c>
      <c r="BK634" s="71">
        <v>411.88200000000001</v>
      </c>
      <c r="BL634" s="71">
        <v>254.983</v>
      </c>
      <c r="BM634" s="71">
        <v>0</v>
      </c>
      <c r="BN634" s="72"/>
      <c r="BO634" s="71">
        <v>0</v>
      </c>
      <c r="BP634" s="71">
        <v>0</v>
      </c>
      <c r="BQ634" s="71">
        <v>117</v>
      </c>
      <c r="BR634" s="71">
        <v>1</v>
      </c>
      <c r="BS634" s="71">
        <v>49</v>
      </c>
      <c r="BT634" s="71">
        <v>0</v>
      </c>
      <c r="BU634"/>
      <c r="BV634" s="70">
        <v>2614.2310000000002</v>
      </c>
      <c r="BW634" s="70">
        <v>4.01</v>
      </c>
      <c r="BX634" s="70">
        <v>104.702</v>
      </c>
      <c r="BY634" s="70">
        <v>0.83399999999999996</v>
      </c>
      <c r="BZ634" s="70">
        <v>35.386000000000003</v>
      </c>
      <c r="CA634" s="70">
        <v>6.9029999999999996</v>
      </c>
      <c r="CB634" s="70">
        <v>69.138000000000005</v>
      </c>
      <c r="CC634" s="70">
        <v>9.4659999999999993</v>
      </c>
      <c r="CD634" s="70">
        <v>0</v>
      </c>
    </row>
    <row r="635" spans="1:82">
      <c r="A635" s="70" t="s">
        <v>2485</v>
      </c>
      <c r="B635" s="70">
        <v>527</v>
      </c>
      <c r="C635" s="70">
        <v>18</v>
      </c>
      <c r="D635" s="70">
        <v>31</v>
      </c>
      <c r="E635" s="70">
        <v>2021</v>
      </c>
      <c r="F635" s="70" t="s">
        <v>160</v>
      </c>
      <c r="G635" s="1064" t="s">
        <v>2467</v>
      </c>
      <c r="H635" s="70" t="s">
        <v>2468</v>
      </c>
      <c r="I635" s="148"/>
      <c r="J635" s="71">
        <v>2094.134536918928</v>
      </c>
      <c r="K635" s="71">
        <v>107.47389537183652</v>
      </c>
      <c r="L635" s="71">
        <v>331.46073351861895</v>
      </c>
      <c r="M635" s="71">
        <v>1865.7498093280458</v>
      </c>
      <c r="N635" s="71">
        <v>1457.2283894001055</v>
      </c>
      <c r="O635" s="71">
        <v>1457.7246502784574</v>
      </c>
      <c r="P635" s="71">
        <v>1428.7628456020695</v>
      </c>
      <c r="Q635" s="71">
        <v>102.03222920941499</v>
      </c>
      <c r="R635" s="71">
        <v>121.93382827853144</v>
      </c>
      <c r="S635" s="71">
        <v>186.77967158218618</v>
      </c>
      <c r="T635" s="72"/>
      <c r="U635" s="71">
        <v>322344143</v>
      </c>
      <c r="V635" s="71">
        <v>53838</v>
      </c>
      <c r="W635" s="71">
        <v>11954</v>
      </c>
      <c r="X635" s="71">
        <v>625411</v>
      </c>
      <c r="Y635" s="71">
        <v>796476</v>
      </c>
      <c r="Z635" s="71">
        <v>1072538</v>
      </c>
      <c r="AA635" s="71">
        <v>307485</v>
      </c>
      <c r="AB635" s="71">
        <v>1747513</v>
      </c>
      <c r="AC635" s="71">
        <v>20969260.999999996</v>
      </c>
      <c r="AD635" s="71">
        <v>186.77967158218618</v>
      </c>
      <c r="AE635" s="72"/>
      <c r="AF635" s="71">
        <v>3241197704.7226052</v>
      </c>
      <c r="AG635" s="71">
        <v>82639927.378245428</v>
      </c>
      <c r="AH635" s="71">
        <v>105272511.8152965</v>
      </c>
      <c r="AI635" s="71">
        <v>3556930040.6008868</v>
      </c>
      <c r="AJ635" s="71">
        <v>3690160428.6511312</v>
      </c>
      <c r="AK635" s="71">
        <v>0</v>
      </c>
      <c r="AL635" s="71">
        <v>0</v>
      </c>
      <c r="AM635" s="71">
        <v>229385350.37467709</v>
      </c>
      <c r="AN635" s="71">
        <v>0</v>
      </c>
      <c r="AO635" s="71">
        <v>0</v>
      </c>
      <c r="AP635" s="71">
        <v>10905585963.542843</v>
      </c>
      <c r="AQ635" s="72"/>
      <c r="AR635" s="71">
        <v>71599</v>
      </c>
      <c r="AS635" s="71">
        <v>17926</v>
      </c>
      <c r="AT635" s="71">
        <v>11</v>
      </c>
      <c r="AU635" s="71">
        <v>30</v>
      </c>
      <c r="AV635" s="71">
        <v>7</v>
      </c>
      <c r="AW635" s="71">
        <v>10</v>
      </c>
      <c r="AX635" s="71"/>
      <c r="AY635" s="72"/>
      <c r="AZ635" s="71">
        <v>354180.47399998229</v>
      </c>
      <c r="BA635" s="71">
        <v>1353968.540000021</v>
      </c>
      <c r="BB635" s="71">
        <v>42757.7</v>
      </c>
      <c r="BC635" s="71">
        <v>89842.099999999991</v>
      </c>
      <c r="BD635" s="71">
        <v>2291.3000000000002</v>
      </c>
      <c r="BE635" s="71">
        <v>32177.214</v>
      </c>
      <c r="BF635" s="71"/>
      <c r="BG635" s="72"/>
      <c r="BH635" s="71">
        <v>0</v>
      </c>
      <c r="BI635" s="71">
        <v>0</v>
      </c>
      <c r="BJ635" s="71">
        <v>2341.3220000000001</v>
      </c>
      <c r="BK635" s="71">
        <v>370.48500000000001</v>
      </c>
      <c r="BL635" s="71">
        <v>278.62800000000004</v>
      </c>
      <c r="BM635" s="71">
        <v>0</v>
      </c>
      <c r="BN635" s="72"/>
      <c r="BO635" s="71">
        <v>0</v>
      </c>
      <c r="BP635" s="71">
        <v>0</v>
      </c>
      <c r="BQ635" s="71">
        <v>118</v>
      </c>
      <c r="BR635" s="71">
        <v>2</v>
      </c>
      <c r="BS635" s="71">
        <v>51</v>
      </c>
      <c r="BT635" s="71">
        <v>0</v>
      </c>
      <c r="BU635"/>
      <c r="BV635" s="70">
        <v>2719.9409999999998</v>
      </c>
      <c r="BW635" s="70">
        <v>5.758</v>
      </c>
      <c r="BX635" s="70">
        <v>116.688</v>
      </c>
      <c r="BY635" s="70">
        <v>0</v>
      </c>
      <c r="BZ635" s="70">
        <v>31.481999999999999</v>
      </c>
      <c r="CA635" s="70">
        <v>7.3630000000000004</v>
      </c>
      <c r="CB635" s="70">
        <v>88.03</v>
      </c>
      <c r="CC635" s="70">
        <v>21.172999999999998</v>
      </c>
      <c r="CD635" s="70">
        <v>0</v>
      </c>
    </row>
    <row r="636" spans="1:82">
      <c r="A636" s="70" t="s">
        <v>2486</v>
      </c>
      <c r="B636" s="70">
        <v>527</v>
      </c>
      <c r="C636" s="70">
        <v>19</v>
      </c>
      <c r="D636" s="70">
        <v>31</v>
      </c>
      <c r="E636" s="70">
        <v>2022</v>
      </c>
      <c r="F636" s="70" t="s">
        <v>161</v>
      </c>
      <c r="G636" s="70" t="s">
        <v>2467</v>
      </c>
      <c r="H636" s="70" t="s">
        <v>2468</v>
      </c>
      <c r="I636" s="148"/>
      <c r="J636" s="71">
        <v>2314.8909326414682</v>
      </c>
      <c r="K636" s="71">
        <v>109.93199842239436</v>
      </c>
      <c r="L636" s="71">
        <v>296.32750942737624</v>
      </c>
      <c r="M636" s="71">
        <v>2021.956398081481</v>
      </c>
      <c r="N636" s="71">
        <v>2004.1292285523368</v>
      </c>
      <c r="O636" s="71">
        <v>1540.7673015984687</v>
      </c>
      <c r="P636" s="71">
        <v>1418.2249910460582</v>
      </c>
      <c r="Q636" s="71">
        <v>102.31260730581705</v>
      </c>
      <c r="R636" s="71">
        <v>121.36890580127468</v>
      </c>
      <c r="S636" s="71">
        <v>200.90846476395404</v>
      </c>
      <c r="T636" s="72"/>
      <c r="U636" s="71">
        <v>347858289</v>
      </c>
      <c r="V636" s="71">
        <v>53838</v>
      </c>
      <c r="W636" s="71">
        <v>11954</v>
      </c>
      <c r="X636" s="71">
        <v>625411</v>
      </c>
      <c r="Y636" s="71">
        <v>803966</v>
      </c>
      <c r="Z636" s="71">
        <v>1077078</v>
      </c>
      <c r="AA636" s="71">
        <v>309870</v>
      </c>
      <c r="AB636" s="71">
        <v>1737946</v>
      </c>
      <c r="AC636" s="71">
        <v>21134251.999999996</v>
      </c>
      <c r="AD636" s="71">
        <v>200.90846476395404</v>
      </c>
      <c r="AE636" s="72"/>
      <c r="AF636" s="71">
        <v>2958276724.5573292</v>
      </c>
      <c r="AG636" s="71">
        <v>84240780.511199102</v>
      </c>
      <c r="AH636" s="71">
        <v>105482851.289912</v>
      </c>
      <c r="AI636" s="71">
        <v>3337503980.5319109</v>
      </c>
      <c r="AJ636" s="71">
        <v>3934522455.5685992</v>
      </c>
      <c r="AK636" s="71">
        <v>0</v>
      </c>
      <c r="AL636" s="71">
        <v>0</v>
      </c>
      <c r="AM636" s="71">
        <v>224416264.80566883</v>
      </c>
      <c r="AN636" s="71">
        <v>0</v>
      </c>
      <c r="AO636" s="71">
        <v>0</v>
      </c>
      <c r="AP636" s="71">
        <v>10644443057.264618</v>
      </c>
      <c r="AQ636" s="72"/>
      <c r="AR636" s="71">
        <v>76047</v>
      </c>
      <c r="AS636" s="71">
        <v>18211</v>
      </c>
      <c r="AT636" s="71">
        <v>11</v>
      </c>
      <c r="AU636" s="71">
        <v>34</v>
      </c>
      <c r="AV636" s="71">
        <v>7</v>
      </c>
      <c r="AW636" s="71">
        <v>12</v>
      </c>
      <c r="AX636" s="71"/>
      <c r="AY636" s="72"/>
      <c r="AZ636" s="71">
        <v>380928.2339999766</v>
      </c>
      <c r="BA636" s="71">
        <v>1483427.7400000046</v>
      </c>
      <c r="BB636" s="71">
        <v>42757.7</v>
      </c>
      <c r="BC636" s="71">
        <v>127988.5</v>
      </c>
      <c r="BD636" s="71">
        <v>2314.3000000000002</v>
      </c>
      <c r="BE636" s="71">
        <v>34377.214</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2487</v>
      </c>
      <c r="B637" s="70">
        <v>527</v>
      </c>
      <c r="C637" s="70">
        <v>20</v>
      </c>
      <c r="D637" s="70">
        <v>31</v>
      </c>
      <c r="E637" s="70">
        <v>2023</v>
      </c>
      <c r="F637" s="70" t="s">
        <v>1539</v>
      </c>
      <c r="G637" s="70" t="s">
        <v>2467</v>
      </c>
      <c r="H637" s="70" t="s">
        <v>2468</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80328</v>
      </c>
      <c r="AS637" s="71">
        <v>18307</v>
      </c>
      <c r="AT637" s="71">
        <v>11</v>
      </c>
      <c r="AU637" s="71">
        <v>38</v>
      </c>
      <c r="AV637" s="71">
        <v>9</v>
      </c>
      <c r="AW637" s="71">
        <v>14</v>
      </c>
      <c r="AX637" s="71"/>
      <c r="AY637" s="72"/>
      <c r="AZ637" s="71">
        <v>405334.61199996993</v>
      </c>
      <c r="BA637" s="71">
        <v>1599362.620000002</v>
      </c>
      <c r="BB637" s="71">
        <v>42757.7</v>
      </c>
      <c r="BC637" s="71">
        <v>158242.79999999999</v>
      </c>
      <c r="BD637" s="71">
        <v>9472.2999999999993</v>
      </c>
      <c r="BE637" s="71">
        <v>40176.575000000004</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2488</v>
      </c>
      <c r="B638" s="70">
        <v>527</v>
      </c>
      <c r="C638" s="70">
        <v>21</v>
      </c>
      <c r="D638" s="70">
        <v>31</v>
      </c>
      <c r="E638" s="70">
        <v>2024</v>
      </c>
      <c r="F638" s="70" t="s">
        <v>1554</v>
      </c>
      <c r="G638" s="70" t="s">
        <v>2467</v>
      </c>
      <c r="H638" s="70" t="s">
        <v>2468</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1559</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1625</v>
      </c>
      <c r="IX6" s="1058" t="s">
        <v>1625</v>
      </c>
      <c r="IY6" s="1058" t="s">
        <v>1625</v>
      </c>
      <c r="IZ6" s="1058" t="s">
        <v>1625</v>
      </c>
      <c r="JA6" s="1058" t="s">
        <v>1625</v>
      </c>
      <c r="JB6" s="1058" t="s">
        <v>1625</v>
      </c>
      <c r="JC6" s="1058" t="s">
        <v>1625</v>
      </c>
      <c r="JD6" s="1058" t="s">
        <v>1625</v>
      </c>
      <c r="JE6" s="1058" t="s">
        <v>1625</v>
      </c>
      <c r="JF6" s="1058" t="s">
        <v>1625</v>
      </c>
      <c r="JG6" s="1058" t="s">
        <v>1625</v>
      </c>
      <c r="JH6" s="1058" t="s">
        <v>1625</v>
      </c>
      <c r="JI6" s="1058" t="s">
        <v>1625</v>
      </c>
      <c r="JJ6" s="1058" t="s">
        <v>1625</v>
      </c>
      <c r="JK6" s="1058" t="s">
        <v>1625</v>
      </c>
      <c r="JL6" s="1058" t="s">
        <v>1625</v>
      </c>
      <c r="JM6" s="1058" t="s">
        <v>1625</v>
      </c>
      <c r="JN6" s="1058" t="s">
        <v>1625</v>
      </c>
      <c r="JO6" s="1058" t="s">
        <v>1625</v>
      </c>
      <c r="JP6" s="1058" t="s">
        <v>1625</v>
      </c>
      <c r="JQ6" s="1058" t="s">
        <v>1625</v>
      </c>
      <c r="JR6" s="1058" t="s">
        <v>1625</v>
      </c>
      <c r="JS6" s="1058" t="s">
        <v>1625</v>
      </c>
      <c r="JT6" s="1058" t="s">
        <v>1625</v>
      </c>
      <c r="JU6" s="1058" t="s">
        <v>1625</v>
      </c>
      <c r="JV6" s="1058" t="s">
        <v>1625</v>
      </c>
      <c r="JW6" s="1058" t="s">
        <v>1625</v>
      </c>
      <c r="JX6" s="1058" t="s">
        <v>1625</v>
      </c>
      <c r="JY6" s="1058" t="s">
        <v>1625</v>
      </c>
      <c r="JZ6" s="1058" t="s">
        <v>1625</v>
      </c>
      <c r="KA6" s="1058" t="s">
        <v>1625</v>
      </c>
      <c r="KB6" s="1058" t="s">
        <v>1625</v>
      </c>
      <c r="KC6" s="1058" t="s">
        <v>1625</v>
      </c>
      <c r="KD6" s="1058" t="s">
        <v>1625</v>
      </c>
      <c r="KE6" s="1058" t="s">
        <v>1625</v>
      </c>
      <c r="KF6" s="1058" t="s">
        <v>1625</v>
      </c>
      <c r="KG6" s="1058" t="s">
        <v>1625</v>
      </c>
      <c r="KH6" s="1058" t="s">
        <v>1625</v>
      </c>
      <c r="KI6" s="1058" t="s">
        <v>1625</v>
      </c>
      <c r="KJ6" s="1058" t="s">
        <v>1625</v>
      </c>
      <c r="KK6" s="1058" t="s">
        <v>1625</v>
      </c>
      <c r="KL6" s="1058" t="s">
        <v>1625</v>
      </c>
      <c r="KM6" s="1058" t="s">
        <v>1625</v>
      </c>
      <c r="KN6" s="1058" t="s">
        <v>1625</v>
      </c>
      <c r="KO6" s="1058" t="s">
        <v>1625</v>
      </c>
      <c r="KP6" s="1058" t="s">
        <v>1625</v>
      </c>
      <c r="KQ6" s="1058" t="s">
        <v>1625</v>
      </c>
      <c r="KR6" s="1058" t="s">
        <v>1625</v>
      </c>
      <c r="KS6" s="1058" t="s">
        <v>1625</v>
      </c>
      <c r="KT6" s="1058" t="s">
        <v>1625</v>
      </c>
      <c r="KU6" s="1058" t="s">
        <v>1625</v>
      </c>
      <c r="KV6" s="1058" t="s">
        <v>1625</v>
      </c>
      <c r="KW6" s="1058" t="s">
        <v>1625</v>
      </c>
      <c r="KX6" s="1058" t="s">
        <v>1625</v>
      </c>
      <c r="KY6" s="1058" t="s">
        <v>1625</v>
      </c>
      <c r="KZ6" s="1058" t="s">
        <v>1625</v>
      </c>
      <c r="LA6" s="1058" t="s">
        <v>1625</v>
      </c>
      <c r="LB6" s="1058" t="s">
        <v>1625</v>
      </c>
      <c r="LC6" s="1058" t="s">
        <v>1625</v>
      </c>
      <c r="LD6" s="1058" t="s">
        <v>1625</v>
      </c>
      <c r="LE6" s="1058" t="s">
        <v>1625</v>
      </c>
      <c r="LF6" s="1058" t="s">
        <v>1625</v>
      </c>
      <c r="LG6" s="1058" t="s">
        <v>1625</v>
      </c>
      <c r="LH6" s="1058" t="s">
        <v>1625</v>
      </c>
      <c r="LI6" s="1058" t="s">
        <v>1625</v>
      </c>
      <c r="LJ6" s="1058" t="s">
        <v>1625</v>
      </c>
      <c r="LK6" s="1058" t="s">
        <v>1625</v>
      </c>
      <c r="LL6" s="1058" t="s">
        <v>1625</v>
      </c>
      <c r="LM6" s="1058" t="s">
        <v>1625</v>
      </c>
      <c r="LN6" s="1058" t="s">
        <v>1625</v>
      </c>
      <c r="LO6" s="1058" t="s">
        <v>1625</v>
      </c>
      <c r="LP6" s="1058" t="s">
        <v>1625</v>
      </c>
      <c r="LQ6" s="1058" t="s">
        <v>1625</v>
      </c>
      <c r="LR6" s="1058" t="s">
        <v>1625</v>
      </c>
      <c r="LS6" s="1058" t="s">
        <v>1625</v>
      </c>
      <c r="LT6" s="1058" t="s">
        <v>1625</v>
      </c>
      <c r="LU6" s="1058" t="s">
        <v>1625</v>
      </c>
      <c r="LV6" s="1058" t="s">
        <v>1625</v>
      </c>
      <c r="LW6" s="1058" t="s">
        <v>1625</v>
      </c>
      <c r="LX6" s="1058" t="s">
        <v>1625</v>
      </c>
      <c r="LY6" s="1058" t="s">
        <v>1625</v>
      </c>
      <c r="LZ6" s="1058" t="s">
        <v>1625</v>
      </c>
      <c r="MA6" s="1058" t="s">
        <v>1625</v>
      </c>
      <c r="MB6" s="1058" t="s">
        <v>1625</v>
      </c>
      <c r="MC6" s="1058" t="s">
        <v>1625</v>
      </c>
      <c r="MD6" s="1058" t="s">
        <v>1625</v>
      </c>
      <c r="ME6" s="1058" t="s">
        <v>1625</v>
      </c>
      <c r="MF6" s="1058" t="s">
        <v>1625</v>
      </c>
      <c r="MG6" s="1058" t="s">
        <v>1625</v>
      </c>
      <c r="MH6" s="1058" t="s">
        <v>1625</v>
      </c>
      <c r="MI6" s="1058" t="s">
        <v>1625</v>
      </c>
      <c r="MJ6" s="1058" t="s">
        <v>1625</v>
      </c>
      <c r="MK6" s="1058" t="s">
        <v>1625</v>
      </c>
      <c r="ML6" s="1058" t="s">
        <v>1625</v>
      </c>
      <c r="MM6" s="1058" t="s">
        <v>1625</v>
      </c>
      <c r="MN6" s="1058" t="s">
        <v>1625</v>
      </c>
      <c r="MO6" s="1058" t="s">
        <v>1625</v>
      </c>
      <c r="MP6" s="1058" t="s">
        <v>1625</v>
      </c>
      <c r="MQ6" s="1058" t="s">
        <v>1625</v>
      </c>
      <c r="MR6" s="1058" t="s">
        <v>1625</v>
      </c>
      <c r="MS6" s="1058" t="s">
        <v>1625</v>
      </c>
      <c r="MT6" s="1058" t="s">
        <v>1625</v>
      </c>
      <c r="MU6" s="1058" t="s">
        <v>1625</v>
      </c>
      <c r="MV6" s="1058" t="s">
        <v>1625</v>
      </c>
      <c r="MW6" s="1058" t="s">
        <v>1625</v>
      </c>
      <c r="MX6" s="1058" t="s">
        <v>1625</v>
      </c>
      <c r="MY6" s="1058" t="s">
        <v>1625</v>
      </c>
      <c r="MZ6" s="1058" t="s">
        <v>1625</v>
      </c>
      <c r="NA6" s="1058" t="s">
        <v>1625</v>
      </c>
      <c r="NB6" s="1058" t="s">
        <v>1625</v>
      </c>
      <c r="NC6" s="1058" t="s">
        <v>1625</v>
      </c>
      <c r="ND6" s="1058" t="s">
        <v>1625</v>
      </c>
      <c r="NE6" s="1058" t="s">
        <v>1625</v>
      </c>
      <c r="NF6" s="1058" t="s">
        <v>1625</v>
      </c>
      <c r="NG6" s="1058" t="s">
        <v>1625</v>
      </c>
      <c r="NH6" s="1058" t="s">
        <v>1625</v>
      </c>
      <c r="NI6" s="1058" t="s">
        <v>1625</v>
      </c>
      <c r="NJ6" s="1058" t="s">
        <v>1625</v>
      </c>
      <c r="NK6" s="1058" t="s">
        <v>1625</v>
      </c>
      <c r="NL6" s="1058" t="s">
        <v>1625</v>
      </c>
      <c r="NM6" s="1058" t="s">
        <v>1625</v>
      </c>
      <c r="NN6" s="1058" t="s">
        <v>1625</v>
      </c>
      <c r="NO6" s="1058" t="s">
        <v>1625</v>
      </c>
      <c r="NP6" s="1058" t="s">
        <v>1625</v>
      </c>
      <c r="NQ6" s="1058" t="s">
        <v>1625</v>
      </c>
      <c r="NR6" s="1058" t="s">
        <v>1625</v>
      </c>
      <c r="NS6" s="1058" t="s">
        <v>1625</v>
      </c>
      <c r="NT6" s="1058" t="s">
        <v>1625</v>
      </c>
      <c r="NU6" s="1058" t="s">
        <v>1625</v>
      </c>
      <c r="NV6" s="1058" t="s">
        <v>1625</v>
      </c>
      <c r="NW6" s="1058" t="s">
        <v>1625</v>
      </c>
      <c r="NX6" s="1058" t="s">
        <v>1625</v>
      </c>
      <c r="NY6" s="1058" t="s">
        <v>1625</v>
      </c>
      <c r="NZ6" s="1058" t="s">
        <v>1625</v>
      </c>
      <c r="OA6" s="1058" t="s">
        <v>1625</v>
      </c>
      <c r="OB6" s="1058" t="s">
        <v>1625</v>
      </c>
      <c r="OC6" s="1058" t="s">
        <v>1625</v>
      </c>
      <c r="OD6" s="1058" t="s">
        <v>1625</v>
      </c>
      <c r="OE6" s="1058" t="s">
        <v>1625</v>
      </c>
      <c r="OF6" s="1058" t="s">
        <v>1625</v>
      </c>
      <c r="OG6" s="1058" t="s">
        <v>1625</v>
      </c>
      <c r="OH6" s="1058" t="s">
        <v>1625</v>
      </c>
      <c r="OI6" s="1058" t="s">
        <v>1625</v>
      </c>
      <c r="OJ6" s="1058" t="s">
        <v>1625</v>
      </c>
      <c r="OK6" s="1058" t="s">
        <v>1625</v>
      </c>
      <c r="OL6" s="1058" t="s">
        <v>1625</v>
      </c>
      <c r="OM6" s="1058" t="s">
        <v>1625</v>
      </c>
      <c r="ON6" s="1058" t="s">
        <v>1625</v>
      </c>
      <c r="OO6" s="1058" t="s">
        <v>1625</v>
      </c>
      <c r="OP6" s="1058" t="s">
        <v>1625</v>
      </c>
      <c r="OQ6" s="1058" t="s">
        <v>1625</v>
      </c>
      <c r="OR6" s="1058" t="s">
        <v>1625</v>
      </c>
      <c r="OS6" s="1058" t="s">
        <v>1625</v>
      </c>
      <c r="OT6" s="1058" t="s">
        <v>1625</v>
      </c>
      <c r="OU6" s="1058" t="s">
        <v>1625</v>
      </c>
      <c r="OV6" s="1058" t="s">
        <v>1625</v>
      </c>
      <c r="OW6" s="1058" t="s">
        <v>1625</v>
      </c>
      <c r="OX6" s="1058" t="s">
        <v>1625</v>
      </c>
      <c r="OY6" s="1058" t="s">
        <v>1625</v>
      </c>
      <c r="OZ6" s="1058" t="s">
        <v>1625</v>
      </c>
      <c r="PA6" s="1058" t="s">
        <v>1625</v>
      </c>
      <c r="PB6" s="1058" t="s">
        <v>1625</v>
      </c>
      <c r="PC6" s="1058" t="s">
        <v>1625</v>
      </c>
      <c r="PD6" s="1058" t="s">
        <v>1625</v>
      </c>
      <c r="PE6" s="1058" t="s">
        <v>1625</v>
      </c>
      <c r="PF6" s="1058" t="s">
        <v>1625</v>
      </c>
      <c r="PG6" s="1058" t="s">
        <v>1625</v>
      </c>
      <c r="PH6" s="1058" t="s">
        <v>1625</v>
      </c>
      <c r="PI6" s="1058" t="s">
        <v>1625</v>
      </c>
      <c r="PJ6" s="1058" t="s">
        <v>1625</v>
      </c>
      <c r="PK6" s="1058" t="s">
        <v>1625</v>
      </c>
      <c r="PL6" s="1058" t="s">
        <v>1625</v>
      </c>
      <c r="PM6" s="1058" t="s">
        <v>1625</v>
      </c>
      <c r="PN6" s="1058" t="s">
        <v>1625</v>
      </c>
      <c r="PO6" s="1058" t="s">
        <v>1625</v>
      </c>
      <c r="PP6" s="1058" t="s">
        <v>1625</v>
      </c>
      <c r="PQ6" s="1058" t="s">
        <v>1625</v>
      </c>
      <c r="PR6" s="1058" t="s">
        <v>1625</v>
      </c>
      <c r="PS6" s="1058" t="s">
        <v>1625</v>
      </c>
      <c r="PT6" s="1058" t="s">
        <v>1625</v>
      </c>
      <c r="PU6" s="1058" t="s">
        <v>1625</v>
      </c>
      <c r="PV6" s="1058" t="s">
        <v>1625</v>
      </c>
      <c r="PW6" s="1058" t="s">
        <v>1625</v>
      </c>
      <c r="PX6" s="1058" t="s">
        <v>1625</v>
      </c>
      <c r="PY6" s="1058" t="s">
        <v>1625</v>
      </c>
      <c r="PZ6" s="1058" t="s">
        <v>1625</v>
      </c>
      <c r="QA6" s="1058" t="s">
        <v>1625</v>
      </c>
      <c r="QB6" s="1058" t="s">
        <v>1625</v>
      </c>
      <c r="QC6" s="1058" t="s">
        <v>1625</v>
      </c>
      <c r="QD6" s="1058" t="s">
        <v>1625</v>
      </c>
      <c r="QE6" s="1058" t="s">
        <v>1625</v>
      </c>
      <c r="QF6" s="1058" t="s">
        <v>1625</v>
      </c>
      <c r="QG6" s="1058" t="s">
        <v>1625</v>
      </c>
      <c r="QH6" s="1058" t="s">
        <v>1625</v>
      </c>
      <c r="QI6" s="1058" t="s">
        <v>1625</v>
      </c>
      <c r="QJ6" s="1058" t="s">
        <v>1625</v>
      </c>
      <c r="QK6" s="1058" t="s">
        <v>1625</v>
      </c>
      <c r="QL6" s="1058" t="s">
        <v>1625</v>
      </c>
      <c r="QM6" s="1058" t="s">
        <v>1625</v>
      </c>
      <c r="QN6" s="1058" t="s">
        <v>1625</v>
      </c>
      <c r="QO6" s="1058" t="s">
        <v>1625</v>
      </c>
      <c r="QP6" s="1058" t="s">
        <v>1625</v>
      </c>
      <c r="QQ6" s="1058" t="s">
        <v>1625</v>
      </c>
      <c r="QR6" s="1058" t="s">
        <v>1625</v>
      </c>
      <c r="QS6" s="1058" t="s">
        <v>1625</v>
      </c>
      <c r="QT6" s="1058" t="s">
        <v>1625</v>
      </c>
      <c r="QU6" s="1058" t="s">
        <v>1625</v>
      </c>
      <c r="QV6" s="1058" t="s">
        <v>1625</v>
      </c>
      <c r="QW6" s="1058" t="s">
        <v>1625</v>
      </c>
      <c r="QX6" s="1058" t="s">
        <v>1625</v>
      </c>
      <c r="QY6" s="1058" t="s">
        <v>1625</v>
      </c>
      <c r="QZ6" s="1058" t="s">
        <v>1625</v>
      </c>
      <c r="RA6" s="1058" t="s">
        <v>1625</v>
      </c>
      <c r="RB6" s="1058" t="s">
        <v>1625</v>
      </c>
      <c r="RC6" s="1058" t="s">
        <v>1625</v>
      </c>
      <c r="RD6" s="1058" t="s">
        <v>1625</v>
      </c>
      <c r="RE6" s="1058" t="s">
        <v>1625</v>
      </c>
      <c r="RF6" s="1058" t="s">
        <v>1625</v>
      </c>
      <c r="RG6" s="1058" t="s">
        <v>1625</v>
      </c>
      <c r="RH6" s="1058" t="s">
        <v>1625</v>
      </c>
      <c r="RI6" s="1058" t="s">
        <v>1625</v>
      </c>
      <c r="RJ6" s="1058" t="s">
        <v>1625</v>
      </c>
      <c r="RK6" s="1058" t="s">
        <v>1625</v>
      </c>
      <c r="RL6" s="1058" t="s">
        <v>1625</v>
      </c>
      <c r="RM6" s="1058" t="s">
        <v>1625</v>
      </c>
      <c r="RN6" s="1058" t="s">
        <v>1625</v>
      </c>
      <c r="RO6" s="1058" t="s">
        <v>1625</v>
      </c>
      <c r="RP6" s="1058" t="s">
        <v>1625</v>
      </c>
      <c r="RQ6" s="1058" t="s">
        <v>1625</v>
      </c>
      <c r="RR6" s="1058" t="s">
        <v>1625</v>
      </c>
      <c r="RS6" s="1058" t="s">
        <v>1625</v>
      </c>
      <c r="RT6" s="1058" t="s">
        <v>1625</v>
      </c>
      <c r="RU6" s="1058" t="s">
        <v>1625</v>
      </c>
      <c r="RV6" s="1058" t="s">
        <v>1625</v>
      </c>
      <c r="RW6" s="1058" t="s">
        <v>1625</v>
      </c>
      <c r="RX6" s="1058" t="s">
        <v>1625</v>
      </c>
      <c r="RY6" s="1058" t="s">
        <v>1625</v>
      </c>
      <c r="RZ6" s="1058" t="s">
        <v>1625</v>
      </c>
      <c r="SA6" s="1058" t="s">
        <v>1625</v>
      </c>
      <c r="SB6" s="1058" t="s">
        <v>1625</v>
      </c>
      <c r="SC6" s="1058" t="s">
        <v>1625</v>
      </c>
      <c r="SD6" s="1058" t="s">
        <v>1625</v>
      </c>
      <c r="SE6" s="1058" t="s">
        <v>1625</v>
      </c>
      <c r="SF6" s="1058" t="s">
        <v>1625</v>
      </c>
      <c r="SG6" s="1058" t="s">
        <v>1625</v>
      </c>
      <c r="SH6" s="1058" t="s">
        <v>1625</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1775</v>
      </c>
      <c r="B9" s="70">
        <v>1</v>
      </c>
      <c r="C9" s="70">
        <v>1</v>
      </c>
      <c r="D9" s="70">
        <v>1</v>
      </c>
      <c r="E9" s="70">
        <v>1990</v>
      </c>
      <c r="F9" s="70" t="s">
        <v>787</v>
      </c>
      <c r="G9" s="1073" t="s">
        <v>1776</v>
      </c>
      <c r="H9" s="70" t="s">
        <v>1777</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1778</v>
      </c>
      <c r="B10" s="70">
        <v>2</v>
      </c>
      <c r="C10" s="70">
        <v>2</v>
      </c>
      <c r="D10" s="70">
        <v>1</v>
      </c>
      <c r="E10" s="70">
        <v>2005</v>
      </c>
      <c r="F10" s="70" t="s">
        <v>789</v>
      </c>
      <c r="G10" s="1073" t="s">
        <v>1776</v>
      </c>
      <c r="H10" s="70" t="s">
        <v>1777</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1779</v>
      </c>
      <c r="B11" s="70">
        <v>3</v>
      </c>
      <c r="C11" s="70">
        <v>3</v>
      </c>
      <c r="D11" s="70">
        <v>1</v>
      </c>
      <c r="E11" s="70">
        <v>2006</v>
      </c>
      <c r="F11" s="70" t="s">
        <v>790</v>
      </c>
      <c r="G11" s="1073" t="s">
        <v>1776</v>
      </c>
      <c r="H11" s="70" t="s">
        <v>1777</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1780</v>
      </c>
      <c r="B12" s="70">
        <v>4</v>
      </c>
      <c r="C12" s="70">
        <v>4</v>
      </c>
      <c r="D12" s="70">
        <v>1</v>
      </c>
      <c r="E12" s="70">
        <v>2007</v>
      </c>
      <c r="F12" s="70" t="s">
        <v>791</v>
      </c>
      <c r="G12" s="1073" t="s">
        <v>1776</v>
      </c>
      <c r="H12" s="70" t="s">
        <v>1777</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1781</v>
      </c>
      <c r="B13" s="70">
        <v>5</v>
      </c>
      <c r="C13" s="70">
        <v>5</v>
      </c>
      <c r="D13" s="70">
        <v>1</v>
      </c>
      <c r="E13" s="70">
        <v>2008</v>
      </c>
      <c r="F13" s="70" t="s">
        <v>792</v>
      </c>
      <c r="G13" s="1073" t="s">
        <v>1776</v>
      </c>
      <c r="H13" s="70" t="s">
        <v>1777</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1782</v>
      </c>
      <c r="B14" s="70">
        <v>6</v>
      </c>
      <c r="C14" s="70">
        <v>6</v>
      </c>
      <c r="D14" s="70">
        <v>1</v>
      </c>
      <c r="E14" s="70">
        <v>2009</v>
      </c>
      <c r="F14" s="70" t="s">
        <v>176</v>
      </c>
      <c r="G14" s="1073" t="s">
        <v>1776</v>
      </c>
      <c r="H14" s="70" t="s">
        <v>1777</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9.0519999999999996</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4.38</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9.0519999999999996</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4.38</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9.0519999999999996</v>
      </c>
      <c r="HL14" s="73">
        <v>0</v>
      </c>
      <c r="HM14" s="73">
        <v>0</v>
      </c>
      <c r="HN14" s="73">
        <v>0</v>
      </c>
      <c r="HO14" s="73">
        <v>0</v>
      </c>
      <c r="HP14" s="73">
        <v>0</v>
      </c>
      <c r="HQ14" s="73">
        <v>0</v>
      </c>
      <c r="HR14" s="73">
        <v>0</v>
      </c>
      <c r="HS14" s="73">
        <v>0</v>
      </c>
      <c r="HT14" s="73">
        <v>0</v>
      </c>
      <c r="HU14" s="73">
        <v>0</v>
      </c>
      <c r="HV14" s="73">
        <v>0</v>
      </c>
      <c r="HW14" s="73">
        <v>0</v>
      </c>
      <c r="HX14" s="73">
        <v>4.38</v>
      </c>
      <c r="HY14" s="73">
        <v>0</v>
      </c>
      <c r="HZ14" s="73">
        <v>0</v>
      </c>
      <c r="IA14" s="73">
        <v>0</v>
      </c>
      <c r="IB14" s="73">
        <v>0</v>
      </c>
      <c r="IC14" s="73">
        <v>0</v>
      </c>
      <c r="ID14" s="73">
        <v>0</v>
      </c>
      <c r="IE14" s="73">
        <v>0</v>
      </c>
      <c r="IF14" s="73">
        <v>9.0519999999999996</v>
      </c>
      <c r="IG14" s="73">
        <v>0</v>
      </c>
      <c r="IH14" s="73">
        <v>0</v>
      </c>
      <c r="II14" s="73">
        <v>0</v>
      </c>
      <c r="IJ14" s="73">
        <v>0</v>
      </c>
      <c r="IK14" s="73">
        <v>0</v>
      </c>
      <c r="IL14" s="73">
        <v>0</v>
      </c>
      <c r="IM14" s="73">
        <v>0</v>
      </c>
      <c r="IN14" s="73">
        <v>0</v>
      </c>
      <c r="IO14" s="73">
        <v>0</v>
      </c>
      <c r="IP14" s="73">
        <v>0</v>
      </c>
      <c r="IQ14" s="73">
        <v>0</v>
      </c>
      <c r="IR14" s="73">
        <v>0</v>
      </c>
      <c r="IS14" s="73">
        <v>4.38</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2</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1</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2</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1</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2</v>
      </c>
      <c r="QY14" s="71">
        <v>0</v>
      </c>
      <c r="QZ14" s="71">
        <v>0</v>
      </c>
      <c r="RA14" s="71">
        <v>0</v>
      </c>
      <c r="RB14" s="71">
        <v>0</v>
      </c>
      <c r="RC14" s="71">
        <v>0</v>
      </c>
      <c r="RD14" s="71">
        <v>0</v>
      </c>
      <c r="RE14" s="71">
        <v>0</v>
      </c>
      <c r="RF14" s="71">
        <v>0</v>
      </c>
      <c r="RG14" s="71">
        <v>0</v>
      </c>
      <c r="RH14" s="71">
        <v>0</v>
      </c>
      <c r="RI14" s="71">
        <v>0</v>
      </c>
      <c r="RJ14" s="71">
        <v>0</v>
      </c>
      <c r="RK14" s="71">
        <v>1</v>
      </c>
      <c r="RL14" s="71">
        <v>0</v>
      </c>
      <c r="RM14" s="71">
        <v>0</v>
      </c>
      <c r="RN14" s="71">
        <v>0</v>
      </c>
      <c r="RO14" s="71">
        <v>0</v>
      </c>
      <c r="RP14" s="71">
        <v>0</v>
      </c>
      <c r="RQ14" s="71">
        <v>0</v>
      </c>
      <c r="RR14" s="71">
        <v>0</v>
      </c>
      <c r="RS14" s="71">
        <v>2</v>
      </c>
      <c r="RT14" s="71">
        <v>0</v>
      </c>
      <c r="RU14" s="71">
        <v>0</v>
      </c>
      <c r="RV14" s="71">
        <v>0</v>
      </c>
      <c r="RW14" s="71">
        <v>0</v>
      </c>
      <c r="RX14" s="71">
        <v>0</v>
      </c>
      <c r="RY14" s="71">
        <v>0</v>
      </c>
      <c r="RZ14" s="71">
        <v>0</v>
      </c>
      <c r="SA14" s="71">
        <v>0</v>
      </c>
      <c r="SB14" s="71">
        <v>0</v>
      </c>
      <c r="SC14" s="71">
        <v>0</v>
      </c>
      <c r="SD14" s="71">
        <v>0</v>
      </c>
      <c r="SE14" s="71">
        <v>0</v>
      </c>
      <c r="SF14" s="71">
        <v>1</v>
      </c>
      <c r="SG14" s="71">
        <v>0</v>
      </c>
      <c r="SH14" s="71">
        <v>0</v>
      </c>
    </row>
    <row r="15" spans="1:503">
      <c r="A15" s="16" t="s">
        <v>1783</v>
      </c>
      <c r="B15" s="70">
        <v>7</v>
      </c>
      <c r="C15" s="70">
        <v>7</v>
      </c>
      <c r="D15" s="70">
        <v>1</v>
      </c>
      <c r="E15" s="70">
        <v>2010</v>
      </c>
      <c r="F15" s="70" t="s">
        <v>177</v>
      </c>
      <c r="G15" s="1073" t="s">
        <v>1776</v>
      </c>
      <c r="H15" s="70" t="s">
        <v>1777</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9.7870000000000008</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4.3529999999999998</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9.7870000000000008</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4.3529999999999998</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9.7870000000000008</v>
      </c>
      <c r="HL15" s="73">
        <v>0</v>
      </c>
      <c r="HM15" s="73">
        <v>0</v>
      </c>
      <c r="HN15" s="73">
        <v>0</v>
      </c>
      <c r="HO15" s="73">
        <v>0</v>
      </c>
      <c r="HP15" s="73">
        <v>0</v>
      </c>
      <c r="HQ15" s="73">
        <v>0</v>
      </c>
      <c r="HR15" s="73">
        <v>0</v>
      </c>
      <c r="HS15" s="73">
        <v>0</v>
      </c>
      <c r="HT15" s="73">
        <v>0</v>
      </c>
      <c r="HU15" s="73">
        <v>0</v>
      </c>
      <c r="HV15" s="73">
        <v>0</v>
      </c>
      <c r="HW15" s="73">
        <v>0</v>
      </c>
      <c r="HX15" s="73">
        <v>4.3529999999999998</v>
      </c>
      <c r="HY15" s="73">
        <v>0</v>
      </c>
      <c r="HZ15" s="73">
        <v>0</v>
      </c>
      <c r="IA15" s="73">
        <v>0</v>
      </c>
      <c r="IB15" s="73">
        <v>0</v>
      </c>
      <c r="IC15" s="73">
        <v>0</v>
      </c>
      <c r="ID15" s="73">
        <v>0</v>
      </c>
      <c r="IE15" s="73">
        <v>0</v>
      </c>
      <c r="IF15" s="73">
        <v>9.7870000000000008</v>
      </c>
      <c r="IG15" s="73">
        <v>0</v>
      </c>
      <c r="IH15" s="73">
        <v>0</v>
      </c>
      <c r="II15" s="73">
        <v>0</v>
      </c>
      <c r="IJ15" s="73">
        <v>0</v>
      </c>
      <c r="IK15" s="73">
        <v>0</v>
      </c>
      <c r="IL15" s="73">
        <v>0</v>
      </c>
      <c r="IM15" s="73">
        <v>0</v>
      </c>
      <c r="IN15" s="73">
        <v>0</v>
      </c>
      <c r="IO15" s="73">
        <v>0</v>
      </c>
      <c r="IP15" s="73">
        <v>0</v>
      </c>
      <c r="IQ15" s="73">
        <v>0</v>
      </c>
      <c r="IR15" s="73">
        <v>0</v>
      </c>
      <c r="IS15" s="73">
        <v>4.3529999999999998</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2</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1</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2</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1</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2</v>
      </c>
      <c r="QY15" s="71">
        <v>0</v>
      </c>
      <c r="QZ15" s="71">
        <v>0</v>
      </c>
      <c r="RA15" s="71">
        <v>0</v>
      </c>
      <c r="RB15" s="71">
        <v>0</v>
      </c>
      <c r="RC15" s="71">
        <v>0</v>
      </c>
      <c r="RD15" s="71">
        <v>0</v>
      </c>
      <c r="RE15" s="71">
        <v>0</v>
      </c>
      <c r="RF15" s="71">
        <v>0</v>
      </c>
      <c r="RG15" s="71">
        <v>0</v>
      </c>
      <c r="RH15" s="71">
        <v>0</v>
      </c>
      <c r="RI15" s="71">
        <v>0</v>
      </c>
      <c r="RJ15" s="71">
        <v>0</v>
      </c>
      <c r="RK15" s="71">
        <v>1</v>
      </c>
      <c r="RL15" s="71">
        <v>0</v>
      </c>
      <c r="RM15" s="71">
        <v>0</v>
      </c>
      <c r="RN15" s="71">
        <v>0</v>
      </c>
      <c r="RO15" s="71">
        <v>0</v>
      </c>
      <c r="RP15" s="71">
        <v>0</v>
      </c>
      <c r="RQ15" s="71">
        <v>0</v>
      </c>
      <c r="RR15" s="71">
        <v>0</v>
      </c>
      <c r="RS15" s="71">
        <v>2</v>
      </c>
      <c r="RT15" s="71">
        <v>0</v>
      </c>
      <c r="RU15" s="71">
        <v>0</v>
      </c>
      <c r="RV15" s="71">
        <v>0</v>
      </c>
      <c r="RW15" s="71">
        <v>0</v>
      </c>
      <c r="RX15" s="71">
        <v>0</v>
      </c>
      <c r="RY15" s="71">
        <v>0</v>
      </c>
      <c r="RZ15" s="71">
        <v>0</v>
      </c>
      <c r="SA15" s="71">
        <v>0</v>
      </c>
      <c r="SB15" s="71">
        <v>0</v>
      </c>
      <c r="SC15" s="71">
        <v>0</v>
      </c>
      <c r="SD15" s="71">
        <v>0</v>
      </c>
      <c r="SE15" s="71">
        <v>0</v>
      </c>
      <c r="SF15" s="71">
        <v>1</v>
      </c>
      <c r="SG15" s="71">
        <v>0</v>
      </c>
      <c r="SH15" s="71">
        <v>0</v>
      </c>
    </row>
    <row r="16" spans="1:503">
      <c r="A16" s="16" t="s">
        <v>1784</v>
      </c>
      <c r="B16" s="70">
        <v>8</v>
      </c>
      <c r="C16" s="70">
        <v>8</v>
      </c>
      <c r="D16" s="70">
        <v>1</v>
      </c>
      <c r="E16" s="70">
        <v>2011</v>
      </c>
      <c r="F16" s="70" t="s">
        <v>178</v>
      </c>
      <c r="G16" s="1073" t="s">
        <v>1776</v>
      </c>
      <c r="H16" s="70" t="s">
        <v>1777</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2.6640000000000001</v>
      </c>
      <c r="Z16" s="73">
        <v>0</v>
      </c>
      <c r="AA16" s="73">
        <v>0</v>
      </c>
      <c r="AB16" s="73">
        <v>10.561999999999999</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4.3970000000000002</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2.6640000000000001</v>
      </c>
      <c r="EA16" s="73">
        <v>0</v>
      </c>
      <c r="EB16" s="73">
        <v>0</v>
      </c>
      <c r="EC16" s="73">
        <v>10.561999999999999</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4.3970000000000002</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13.226000000000001</v>
      </c>
      <c r="HL16" s="73">
        <v>0</v>
      </c>
      <c r="HM16" s="73">
        <v>0</v>
      </c>
      <c r="HN16" s="73">
        <v>0</v>
      </c>
      <c r="HO16" s="73">
        <v>0</v>
      </c>
      <c r="HP16" s="73">
        <v>0</v>
      </c>
      <c r="HQ16" s="73">
        <v>0</v>
      </c>
      <c r="HR16" s="73">
        <v>0</v>
      </c>
      <c r="HS16" s="73">
        <v>0</v>
      </c>
      <c r="HT16" s="73">
        <v>0</v>
      </c>
      <c r="HU16" s="73">
        <v>0</v>
      </c>
      <c r="HV16" s="73">
        <v>0</v>
      </c>
      <c r="HW16" s="73">
        <v>0</v>
      </c>
      <c r="HX16" s="73">
        <v>4.3970000000000002</v>
      </c>
      <c r="HY16" s="73">
        <v>0</v>
      </c>
      <c r="HZ16" s="73">
        <v>0</v>
      </c>
      <c r="IA16" s="73">
        <v>0</v>
      </c>
      <c r="IB16" s="73">
        <v>0</v>
      </c>
      <c r="IC16" s="73">
        <v>0</v>
      </c>
      <c r="ID16" s="73">
        <v>0</v>
      </c>
      <c r="IE16" s="73">
        <v>0</v>
      </c>
      <c r="IF16" s="73">
        <v>13.226000000000001</v>
      </c>
      <c r="IG16" s="73">
        <v>0</v>
      </c>
      <c r="IH16" s="73">
        <v>0</v>
      </c>
      <c r="II16" s="73">
        <v>0</v>
      </c>
      <c r="IJ16" s="73">
        <v>0</v>
      </c>
      <c r="IK16" s="73">
        <v>0</v>
      </c>
      <c r="IL16" s="73">
        <v>0</v>
      </c>
      <c r="IM16" s="73">
        <v>0</v>
      </c>
      <c r="IN16" s="73">
        <v>0</v>
      </c>
      <c r="IO16" s="73">
        <v>0</v>
      </c>
      <c r="IP16" s="73">
        <v>0</v>
      </c>
      <c r="IQ16" s="73">
        <v>0</v>
      </c>
      <c r="IR16" s="73">
        <v>0</v>
      </c>
      <c r="IS16" s="73">
        <v>4.3970000000000002</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1</v>
      </c>
      <c r="JM16" s="71">
        <v>0</v>
      </c>
      <c r="JN16" s="71">
        <v>0</v>
      </c>
      <c r="JO16" s="71">
        <v>3</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1</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1</v>
      </c>
      <c r="NN16" s="71">
        <v>0</v>
      </c>
      <c r="NO16" s="71">
        <v>0</v>
      </c>
      <c r="NP16" s="71">
        <v>3</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1</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4</v>
      </c>
      <c r="QY16" s="71">
        <v>0</v>
      </c>
      <c r="QZ16" s="71">
        <v>0</v>
      </c>
      <c r="RA16" s="71">
        <v>0</v>
      </c>
      <c r="RB16" s="71">
        <v>0</v>
      </c>
      <c r="RC16" s="71">
        <v>0</v>
      </c>
      <c r="RD16" s="71">
        <v>0</v>
      </c>
      <c r="RE16" s="71">
        <v>0</v>
      </c>
      <c r="RF16" s="71">
        <v>0</v>
      </c>
      <c r="RG16" s="71">
        <v>0</v>
      </c>
      <c r="RH16" s="71">
        <v>0</v>
      </c>
      <c r="RI16" s="71">
        <v>0</v>
      </c>
      <c r="RJ16" s="71">
        <v>0</v>
      </c>
      <c r="RK16" s="71">
        <v>1</v>
      </c>
      <c r="RL16" s="71">
        <v>0</v>
      </c>
      <c r="RM16" s="71">
        <v>0</v>
      </c>
      <c r="RN16" s="71">
        <v>0</v>
      </c>
      <c r="RO16" s="71">
        <v>0</v>
      </c>
      <c r="RP16" s="71">
        <v>0</v>
      </c>
      <c r="RQ16" s="71">
        <v>0</v>
      </c>
      <c r="RR16" s="71">
        <v>0</v>
      </c>
      <c r="RS16" s="71">
        <v>4</v>
      </c>
      <c r="RT16" s="71">
        <v>0</v>
      </c>
      <c r="RU16" s="71">
        <v>0</v>
      </c>
      <c r="RV16" s="71">
        <v>0</v>
      </c>
      <c r="RW16" s="71">
        <v>0</v>
      </c>
      <c r="RX16" s="71">
        <v>0</v>
      </c>
      <c r="RY16" s="71">
        <v>0</v>
      </c>
      <c r="RZ16" s="71">
        <v>0</v>
      </c>
      <c r="SA16" s="71">
        <v>0</v>
      </c>
      <c r="SB16" s="71">
        <v>0</v>
      </c>
      <c r="SC16" s="71">
        <v>0</v>
      </c>
      <c r="SD16" s="71">
        <v>0</v>
      </c>
      <c r="SE16" s="71">
        <v>0</v>
      </c>
      <c r="SF16" s="71">
        <v>1</v>
      </c>
      <c r="SG16" s="71">
        <v>0</v>
      </c>
      <c r="SH16" s="71">
        <v>0</v>
      </c>
    </row>
    <row r="17" spans="1:502">
      <c r="A17" s="16" t="s">
        <v>1785</v>
      </c>
      <c r="B17" s="70">
        <v>9</v>
      </c>
      <c r="C17" s="70">
        <v>9</v>
      </c>
      <c r="D17" s="70">
        <v>1</v>
      </c>
      <c r="E17" s="70">
        <v>2012</v>
      </c>
      <c r="F17" s="70" t="s">
        <v>179</v>
      </c>
      <c r="G17" s="1073" t="s">
        <v>1776</v>
      </c>
      <c r="H17" s="70" t="s">
        <v>1777</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2.6480000000000001</v>
      </c>
      <c r="Z17" s="73">
        <v>0</v>
      </c>
      <c r="AA17" s="73">
        <v>0</v>
      </c>
      <c r="AB17" s="73">
        <v>16.515999999999998</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4.9640000000000004</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2.6480000000000001</v>
      </c>
      <c r="EA17" s="73">
        <v>0</v>
      </c>
      <c r="EB17" s="73">
        <v>0</v>
      </c>
      <c r="EC17" s="73">
        <v>16.515999999999998</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4.9640000000000004</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19.164000000000001</v>
      </c>
      <c r="HL17" s="73">
        <v>0</v>
      </c>
      <c r="HM17" s="73">
        <v>0</v>
      </c>
      <c r="HN17" s="73">
        <v>0</v>
      </c>
      <c r="HO17" s="73">
        <v>0</v>
      </c>
      <c r="HP17" s="73">
        <v>0</v>
      </c>
      <c r="HQ17" s="73">
        <v>0</v>
      </c>
      <c r="HR17" s="73">
        <v>0</v>
      </c>
      <c r="HS17" s="73">
        <v>0</v>
      </c>
      <c r="HT17" s="73">
        <v>0</v>
      </c>
      <c r="HU17" s="73">
        <v>0</v>
      </c>
      <c r="HV17" s="73">
        <v>0</v>
      </c>
      <c r="HW17" s="73">
        <v>0</v>
      </c>
      <c r="HX17" s="73">
        <v>4.9640000000000004</v>
      </c>
      <c r="HY17" s="73">
        <v>0</v>
      </c>
      <c r="HZ17" s="73">
        <v>0</v>
      </c>
      <c r="IA17" s="73">
        <v>0</v>
      </c>
      <c r="IB17" s="73">
        <v>0</v>
      </c>
      <c r="IC17" s="73">
        <v>0</v>
      </c>
      <c r="ID17" s="73">
        <v>0</v>
      </c>
      <c r="IE17" s="73">
        <v>0</v>
      </c>
      <c r="IF17" s="73">
        <v>19.164000000000001</v>
      </c>
      <c r="IG17" s="73">
        <v>0</v>
      </c>
      <c r="IH17" s="73">
        <v>0</v>
      </c>
      <c r="II17" s="73">
        <v>0</v>
      </c>
      <c r="IJ17" s="73">
        <v>0</v>
      </c>
      <c r="IK17" s="73">
        <v>0</v>
      </c>
      <c r="IL17" s="73">
        <v>0</v>
      </c>
      <c r="IM17" s="73">
        <v>0</v>
      </c>
      <c r="IN17" s="73">
        <v>0</v>
      </c>
      <c r="IO17" s="73">
        <v>0</v>
      </c>
      <c r="IP17" s="73">
        <v>0</v>
      </c>
      <c r="IQ17" s="73">
        <v>0</v>
      </c>
      <c r="IR17" s="73">
        <v>0</v>
      </c>
      <c r="IS17" s="73">
        <v>4.9640000000000004</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1</v>
      </c>
      <c r="JM17" s="71">
        <v>0</v>
      </c>
      <c r="JN17" s="71">
        <v>0</v>
      </c>
      <c r="JO17" s="71">
        <v>3</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1</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1</v>
      </c>
      <c r="NN17" s="71">
        <v>0</v>
      </c>
      <c r="NO17" s="71">
        <v>0</v>
      </c>
      <c r="NP17" s="71">
        <v>3</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1</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4</v>
      </c>
      <c r="QY17" s="71">
        <v>0</v>
      </c>
      <c r="QZ17" s="71">
        <v>0</v>
      </c>
      <c r="RA17" s="71">
        <v>0</v>
      </c>
      <c r="RB17" s="71">
        <v>0</v>
      </c>
      <c r="RC17" s="71">
        <v>0</v>
      </c>
      <c r="RD17" s="71">
        <v>0</v>
      </c>
      <c r="RE17" s="71">
        <v>0</v>
      </c>
      <c r="RF17" s="71">
        <v>0</v>
      </c>
      <c r="RG17" s="71">
        <v>0</v>
      </c>
      <c r="RH17" s="71">
        <v>0</v>
      </c>
      <c r="RI17" s="71">
        <v>0</v>
      </c>
      <c r="RJ17" s="71">
        <v>0</v>
      </c>
      <c r="RK17" s="71">
        <v>1</v>
      </c>
      <c r="RL17" s="71">
        <v>0</v>
      </c>
      <c r="RM17" s="71">
        <v>0</v>
      </c>
      <c r="RN17" s="71">
        <v>0</v>
      </c>
      <c r="RO17" s="71">
        <v>0</v>
      </c>
      <c r="RP17" s="71">
        <v>0</v>
      </c>
      <c r="RQ17" s="71">
        <v>0</v>
      </c>
      <c r="RR17" s="71">
        <v>0</v>
      </c>
      <c r="RS17" s="71">
        <v>4</v>
      </c>
      <c r="RT17" s="71">
        <v>0</v>
      </c>
      <c r="RU17" s="71">
        <v>0</v>
      </c>
      <c r="RV17" s="71">
        <v>0</v>
      </c>
      <c r="RW17" s="71">
        <v>0</v>
      </c>
      <c r="RX17" s="71">
        <v>0</v>
      </c>
      <c r="RY17" s="71">
        <v>0</v>
      </c>
      <c r="RZ17" s="71">
        <v>0</v>
      </c>
      <c r="SA17" s="71">
        <v>0</v>
      </c>
      <c r="SB17" s="71">
        <v>0</v>
      </c>
      <c r="SC17" s="71">
        <v>0</v>
      </c>
      <c r="SD17" s="71">
        <v>0</v>
      </c>
      <c r="SE17" s="71">
        <v>0</v>
      </c>
      <c r="SF17" s="71">
        <v>1</v>
      </c>
      <c r="SG17" s="71">
        <v>0</v>
      </c>
      <c r="SH17" s="71">
        <v>0</v>
      </c>
    </row>
    <row r="18" spans="1:502">
      <c r="A18" s="16" t="s">
        <v>1786</v>
      </c>
      <c r="B18" s="70">
        <v>10</v>
      </c>
      <c r="C18" s="70">
        <v>10</v>
      </c>
      <c r="D18" s="70">
        <v>1</v>
      </c>
      <c r="E18" s="70">
        <v>2013</v>
      </c>
      <c r="F18" s="70" t="s">
        <v>180</v>
      </c>
      <c r="G18" s="1073" t="s">
        <v>1776</v>
      </c>
      <c r="H18" s="70" t="s">
        <v>1777</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2.9359999999999999</v>
      </c>
      <c r="Z18" s="73">
        <v>0</v>
      </c>
      <c r="AA18" s="73">
        <v>0</v>
      </c>
      <c r="AB18" s="73">
        <v>18.271999999999998</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5.1040000000000001</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2.9359999999999999</v>
      </c>
      <c r="EA18" s="73">
        <v>0</v>
      </c>
      <c r="EB18" s="73">
        <v>0</v>
      </c>
      <c r="EC18" s="73">
        <v>18.271999999999998</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5.1040000000000001</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21.207999999999998</v>
      </c>
      <c r="HL18" s="73">
        <v>0</v>
      </c>
      <c r="HM18" s="73">
        <v>0</v>
      </c>
      <c r="HN18" s="73">
        <v>0</v>
      </c>
      <c r="HO18" s="73">
        <v>0</v>
      </c>
      <c r="HP18" s="73">
        <v>0</v>
      </c>
      <c r="HQ18" s="73">
        <v>0</v>
      </c>
      <c r="HR18" s="73">
        <v>0</v>
      </c>
      <c r="HS18" s="73">
        <v>0</v>
      </c>
      <c r="HT18" s="73">
        <v>0</v>
      </c>
      <c r="HU18" s="73">
        <v>0</v>
      </c>
      <c r="HV18" s="73">
        <v>0</v>
      </c>
      <c r="HW18" s="73">
        <v>0</v>
      </c>
      <c r="HX18" s="73">
        <v>5.1040000000000001</v>
      </c>
      <c r="HY18" s="73">
        <v>0</v>
      </c>
      <c r="HZ18" s="73">
        <v>0</v>
      </c>
      <c r="IA18" s="73">
        <v>0</v>
      </c>
      <c r="IB18" s="73">
        <v>0</v>
      </c>
      <c r="IC18" s="73">
        <v>0</v>
      </c>
      <c r="ID18" s="73">
        <v>0</v>
      </c>
      <c r="IE18" s="73">
        <v>0</v>
      </c>
      <c r="IF18" s="73">
        <v>21.207999999999998</v>
      </c>
      <c r="IG18" s="73">
        <v>0</v>
      </c>
      <c r="IH18" s="73">
        <v>0</v>
      </c>
      <c r="II18" s="73">
        <v>0</v>
      </c>
      <c r="IJ18" s="73">
        <v>0</v>
      </c>
      <c r="IK18" s="73">
        <v>0</v>
      </c>
      <c r="IL18" s="73">
        <v>0</v>
      </c>
      <c r="IM18" s="73">
        <v>0</v>
      </c>
      <c r="IN18" s="73">
        <v>0</v>
      </c>
      <c r="IO18" s="73">
        <v>0</v>
      </c>
      <c r="IP18" s="73">
        <v>0</v>
      </c>
      <c r="IQ18" s="73">
        <v>0</v>
      </c>
      <c r="IR18" s="73">
        <v>0</v>
      </c>
      <c r="IS18" s="73">
        <v>5.1040000000000001</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1</v>
      </c>
      <c r="JM18" s="71">
        <v>0</v>
      </c>
      <c r="JN18" s="71">
        <v>0</v>
      </c>
      <c r="JO18" s="71">
        <v>3</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1</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1</v>
      </c>
      <c r="NN18" s="71">
        <v>0</v>
      </c>
      <c r="NO18" s="71">
        <v>0</v>
      </c>
      <c r="NP18" s="71">
        <v>3</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1</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4</v>
      </c>
      <c r="QY18" s="71">
        <v>0</v>
      </c>
      <c r="QZ18" s="71">
        <v>0</v>
      </c>
      <c r="RA18" s="71">
        <v>0</v>
      </c>
      <c r="RB18" s="71">
        <v>0</v>
      </c>
      <c r="RC18" s="71">
        <v>0</v>
      </c>
      <c r="RD18" s="71">
        <v>0</v>
      </c>
      <c r="RE18" s="71">
        <v>0</v>
      </c>
      <c r="RF18" s="71">
        <v>0</v>
      </c>
      <c r="RG18" s="71">
        <v>0</v>
      </c>
      <c r="RH18" s="71">
        <v>0</v>
      </c>
      <c r="RI18" s="71">
        <v>0</v>
      </c>
      <c r="RJ18" s="71">
        <v>0</v>
      </c>
      <c r="RK18" s="71">
        <v>1</v>
      </c>
      <c r="RL18" s="71">
        <v>0</v>
      </c>
      <c r="RM18" s="71">
        <v>0</v>
      </c>
      <c r="RN18" s="71">
        <v>0</v>
      </c>
      <c r="RO18" s="71">
        <v>0</v>
      </c>
      <c r="RP18" s="71">
        <v>0</v>
      </c>
      <c r="RQ18" s="71">
        <v>0</v>
      </c>
      <c r="RR18" s="71">
        <v>0</v>
      </c>
      <c r="RS18" s="71">
        <v>4</v>
      </c>
      <c r="RT18" s="71">
        <v>0</v>
      </c>
      <c r="RU18" s="71">
        <v>0</v>
      </c>
      <c r="RV18" s="71">
        <v>0</v>
      </c>
      <c r="RW18" s="71">
        <v>0</v>
      </c>
      <c r="RX18" s="71">
        <v>0</v>
      </c>
      <c r="RY18" s="71">
        <v>0</v>
      </c>
      <c r="RZ18" s="71">
        <v>0</v>
      </c>
      <c r="SA18" s="71">
        <v>0</v>
      </c>
      <c r="SB18" s="71">
        <v>0</v>
      </c>
      <c r="SC18" s="71">
        <v>0</v>
      </c>
      <c r="SD18" s="71">
        <v>0</v>
      </c>
      <c r="SE18" s="71">
        <v>0</v>
      </c>
      <c r="SF18" s="71">
        <v>1</v>
      </c>
      <c r="SG18" s="71">
        <v>0</v>
      </c>
      <c r="SH18" s="71">
        <v>0</v>
      </c>
    </row>
    <row r="19" spans="1:502">
      <c r="A19" s="16" t="s">
        <v>1787</v>
      </c>
      <c r="B19" s="70">
        <v>11</v>
      </c>
      <c r="C19" s="70">
        <v>11</v>
      </c>
      <c r="D19" s="70">
        <v>1</v>
      </c>
      <c r="E19" s="70">
        <v>2014</v>
      </c>
      <c r="F19" s="70" t="s">
        <v>181</v>
      </c>
      <c r="G19" s="1073" t="s">
        <v>1776</v>
      </c>
      <c r="H19" s="70" t="s">
        <v>1777</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3.0070000000000001</v>
      </c>
      <c r="Z19" s="73">
        <v>0</v>
      </c>
      <c r="AA19" s="73">
        <v>0</v>
      </c>
      <c r="AB19" s="73">
        <v>22.885999999999999</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5.0270000000000001</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3.0070000000000001</v>
      </c>
      <c r="EA19" s="73">
        <v>0</v>
      </c>
      <c r="EB19" s="73">
        <v>0</v>
      </c>
      <c r="EC19" s="73">
        <v>22.885999999999999</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5.0270000000000001</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25.893000000000001</v>
      </c>
      <c r="HL19" s="73">
        <v>0</v>
      </c>
      <c r="HM19" s="73">
        <v>0</v>
      </c>
      <c r="HN19" s="73">
        <v>0</v>
      </c>
      <c r="HO19" s="73">
        <v>0</v>
      </c>
      <c r="HP19" s="73">
        <v>0</v>
      </c>
      <c r="HQ19" s="73">
        <v>0</v>
      </c>
      <c r="HR19" s="73">
        <v>0</v>
      </c>
      <c r="HS19" s="73">
        <v>0</v>
      </c>
      <c r="HT19" s="73">
        <v>0</v>
      </c>
      <c r="HU19" s="73">
        <v>0</v>
      </c>
      <c r="HV19" s="73">
        <v>0</v>
      </c>
      <c r="HW19" s="73">
        <v>0</v>
      </c>
      <c r="HX19" s="73">
        <v>5.0270000000000001</v>
      </c>
      <c r="HY19" s="73">
        <v>0</v>
      </c>
      <c r="HZ19" s="73">
        <v>0</v>
      </c>
      <c r="IA19" s="73">
        <v>0</v>
      </c>
      <c r="IB19" s="73">
        <v>0</v>
      </c>
      <c r="IC19" s="73">
        <v>0</v>
      </c>
      <c r="ID19" s="73">
        <v>0</v>
      </c>
      <c r="IE19" s="73">
        <v>0</v>
      </c>
      <c r="IF19" s="73">
        <v>25.893000000000001</v>
      </c>
      <c r="IG19" s="73">
        <v>0</v>
      </c>
      <c r="IH19" s="73">
        <v>0</v>
      </c>
      <c r="II19" s="73">
        <v>0</v>
      </c>
      <c r="IJ19" s="73">
        <v>0</v>
      </c>
      <c r="IK19" s="73">
        <v>0</v>
      </c>
      <c r="IL19" s="73">
        <v>0</v>
      </c>
      <c r="IM19" s="73">
        <v>0</v>
      </c>
      <c r="IN19" s="73">
        <v>0</v>
      </c>
      <c r="IO19" s="73">
        <v>0</v>
      </c>
      <c r="IP19" s="73">
        <v>0</v>
      </c>
      <c r="IQ19" s="73">
        <v>0</v>
      </c>
      <c r="IR19" s="73">
        <v>0</v>
      </c>
      <c r="IS19" s="73">
        <v>5.0270000000000001</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1</v>
      </c>
      <c r="JM19" s="71">
        <v>0</v>
      </c>
      <c r="JN19" s="71">
        <v>0</v>
      </c>
      <c r="JO19" s="71">
        <v>4</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1</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1</v>
      </c>
      <c r="NN19" s="71">
        <v>0</v>
      </c>
      <c r="NO19" s="71">
        <v>0</v>
      </c>
      <c r="NP19" s="71">
        <v>4</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1</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5</v>
      </c>
      <c r="QY19" s="71">
        <v>0</v>
      </c>
      <c r="QZ19" s="71">
        <v>0</v>
      </c>
      <c r="RA19" s="71">
        <v>0</v>
      </c>
      <c r="RB19" s="71">
        <v>0</v>
      </c>
      <c r="RC19" s="71">
        <v>0</v>
      </c>
      <c r="RD19" s="71">
        <v>0</v>
      </c>
      <c r="RE19" s="71">
        <v>0</v>
      </c>
      <c r="RF19" s="71">
        <v>0</v>
      </c>
      <c r="RG19" s="71">
        <v>0</v>
      </c>
      <c r="RH19" s="71">
        <v>0</v>
      </c>
      <c r="RI19" s="71">
        <v>0</v>
      </c>
      <c r="RJ19" s="71">
        <v>0</v>
      </c>
      <c r="RK19" s="71">
        <v>1</v>
      </c>
      <c r="RL19" s="71">
        <v>0</v>
      </c>
      <c r="RM19" s="71">
        <v>0</v>
      </c>
      <c r="RN19" s="71">
        <v>0</v>
      </c>
      <c r="RO19" s="71">
        <v>0</v>
      </c>
      <c r="RP19" s="71">
        <v>0</v>
      </c>
      <c r="RQ19" s="71">
        <v>0</v>
      </c>
      <c r="RR19" s="71">
        <v>0</v>
      </c>
      <c r="RS19" s="71">
        <v>5</v>
      </c>
      <c r="RT19" s="71">
        <v>0</v>
      </c>
      <c r="RU19" s="71">
        <v>0</v>
      </c>
      <c r="RV19" s="71">
        <v>0</v>
      </c>
      <c r="RW19" s="71">
        <v>0</v>
      </c>
      <c r="RX19" s="71">
        <v>0</v>
      </c>
      <c r="RY19" s="71">
        <v>0</v>
      </c>
      <c r="RZ19" s="71">
        <v>0</v>
      </c>
      <c r="SA19" s="71">
        <v>0</v>
      </c>
      <c r="SB19" s="71">
        <v>0</v>
      </c>
      <c r="SC19" s="71">
        <v>0</v>
      </c>
      <c r="SD19" s="71">
        <v>0</v>
      </c>
      <c r="SE19" s="71">
        <v>0</v>
      </c>
      <c r="SF19" s="71">
        <v>1</v>
      </c>
      <c r="SG19" s="71">
        <v>0</v>
      </c>
      <c r="SH19" s="71">
        <v>0</v>
      </c>
    </row>
    <row r="20" spans="1:502">
      <c r="A20" s="16" t="s">
        <v>1788</v>
      </c>
      <c r="B20" s="70">
        <v>12</v>
      </c>
      <c r="C20" s="70">
        <v>12</v>
      </c>
      <c r="D20" s="70">
        <v>1</v>
      </c>
      <c r="E20" s="70">
        <v>2015</v>
      </c>
      <c r="F20" s="70" t="s">
        <v>182</v>
      </c>
      <c r="G20" s="1073" t="s">
        <v>1776</v>
      </c>
      <c r="H20" s="70" t="s">
        <v>1777</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21.46</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4.9059999999999997</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21.46</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4.9059999999999997</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21.46</v>
      </c>
      <c r="HL20" s="73">
        <v>0</v>
      </c>
      <c r="HM20" s="73">
        <v>0</v>
      </c>
      <c r="HN20" s="73">
        <v>0</v>
      </c>
      <c r="HO20" s="73">
        <v>0</v>
      </c>
      <c r="HP20" s="73">
        <v>0</v>
      </c>
      <c r="HQ20" s="73">
        <v>0</v>
      </c>
      <c r="HR20" s="73">
        <v>0</v>
      </c>
      <c r="HS20" s="73">
        <v>0</v>
      </c>
      <c r="HT20" s="73">
        <v>0</v>
      </c>
      <c r="HU20" s="73">
        <v>0</v>
      </c>
      <c r="HV20" s="73">
        <v>0</v>
      </c>
      <c r="HW20" s="73">
        <v>0</v>
      </c>
      <c r="HX20" s="73">
        <v>4.9059999999999997</v>
      </c>
      <c r="HY20" s="73">
        <v>0</v>
      </c>
      <c r="HZ20" s="73">
        <v>0</v>
      </c>
      <c r="IA20" s="73">
        <v>0</v>
      </c>
      <c r="IB20" s="73">
        <v>0</v>
      </c>
      <c r="IC20" s="73">
        <v>0</v>
      </c>
      <c r="ID20" s="73">
        <v>0</v>
      </c>
      <c r="IE20" s="73">
        <v>0</v>
      </c>
      <c r="IF20" s="73">
        <v>21.46</v>
      </c>
      <c r="IG20" s="73">
        <v>0</v>
      </c>
      <c r="IH20" s="73">
        <v>0</v>
      </c>
      <c r="II20" s="73">
        <v>0</v>
      </c>
      <c r="IJ20" s="73">
        <v>0</v>
      </c>
      <c r="IK20" s="73">
        <v>0</v>
      </c>
      <c r="IL20" s="73">
        <v>0</v>
      </c>
      <c r="IM20" s="73">
        <v>0</v>
      </c>
      <c r="IN20" s="73">
        <v>0</v>
      </c>
      <c r="IO20" s="73">
        <v>0</v>
      </c>
      <c r="IP20" s="73">
        <v>0</v>
      </c>
      <c r="IQ20" s="73">
        <v>0</v>
      </c>
      <c r="IR20" s="73">
        <v>0</v>
      </c>
      <c r="IS20" s="73">
        <v>4.9059999999999997</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4</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1</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4</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1</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4</v>
      </c>
      <c r="QY20" s="71">
        <v>0</v>
      </c>
      <c r="QZ20" s="71">
        <v>0</v>
      </c>
      <c r="RA20" s="71">
        <v>0</v>
      </c>
      <c r="RB20" s="71">
        <v>0</v>
      </c>
      <c r="RC20" s="71">
        <v>0</v>
      </c>
      <c r="RD20" s="71">
        <v>0</v>
      </c>
      <c r="RE20" s="71">
        <v>0</v>
      </c>
      <c r="RF20" s="71">
        <v>0</v>
      </c>
      <c r="RG20" s="71">
        <v>0</v>
      </c>
      <c r="RH20" s="71">
        <v>0</v>
      </c>
      <c r="RI20" s="71">
        <v>0</v>
      </c>
      <c r="RJ20" s="71">
        <v>0</v>
      </c>
      <c r="RK20" s="71">
        <v>1</v>
      </c>
      <c r="RL20" s="71">
        <v>0</v>
      </c>
      <c r="RM20" s="71">
        <v>0</v>
      </c>
      <c r="RN20" s="71">
        <v>0</v>
      </c>
      <c r="RO20" s="71">
        <v>0</v>
      </c>
      <c r="RP20" s="71">
        <v>0</v>
      </c>
      <c r="RQ20" s="71">
        <v>0</v>
      </c>
      <c r="RR20" s="71">
        <v>0</v>
      </c>
      <c r="RS20" s="71">
        <v>4</v>
      </c>
      <c r="RT20" s="71">
        <v>0</v>
      </c>
      <c r="RU20" s="71">
        <v>0</v>
      </c>
      <c r="RV20" s="71">
        <v>0</v>
      </c>
      <c r="RW20" s="71">
        <v>0</v>
      </c>
      <c r="RX20" s="71">
        <v>0</v>
      </c>
      <c r="RY20" s="71">
        <v>0</v>
      </c>
      <c r="RZ20" s="71">
        <v>0</v>
      </c>
      <c r="SA20" s="71">
        <v>0</v>
      </c>
      <c r="SB20" s="71">
        <v>0</v>
      </c>
      <c r="SC20" s="71">
        <v>0</v>
      </c>
      <c r="SD20" s="71">
        <v>0</v>
      </c>
      <c r="SE20" s="71">
        <v>0</v>
      </c>
      <c r="SF20" s="71">
        <v>1</v>
      </c>
      <c r="SG20" s="71">
        <v>0</v>
      </c>
      <c r="SH20" s="71">
        <v>0</v>
      </c>
    </row>
    <row r="21" spans="1:502">
      <c r="A21" s="16" t="s">
        <v>1789</v>
      </c>
      <c r="B21" s="70">
        <v>13</v>
      </c>
      <c r="C21" s="70">
        <v>13</v>
      </c>
      <c r="D21" s="70">
        <v>1</v>
      </c>
      <c r="E21" s="70">
        <v>2016</v>
      </c>
      <c r="F21" s="70" t="s">
        <v>155</v>
      </c>
      <c r="G21" s="1073" t="s">
        <v>1776</v>
      </c>
      <c r="H21" s="70" t="s">
        <v>1777</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2.556</v>
      </c>
      <c r="Z21" s="73">
        <v>0</v>
      </c>
      <c r="AA21" s="73">
        <v>0</v>
      </c>
      <c r="AB21" s="73">
        <v>19.991</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3.4239999999999999</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2.556</v>
      </c>
      <c r="EA21" s="73">
        <v>0</v>
      </c>
      <c r="EB21" s="73">
        <v>0</v>
      </c>
      <c r="EC21" s="73">
        <v>19.991</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3.4239999999999999</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22.547000000000001</v>
      </c>
      <c r="HL21" s="73">
        <v>0</v>
      </c>
      <c r="HM21" s="73">
        <v>0</v>
      </c>
      <c r="HN21" s="73">
        <v>0</v>
      </c>
      <c r="HO21" s="73">
        <v>0</v>
      </c>
      <c r="HP21" s="73">
        <v>0</v>
      </c>
      <c r="HQ21" s="73">
        <v>0</v>
      </c>
      <c r="HR21" s="73">
        <v>0</v>
      </c>
      <c r="HS21" s="73">
        <v>0</v>
      </c>
      <c r="HT21" s="73">
        <v>0</v>
      </c>
      <c r="HU21" s="73">
        <v>0</v>
      </c>
      <c r="HV21" s="73">
        <v>0</v>
      </c>
      <c r="HW21" s="73">
        <v>0</v>
      </c>
      <c r="HX21" s="73">
        <v>3.4239999999999999</v>
      </c>
      <c r="HY21" s="73">
        <v>0</v>
      </c>
      <c r="HZ21" s="73">
        <v>0</v>
      </c>
      <c r="IA21" s="73">
        <v>0</v>
      </c>
      <c r="IB21" s="73">
        <v>0</v>
      </c>
      <c r="IC21" s="73">
        <v>0</v>
      </c>
      <c r="ID21" s="73">
        <v>0</v>
      </c>
      <c r="IE21" s="73">
        <v>0</v>
      </c>
      <c r="IF21" s="73">
        <v>22.547000000000001</v>
      </c>
      <c r="IG21" s="73">
        <v>0</v>
      </c>
      <c r="IH21" s="73">
        <v>0</v>
      </c>
      <c r="II21" s="73">
        <v>0</v>
      </c>
      <c r="IJ21" s="73">
        <v>0</v>
      </c>
      <c r="IK21" s="73">
        <v>0</v>
      </c>
      <c r="IL21" s="73">
        <v>0</v>
      </c>
      <c r="IM21" s="73">
        <v>0</v>
      </c>
      <c r="IN21" s="73">
        <v>0</v>
      </c>
      <c r="IO21" s="73">
        <v>0</v>
      </c>
      <c r="IP21" s="73">
        <v>0</v>
      </c>
      <c r="IQ21" s="73">
        <v>0</v>
      </c>
      <c r="IR21" s="73">
        <v>0</v>
      </c>
      <c r="IS21" s="73">
        <v>3.4239999999999999</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1</v>
      </c>
      <c r="JM21" s="71">
        <v>0</v>
      </c>
      <c r="JN21" s="71">
        <v>0</v>
      </c>
      <c r="JO21" s="71">
        <v>4</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1</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1</v>
      </c>
      <c r="NN21" s="71">
        <v>0</v>
      </c>
      <c r="NO21" s="71">
        <v>0</v>
      </c>
      <c r="NP21" s="71">
        <v>4</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1</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5</v>
      </c>
      <c r="QY21" s="71">
        <v>0</v>
      </c>
      <c r="QZ21" s="71">
        <v>0</v>
      </c>
      <c r="RA21" s="71">
        <v>0</v>
      </c>
      <c r="RB21" s="71">
        <v>0</v>
      </c>
      <c r="RC21" s="71">
        <v>0</v>
      </c>
      <c r="RD21" s="71">
        <v>0</v>
      </c>
      <c r="RE21" s="71">
        <v>0</v>
      </c>
      <c r="RF21" s="71">
        <v>0</v>
      </c>
      <c r="RG21" s="71">
        <v>0</v>
      </c>
      <c r="RH21" s="71">
        <v>0</v>
      </c>
      <c r="RI21" s="71">
        <v>0</v>
      </c>
      <c r="RJ21" s="71">
        <v>0</v>
      </c>
      <c r="RK21" s="71">
        <v>1</v>
      </c>
      <c r="RL21" s="71">
        <v>0</v>
      </c>
      <c r="RM21" s="71">
        <v>0</v>
      </c>
      <c r="RN21" s="71">
        <v>0</v>
      </c>
      <c r="RO21" s="71">
        <v>0</v>
      </c>
      <c r="RP21" s="71">
        <v>0</v>
      </c>
      <c r="RQ21" s="71">
        <v>0</v>
      </c>
      <c r="RR21" s="71">
        <v>0</v>
      </c>
      <c r="RS21" s="71">
        <v>5</v>
      </c>
      <c r="RT21" s="71">
        <v>0</v>
      </c>
      <c r="RU21" s="71">
        <v>0</v>
      </c>
      <c r="RV21" s="71">
        <v>0</v>
      </c>
      <c r="RW21" s="71">
        <v>0</v>
      </c>
      <c r="RX21" s="71">
        <v>0</v>
      </c>
      <c r="RY21" s="71">
        <v>0</v>
      </c>
      <c r="RZ21" s="71">
        <v>0</v>
      </c>
      <c r="SA21" s="71">
        <v>0</v>
      </c>
      <c r="SB21" s="71">
        <v>0</v>
      </c>
      <c r="SC21" s="71">
        <v>0</v>
      </c>
      <c r="SD21" s="71">
        <v>0</v>
      </c>
      <c r="SE21" s="71">
        <v>0</v>
      </c>
      <c r="SF21" s="71">
        <v>1</v>
      </c>
      <c r="SG21" s="71">
        <v>0</v>
      </c>
      <c r="SH21" s="71">
        <v>0</v>
      </c>
    </row>
    <row r="22" spans="1:502">
      <c r="A22" s="16" t="s">
        <v>1790</v>
      </c>
      <c r="B22" s="70">
        <v>14</v>
      </c>
      <c r="C22" s="70">
        <v>14</v>
      </c>
      <c r="D22" s="70">
        <v>1</v>
      </c>
      <c r="E22" s="70">
        <v>2017</v>
      </c>
      <c r="F22" s="70" t="s">
        <v>156</v>
      </c>
      <c r="G22" s="1073" t="s">
        <v>1776</v>
      </c>
      <c r="H22" s="70" t="s">
        <v>1777</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18.742999999999999</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4.3520000000000003</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18.742999999999999</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4.3520000000000003</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18.742999999999999</v>
      </c>
      <c r="HL22" s="73">
        <v>0</v>
      </c>
      <c r="HM22" s="73">
        <v>0</v>
      </c>
      <c r="HN22" s="73">
        <v>0</v>
      </c>
      <c r="HO22" s="73">
        <v>0</v>
      </c>
      <c r="HP22" s="73">
        <v>0</v>
      </c>
      <c r="HQ22" s="73">
        <v>0</v>
      </c>
      <c r="HR22" s="73">
        <v>0</v>
      </c>
      <c r="HS22" s="73">
        <v>0</v>
      </c>
      <c r="HT22" s="73">
        <v>0</v>
      </c>
      <c r="HU22" s="73">
        <v>0</v>
      </c>
      <c r="HV22" s="73">
        <v>0</v>
      </c>
      <c r="HW22" s="73">
        <v>0</v>
      </c>
      <c r="HX22" s="73">
        <v>4.3520000000000003</v>
      </c>
      <c r="HY22" s="73">
        <v>0</v>
      </c>
      <c r="HZ22" s="73">
        <v>0</v>
      </c>
      <c r="IA22" s="73">
        <v>0</v>
      </c>
      <c r="IB22" s="73">
        <v>0</v>
      </c>
      <c r="IC22" s="73">
        <v>0</v>
      </c>
      <c r="ID22" s="73">
        <v>0</v>
      </c>
      <c r="IE22" s="73">
        <v>0</v>
      </c>
      <c r="IF22" s="73">
        <v>18.742999999999999</v>
      </c>
      <c r="IG22" s="73">
        <v>0</v>
      </c>
      <c r="IH22" s="73">
        <v>0</v>
      </c>
      <c r="II22" s="73">
        <v>0</v>
      </c>
      <c r="IJ22" s="73">
        <v>0</v>
      </c>
      <c r="IK22" s="73">
        <v>0</v>
      </c>
      <c r="IL22" s="73">
        <v>0</v>
      </c>
      <c r="IM22" s="73">
        <v>0</v>
      </c>
      <c r="IN22" s="73">
        <v>0</v>
      </c>
      <c r="IO22" s="73">
        <v>0</v>
      </c>
      <c r="IP22" s="73">
        <v>0</v>
      </c>
      <c r="IQ22" s="73">
        <v>0</v>
      </c>
      <c r="IR22" s="73">
        <v>0</v>
      </c>
      <c r="IS22" s="73">
        <v>4.3520000000000003</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4</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1</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4</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1</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4</v>
      </c>
      <c r="QY22" s="71">
        <v>0</v>
      </c>
      <c r="QZ22" s="71">
        <v>0</v>
      </c>
      <c r="RA22" s="71">
        <v>0</v>
      </c>
      <c r="RB22" s="71">
        <v>0</v>
      </c>
      <c r="RC22" s="71">
        <v>0</v>
      </c>
      <c r="RD22" s="71">
        <v>0</v>
      </c>
      <c r="RE22" s="71">
        <v>0</v>
      </c>
      <c r="RF22" s="71">
        <v>0</v>
      </c>
      <c r="RG22" s="71">
        <v>0</v>
      </c>
      <c r="RH22" s="71">
        <v>0</v>
      </c>
      <c r="RI22" s="71">
        <v>0</v>
      </c>
      <c r="RJ22" s="71">
        <v>0</v>
      </c>
      <c r="RK22" s="71">
        <v>1</v>
      </c>
      <c r="RL22" s="71">
        <v>0</v>
      </c>
      <c r="RM22" s="71">
        <v>0</v>
      </c>
      <c r="RN22" s="71">
        <v>0</v>
      </c>
      <c r="RO22" s="71">
        <v>0</v>
      </c>
      <c r="RP22" s="71">
        <v>0</v>
      </c>
      <c r="RQ22" s="71">
        <v>0</v>
      </c>
      <c r="RR22" s="71">
        <v>0</v>
      </c>
      <c r="RS22" s="71">
        <v>4</v>
      </c>
      <c r="RT22" s="71">
        <v>0</v>
      </c>
      <c r="RU22" s="71">
        <v>0</v>
      </c>
      <c r="RV22" s="71">
        <v>0</v>
      </c>
      <c r="RW22" s="71">
        <v>0</v>
      </c>
      <c r="RX22" s="71">
        <v>0</v>
      </c>
      <c r="RY22" s="71">
        <v>0</v>
      </c>
      <c r="RZ22" s="71">
        <v>0</v>
      </c>
      <c r="SA22" s="71">
        <v>0</v>
      </c>
      <c r="SB22" s="71">
        <v>0</v>
      </c>
      <c r="SC22" s="71">
        <v>0</v>
      </c>
      <c r="SD22" s="71">
        <v>0</v>
      </c>
      <c r="SE22" s="71">
        <v>0</v>
      </c>
      <c r="SF22" s="71">
        <v>1</v>
      </c>
      <c r="SG22" s="71">
        <v>0</v>
      </c>
      <c r="SH22" s="71">
        <v>0</v>
      </c>
    </row>
    <row r="23" spans="1:502">
      <c r="A23" s="16" t="s">
        <v>1791</v>
      </c>
      <c r="B23" s="70">
        <v>15</v>
      </c>
      <c r="C23" s="70">
        <v>15</v>
      </c>
      <c r="D23" s="70">
        <v>1</v>
      </c>
      <c r="E23" s="70">
        <v>2018</v>
      </c>
      <c r="F23" s="70" t="s">
        <v>183</v>
      </c>
      <c r="G23" s="1073" t="s">
        <v>1776</v>
      </c>
      <c r="H23" s="70" t="s">
        <v>1777</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17.805</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3.819</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17.805</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3.819</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17.805</v>
      </c>
      <c r="HL23" s="73">
        <v>0</v>
      </c>
      <c r="HM23" s="73">
        <v>0</v>
      </c>
      <c r="HN23" s="73">
        <v>0</v>
      </c>
      <c r="HO23" s="73">
        <v>0</v>
      </c>
      <c r="HP23" s="73">
        <v>0</v>
      </c>
      <c r="HQ23" s="73">
        <v>0</v>
      </c>
      <c r="HR23" s="73">
        <v>0</v>
      </c>
      <c r="HS23" s="73">
        <v>0</v>
      </c>
      <c r="HT23" s="73">
        <v>0</v>
      </c>
      <c r="HU23" s="73">
        <v>0</v>
      </c>
      <c r="HV23" s="73">
        <v>0</v>
      </c>
      <c r="HW23" s="73">
        <v>0</v>
      </c>
      <c r="HX23" s="73">
        <v>3.819</v>
      </c>
      <c r="HY23" s="73">
        <v>0</v>
      </c>
      <c r="HZ23" s="73">
        <v>0</v>
      </c>
      <c r="IA23" s="73">
        <v>0</v>
      </c>
      <c r="IB23" s="73">
        <v>0</v>
      </c>
      <c r="IC23" s="73">
        <v>0</v>
      </c>
      <c r="ID23" s="73">
        <v>0</v>
      </c>
      <c r="IE23" s="73">
        <v>0</v>
      </c>
      <c r="IF23" s="73">
        <v>17.805</v>
      </c>
      <c r="IG23" s="73">
        <v>0</v>
      </c>
      <c r="IH23" s="73">
        <v>0</v>
      </c>
      <c r="II23" s="73">
        <v>0</v>
      </c>
      <c r="IJ23" s="73">
        <v>0</v>
      </c>
      <c r="IK23" s="73">
        <v>0</v>
      </c>
      <c r="IL23" s="73">
        <v>0</v>
      </c>
      <c r="IM23" s="73">
        <v>0</v>
      </c>
      <c r="IN23" s="73">
        <v>0</v>
      </c>
      <c r="IO23" s="73">
        <v>0</v>
      </c>
      <c r="IP23" s="73">
        <v>0</v>
      </c>
      <c r="IQ23" s="73">
        <v>0</v>
      </c>
      <c r="IR23" s="73">
        <v>0</v>
      </c>
      <c r="IS23" s="73">
        <v>3.819</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4</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1</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4</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1</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4</v>
      </c>
      <c r="QY23" s="71">
        <v>0</v>
      </c>
      <c r="QZ23" s="71">
        <v>0</v>
      </c>
      <c r="RA23" s="71">
        <v>0</v>
      </c>
      <c r="RB23" s="71">
        <v>0</v>
      </c>
      <c r="RC23" s="71">
        <v>0</v>
      </c>
      <c r="RD23" s="71">
        <v>0</v>
      </c>
      <c r="RE23" s="71">
        <v>0</v>
      </c>
      <c r="RF23" s="71">
        <v>0</v>
      </c>
      <c r="RG23" s="71">
        <v>0</v>
      </c>
      <c r="RH23" s="71">
        <v>0</v>
      </c>
      <c r="RI23" s="71">
        <v>0</v>
      </c>
      <c r="RJ23" s="71">
        <v>0</v>
      </c>
      <c r="RK23" s="71">
        <v>1</v>
      </c>
      <c r="RL23" s="71">
        <v>0</v>
      </c>
      <c r="RM23" s="71">
        <v>0</v>
      </c>
      <c r="RN23" s="71">
        <v>0</v>
      </c>
      <c r="RO23" s="71">
        <v>0</v>
      </c>
      <c r="RP23" s="71">
        <v>0</v>
      </c>
      <c r="RQ23" s="71">
        <v>0</v>
      </c>
      <c r="RR23" s="71">
        <v>0</v>
      </c>
      <c r="RS23" s="71">
        <v>4</v>
      </c>
      <c r="RT23" s="71">
        <v>0</v>
      </c>
      <c r="RU23" s="71">
        <v>0</v>
      </c>
      <c r="RV23" s="71">
        <v>0</v>
      </c>
      <c r="RW23" s="71">
        <v>0</v>
      </c>
      <c r="RX23" s="71">
        <v>0</v>
      </c>
      <c r="RY23" s="71">
        <v>0</v>
      </c>
      <c r="RZ23" s="71">
        <v>0</v>
      </c>
      <c r="SA23" s="71">
        <v>0</v>
      </c>
      <c r="SB23" s="71">
        <v>0</v>
      </c>
      <c r="SC23" s="71">
        <v>0</v>
      </c>
      <c r="SD23" s="71">
        <v>0</v>
      </c>
      <c r="SE23" s="71">
        <v>0</v>
      </c>
      <c r="SF23" s="71">
        <v>1</v>
      </c>
      <c r="SG23" s="71">
        <v>0</v>
      </c>
      <c r="SH23" s="71">
        <v>0</v>
      </c>
    </row>
    <row r="24" spans="1:502">
      <c r="A24" s="16" t="s">
        <v>1792</v>
      </c>
      <c r="B24" s="70">
        <v>16</v>
      </c>
      <c r="C24" s="70">
        <v>16</v>
      </c>
      <c r="D24" s="70">
        <v>1</v>
      </c>
      <c r="E24" s="70">
        <v>2019</v>
      </c>
      <c r="F24" s="70" t="s">
        <v>158</v>
      </c>
      <c r="G24" s="1073" t="s">
        <v>1776</v>
      </c>
      <c r="H24" s="70" t="s">
        <v>1777</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8.2059999999999995</v>
      </c>
      <c r="AC24" s="73">
        <v>0</v>
      </c>
      <c r="AD24" s="73">
        <v>0</v>
      </c>
      <c r="AE24" s="73">
        <v>0</v>
      </c>
      <c r="AF24" s="73">
        <v>0</v>
      </c>
      <c r="AG24" s="73">
        <v>0</v>
      </c>
      <c r="AH24" s="73">
        <v>0</v>
      </c>
      <c r="AI24" s="73">
        <v>0</v>
      </c>
      <c r="AJ24" s="73">
        <v>0</v>
      </c>
      <c r="AK24" s="73">
        <v>0</v>
      </c>
      <c r="AL24" s="73">
        <v>0</v>
      </c>
      <c r="AM24" s="73">
        <v>0</v>
      </c>
      <c r="AN24" s="73">
        <v>4.827</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3.9049999999999998</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8.2059999999999995</v>
      </c>
      <c r="ED24" s="73">
        <v>0</v>
      </c>
      <c r="EE24" s="73">
        <v>0</v>
      </c>
      <c r="EF24" s="73">
        <v>0</v>
      </c>
      <c r="EG24" s="73">
        <v>0</v>
      </c>
      <c r="EH24" s="73">
        <v>0</v>
      </c>
      <c r="EI24" s="73">
        <v>0</v>
      </c>
      <c r="EJ24" s="73">
        <v>0</v>
      </c>
      <c r="EK24" s="73">
        <v>0</v>
      </c>
      <c r="EL24" s="73">
        <v>0</v>
      </c>
      <c r="EM24" s="73">
        <v>0</v>
      </c>
      <c r="EN24" s="73">
        <v>0</v>
      </c>
      <c r="EO24" s="73">
        <v>4.827</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3.9049999999999998</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13.032999999999999</v>
      </c>
      <c r="HL24" s="73">
        <v>0</v>
      </c>
      <c r="HM24" s="73">
        <v>0</v>
      </c>
      <c r="HN24" s="73">
        <v>0</v>
      </c>
      <c r="HO24" s="73">
        <v>0</v>
      </c>
      <c r="HP24" s="73">
        <v>0</v>
      </c>
      <c r="HQ24" s="73">
        <v>0</v>
      </c>
      <c r="HR24" s="73">
        <v>0</v>
      </c>
      <c r="HS24" s="73">
        <v>0</v>
      </c>
      <c r="HT24" s="73">
        <v>0</v>
      </c>
      <c r="HU24" s="73">
        <v>0</v>
      </c>
      <c r="HV24" s="73">
        <v>0</v>
      </c>
      <c r="HW24" s="73">
        <v>0</v>
      </c>
      <c r="HX24" s="73">
        <v>3.9049999999999998</v>
      </c>
      <c r="HY24" s="73">
        <v>0</v>
      </c>
      <c r="HZ24" s="73">
        <v>0</v>
      </c>
      <c r="IA24" s="73">
        <v>0</v>
      </c>
      <c r="IB24" s="73">
        <v>0</v>
      </c>
      <c r="IC24" s="73">
        <v>0</v>
      </c>
      <c r="ID24" s="73">
        <v>0</v>
      </c>
      <c r="IE24" s="73">
        <v>0</v>
      </c>
      <c r="IF24" s="73">
        <v>13.032999999999999</v>
      </c>
      <c r="IG24" s="73">
        <v>0</v>
      </c>
      <c r="IH24" s="73">
        <v>0</v>
      </c>
      <c r="II24" s="73">
        <v>0</v>
      </c>
      <c r="IJ24" s="73">
        <v>0</v>
      </c>
      <c r="IK24" s="73">
        <v>0</v>
      </c>
      <c r="IL24" s="73">
        <v>0</v>
      </c>
      <c r="IM24" s="73">
        <v>0</v>
      </c>
      <c r="IN24" s="73">
        <v>0</v>
      </c>
      <c r="IO24" s="73">
        <v>0</v>
      </c>
      <c r="IP24" s="73">
        <v>0</v>
      </c>
      <c r="IQ24" s="73">
        <v>0</v>
      </c>
      <c r="IR24" s="73">
        <v>0</v>
      </c>
      <c r="IS24" s="73">
        <v>3.9049999999999998</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3</v>
      </c>
      <c r="JP24" s="71">
        <v>0</v>
      </c>
      <c r="JQ24" s="71">
        <v>0</v>
      </c>
      <c r="JR24" s="71">
        <v>0</v>
      </c>
      <c r="JS24" s="71">
        <v>0</v>
      </c>
      <c r="JT24" s="71">
        <v>0</v>
      </c>
      <c r="JU24" s="71">
        <v>0</v>
      </c>
      <c r="JV24" s="71">
        <v>0</v>
      </c>
      <c r="JW24" s="71">
        <v>0</v>
      </c>
      <c r="JX24" s="71">
        <v>0</v>
      </c>
      <c r="JY24" s="71">
        <v>0</v>
      </c>
      <c r="JZ24" s="71">
        <v>0</v>
      </c>
      <c r="KA24" s="71">
        <v>1</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1</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3</v>
      </c>
      <c r="NQ24" s="71">
        <v>0</v>
      </c>
      <c r="NR24" s="71">
        <v>0</v>
      </c>
      <c r="NS24" s="71">
        <v>0</v>
      </c>
      <c r="NT24" s="71">
        <v>0</v>
      </c>
      <c r="NU24" s="71">
        <v>0</v>
      </c>
      <c r="NV24" s="71">
        <v>0</v>
      </c>
      <c r="NW24" s="71">
        <v>0</v>
      </c>
      <c r="NX24" s="71">
        <v>0</v>
      </c>
      <c r="NY24" s="71">
        <v>0</v>
      </c>
      <c r="NZ24" s="71">
        <v>0</v>
      </c>
      <c r="OA24" s="71">
        <v>0</v>
      </c>
      <c r="OB24" s="71">
        <v>1</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1</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4</v>
      </c>
      <c r="QY24" s="71">
        <v>0</v>
      </c>
      <c r="QZ24" s="71">
        <v>0</v>
      </c>
      <c r="RA24" s="71">
        <v>0</v>
      </c>
      <c r="RB24" s="71">
        <v>0</v>
      </c>
      <c r="RC24" s="71">
        <v>0</v>
      </c>
      <c r="RD24" s="71">
        <v>0</v>
      </c>
      <c r="RE24" s="71">
        <v>0</v>
      </c>
      <c r="RF24" s="71">
        <v>0</v>
      </c>
      <c r="RG24" s="71">
        <v>0</v>
      </c>
      <c r="RH24" s="71">
        <v>0</v>
      </c>
      <c r="RI24" s="71">
        <v>0</v>
      </c>
      <c r="RJ24" s="71">
        <v>0</v>
      </c>
      <c r="RK24" s="71">
        <v>1</v>
      </c>
      <c r="RL24" s="71">
        <v>0</v>
      </c>
      <c r="RM24" s="71">
        <v>0</v>
      </c>
      <c r="RN24" s="71">
        <v>0</v>
      </c>
      <c r="RO24" s="71">
        <v>0</v>
      </c>
      <c r="RP24" s="71">
        <v>0</v>
      </c>
      <c r="RQ24" s="71">
        <v>0</v>
      </c>
      <c r="RR24" s="71">
        <v>0</v>
      </c>
      <c r="RS24" s="71">
        <v>4</v>
      </c>
      <c r="RT24" s="71">
        <v>0</v>
      </c>
      <c r="RU24" s="71">
        <v>0</v>
      </c>
      <c r="RV24" s="71">
        <v>0</v>
      </c>
      <c r="RW24" s="71">
        <v>0</v>
      </c>
      <c r="RX24" s="71">
        <v>0</v>
      </c>
      <c r="RY24" s="71">
        <v>0</v>
      </c>
      <c r="RZ24" s="71">
        <v>0</v>
      </c>
      <c r="SA24" s="71">
        <v>0</v>
      </c>
      <c r="SB24" s="71">
        <v>0</v>
      </c>
      <c r="SC24" s="71">
        <v>0</v>
      </c>
      <c r="SD24" s="71">
        <v>0</v>
      </c>
      <c r="SE24" s="71">
        <v>0</v>
      </c>
      <c r="SF24" s="71">
        <v>1</v>
      </c>
      <c r="SG24" s="71">
        <v>0</v>
      </c>
      <c r="SH24" s="71">
        <v>0</v>
      </c>
    </row>
    <row r="25" spans="1:502">
      <c r="A25" s="16" t="s">
        <v>1793</v>
      </c>
      <c r="B25" s="70">
        <v>17</v>
      </c>
      <c r="C25" s="70">
        <v>17</v>
      </c>
      <c r="D25" s="70">
        <v>1</v>
      </c>
      <c r="E25" s="70">
        <v>2020</v>
      </c>
      <c r="F25" s="70" t="s">
        <v>159</v>
      </c>
      <c r="G25" s="1073" t="s">
        <v>1776</v>
      </c>
      <c r="H25" s="70" t="s">
        <v>1777</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8.2059999999999995</v>
      </c>
      <c r="AC25" s="73">
        <v>0</v>
      </c>
      <c r="AD25" s="73">
        <v>0</v>
      </c>
      <c r="AE25" s="73">
        <v>0</v>
      </c>
      <c r="AF25" s="73">
        <v>0</v>
      </c>
      <c r="AG25" s="73">
        <v>0</v>
      </c>
      <c r="AH25" s="73">
        <v>0</v>
      </c>
      <c r="AI25" s="73">
        <v>0</v>
      </c>
      <c r="AJ25" s="73">
        <v>0</v>
      </c>
      <c r="AK25" s="73">
        <v>0</v>
      </c>
      <c r="AL25" s="73">
        <v>0</v>
      </c>
      <c r="AM25" s="73">
        <v>0</v>
      </c>
      <c r="AN25" s="73">
        <v>4.7850000000000001</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4.0919999999999996</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8.2059999999999995</v>
      </c>
      <c r="ED25" s="73">
        <v>0</v>
      </c>
      <c r="EE25" s="73">
        <v>0</v>
      </c>
      <c r="EF25" s="73">
        <v>0</v>
      </c>
      <c r="EG25" s="73">
        <v>0</v>
      </c>
      <c r="EH25" s="73">
        <v>0</v>
      </c>
      <c r="EI25" s="73">
        <v>0</v>
      </c>
      <c r="EJ25" s="73">
        <v>0</v>
      </c>
      <c r="EK25" s="73">
        <v>0</v>
      </c>
      <c r="EL25" s="73">
        <v>0</v>
      </c>
      <c r="EM25" s="73">
        <v>0</v>
      </c>
      <c r="EN25" s="73">
        <v>0</v>
      </c>
      <c r="EO25" s="73">
        <v>4.7850000000000001</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4.0919999999999996</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12.991</v>
      </c>
      <c r="HL25" s="73">
        <v>0</v>
      </c>
      <c r="HM25" s="73">
        <v>0</v>
      </c>
      <c r="HN25" s="73">
        <v>0</v>
      </c>
      <c r="HO25" s="73">
        <v>0</v>
      </c>
      <c r="HP25" s="73">
        <v>0</v>
      </c>
      <c r="HQ25" s="73">
        <v>0</v>
      </c>
      <c r="HR25" s="73">
        <v>0</v>
      </c>
      <c r="HS25" s="73">
        <v>0</v>
      </c>
      <c r="HT25" s="73">
        <v>0</v>
      </c>
      <c r="HU25" s="73">
        <v>0</v>
      </c>
      <c r="HV25" s="73">
        <v>0</v>
      </c>
      <c r="HW25" s="73">
        <v>0</v>
      </c>
      <c r="HX25" s="73">
        <v>4.0919999999999996</v>
      </c>
      <c r="HY25" s="73">
        <v>0</v>
      </c>
      <c r="HZ25" s="73">
        <v>0</v>
      </c>
      <c r="IA25" s="73">
        <v>0</v>
      </c>
      <c r="IB25" s="73">
        <v>0</v>
      </c>
      <c r="IC25" s="73">
        <v>0</v>
      </c>
      <c r="ID25" s="73">
        <v>0</v>
      </c>
      <c r="IE25" s="73">
        <v>0</v>
      </c>
      <c r="IF25" s="73">
        <v>12.991</v>
      </c>
      <c r="IG25" s="73">
        <v>0</v>
      </c>
      <c r="IH25" s="73">
        <v>0</v>
      </c>
      <c r="II25" s="73">
        <v>0</v>
      </c>
      <c r="IJ25" s="73">
        <v>0</v>
      </c>
      <c r="IK25" s="73">
        <v>0</v>
      </c>
      <c r="IL25" s="73">
        <v>0</v>
      </c>
      <c r="IM25" s="73">
        <v>0</v>
      </c>
      <c r="IN25" s="73">
        <v>0</v>
      </c>
      <c r="IO25" s="73">
        <v>0</v>
      </c>
      <c r="IP25" s="73">
        <v>0</v>
      </c>
      <c r="IQ25" s="73">
        <v>0</v>
      </c>
      <c r="IR25" s="73">
        <v>0</v>
      </c>
      <c r="IS25" s="73">
        <v>4.0919999999999996</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3</v>
      </c>
      <c r="JP25" s="71">
        <v>0</v>
      </c>
      <c r="JQ25" s="71">
        <v>0</v>
      </c>
      <c r="JR25" s="71">
        <v>0</v>
      </c>
      <c r="JS25" s="71">
        <v>0</v>
      </c>
      <c r="JT25" s="71">
        <v>0</v>
      </c>
      <c r="JU25" s="71">
        <v>0</v>
      </c>
      <c r="JV25" s="71">
        <v>0</v>
      </c>
      <c r="JW25" s="71">
        <v>0</v>
      </c>
      <c r="JX25" s="71">
        <v>0</v>
      </c>
      <c r="JY25" s="71">
        <v>0</v>
      </c>
      <c r="JZ25" s="71">
        <v>0</v>
      </c>
      <c r="KA25" s="71">
        <v>1</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1</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3</v>
      </c>
      <c r="NQ25" s="71">
        <v>0</v>
      </c>
      <c r="NR25" s="71">
        <v>0</v>
      </c>
      <c r="NS25" s="71">
        <v>0</v>
      </c>
      <c r="NT25" s="71">
        <v>0</v>
      </c>
      <c r="NU25" s="71">
        <v>0</v>
      </c>
      <c r="NV25" s="71">
        <v>0</v>
      </c>
      <c r="NW25" s="71">
        <v>0</v>
      </c>
      <c r="NX25" s="71">
        <v>0</v>
      </c>
      <c r="NY25" s="71">
        <v>0</v>
      </c>
      <c r="NZ25" s="71">
        <v>0</v>
      </c>
      <c r="OA25" s="71">
        <v>0</v>
      </c>
      <c r="OB25" s="71">
        <v>1</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1</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4</v>
      </c>
      <c r="QY25" s="71">
        <v>0</v>
      </c>
      <c r="QZ25" s="71">
        <v>0</v>
      </c>
      <c r="RA25" s="71">
        <v>0</v>
      </c>
      <c r="RB25" s="71">
        <v>0</v>
      </c>
      <c r="RC25" s="71">
        <v>0</v>
      </c>
      <c r="RD25" s="71">
        <v>0</v>
      </c>
      <c r="RE25" s="71">
        <v>0</v>
      </c>
      <c r="RF25" s="71">
        <v>0</v>
      </c>
      <c r="RG25" s="71">
        <v>0</v>
      </c>
      <c r="RH25" s="71">
        <v>0</v>
      </c>
      <c r="RI25" s="71">
        <v>0</v>
      </c>
      <c r="RJ25" s="71">
        <v>0</v>
      </c>
      <c r="RK25" s="71">
        <v>1</v>
      </c>
      <c r="RL25" s="71">
        <v>0</v>
      </c>
      <c r="RM25" s="71">
        <v>0</v>
      </c>
      <c r="RN25" s="71">
        <v>0</v>
      </c>
      <c r="RO25" s="71">
        <v>0</v>
      </c>
      <c r="RP25" s="71">
        <v>0</v>
      </c>
      <c r="RQ25" s="71">
        <v>0</v>
      </c>
      <c r="RR25" s="71">
        <v>0</v>
      </c>
      <c r="RS25" s="71">
        <v>4</v>
      </c>
      <c r="RT25" s="71">
        <v>0</v>
      </c>
      <c r="RU25" s="71">
        <v>0</v>
      </c>
      <c r="RV25" s="71">
        <v>0</v>
      </c>
      <c r="RW25" s="71">
        <v>0</v>
      </c>
      <c r="RX25" s="71">
        <v>0</v>
      </c>
      <c r="RY25" s="71">
        <v>0</v>
      </c>
      <c r="RZ25" s="71">
        <v>0</v>
      </c>
      <c r="SA25" s="71">
        <v>0</v>
      </c>
      <c r="SB25" s="71">
        <v>0</v>
      </c>
      <c r="SC25" s="71">
        <v>0</v>
      </c>
      <c r="SD25" s="71">
        <v>0</v>
      </c>
      <c r="SE25" s="71">
        <v>0</v>
      </c>
      <c r="SF25" s="71">
        <v>1</v>
      </c>
      <c r="SG25" s="71">
        <v>0</v>
      </c>
      <c r="SH25" s="71">
        <v>0</v>
      </c>
    </row>
    <row r="26" spans="1:502">
      <c r="A26" s="16" t="s">
        <v>1794</v>
      </c>
      <c r="B26" s="70">
        <v>18</v>
      </c>
      <c r="C26" s="70">
        <v>18</v>
      </c>
      <c r="D26" s="70">
        <v>1</v>
      </c>
      <c r="E26" s="70">
        <v>2021</v>
      </c>
      <c r="F26" s="70" t="s">
        <v>160</v>
      </c>
      <c r="G26" s="1073" t="s">
        <v>1776</v>
      </c>
      <c r="H26" s="70" t="s">
        <v>1777</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9.5730000000000004</v>
      </c>
      <c r="AC26" s="73">
        <v>0</v>
      </c>
      <c r="AD26" s="73">
        <v>0</v>
      </c>
      <c r="AE26" s="73">
        <v>0</v>
      </c>
      <c r="AF26" s="73">
        <v>0</v>
      </c>
      <c r="AG26" s="73">
        <v>0</v>
      </c>
      <c r="AH26" s="73">
        <v>0</v>
      </c>
      <c r="AI26" s="73">
        <v>0</v>
      </c>
      <c r="AJ26" s="73">
        <v>0</v>
      </c>
      <c r="AK26" s="73">
        <v>0</v>
      </c>
      <c r="AL26" s="73">
        <v>0</v>
      </c>
      <c r="AM26" s="73">
        <v>0</v>
      </c>
      <c r="AN26" s="73">
        <v>4.9930000000000003</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3.6419999999999999</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9.5730000000000004</v>
      </c>
      <c r="ED26" s="73">
        <v>0</v>
      </c>
      <c r="EE26" s="73">
        <v>0</v>
      </c>
      <c r="EF26" s="73">
        <v>0</v>
      </c>
      <c r="EG26" s="73">
        <v>0</v>
      </c>
      <c r="EH26" s="73">
        <v>0</v>
      </c>
      <c r="EI26" s="73">
        <v>0</v>
      </c>
      <c r="EJ26" s="73">
        <v>0</v>
      </c>
      <c r="EK26" s="73">
        <v>0</v>
      </c>
      <c r="EL26" s="73">
        <v>0</v>
      </c>
      <c r="EM26" s="73">
        <v>0</v>
      </c>
      <c r="EN26" s="73">
        <v>0</v>
      </c>
      <c r="EO26" s="73">
        <v>4.9930000000000003</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3.6419999999999999</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14.566000000000001</v>
      </c>
      <c r="HL26" s="73">
        <v>0</v>
      </c>
      <c r="HM26" s="73">
        <v>0</v>
      </c>
      <c r="HN26" s="73">
        <v>0</v>
      </c>
      <c r="HO26" s="73">
        <v>0</v>
      </c>
      <c r="HP26" s="73">
        <v>0</v>
      </c>
      <c r="HQ26" s="73">
        <v>0</v>
      </c>
      <c r="HR26" s="73">
        <v>0</v>
      </c>
      <c r="HS26" s="73">
        <v>0</v>
      </c>
      <c r="HT26" s="73">
        <v>0</v>
      </c>
      <c r="HU26" s="73">
        <v>0</v>
      </c>
      <c r="HV26" s="73">
        <v>0</v>
      </c>
      <c r="HW26" s="73">
        <v>0</v>
      </c>
      <c r="HX26" s="73">
        <v>3.6419999999999999</v>
      </c>
      <c r="HY26" s="73">
        <v>0</v>
      </c>
      <c r="HZ26" s="73">
        <v>0</v>
      </c>
      <c r="IA26" s="73">
        <v>0</v>
      </c>
      <c r="IB26" s="73">
        <v>0</v>
      </c>
      <c r="IC26" s="73">
        <v>0</v>
      </c>
      <c r="ID26" s="73">
        <v>0</v>
      </c>
      <c r="IE26" s="73">
        <v>0</v>
      </c>
      <c r="IF26" s="73">
        <v>14.566000000000001</v>
      </c>
      <c r="IG26" s="73">
        <v>0</v>
      </c>
      <c r="IH26" s="73">
        <v>0</v>
      </c>
      <c r="II26" s="73">
        <v>0</v>
      </c>
      <c r="IJ26" s="73">
        <v>0</v>
      </c>
      <c r="IK26" s="73">
        <v>0</v>
      </c>
      <c r="IL26" s="73">
        <v>0</v>
      </c>
      <c r="IM26" s="73">
        <v>0</v>
      </c>
      <c r="IN26" s="73">
        <v>0</v>
      </c>
      <c r="IO26" s="73">
        <v>0</v>
      </c>
      <c r="IP26" s="73">
        <v>0</v>
      </c>
      <c r="IQ26" s="73">
        <v>0</v>
      </c>
      <c r="IR26" s="73">
        <v>0</v>
      </c>
      <c r="IS26" s="73">
        <v>3.6419999999999999</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3</v>
      </c>
      <c r="JP26" s="71">
        <v>0</v>
      </c>
      <c r="JQ26" s="71">
        <v>0</v>
      </c>
      <c r="JR26" s="71">
        <v>0</v>
      </c>
      <c r="JS26" s="71">
        <v>0</v>
      </c>
      <c r="JT26" s="71">
        <v>0</v>
      </c>
      <c r="JU26" s="71">
        <v>0</v>
      </c>
      <c r="JV26" s="71">
        <v>0</v>
      </c>
      <c r="JW26" s="71">
        <v>0</v>
      </c>
      <c r="JX26" s="71">
        <v>0</v>
      </c>
      <c r="JY26" s="71">
        <v>0</v>
      </c>
      <c r="JZ26" s="71">
        <v>0</v>
      </c>
      <c r="KA26" s="71">
        <v>1</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1</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3</v>
      </c>
      <c r="NQ26" s="71">
        <v>0</v>
      </c>
      <c r="NR26" s="71">
        <v>0</v>
      </c>
      <c r="NS26" s="71">
        <v>0</v>
      </c>
      <c r="NT26" s="71">
        <v>0</v>
      </c>
      <c r="NU26" s="71">
        <v>0</v>
      </c>
      <c r="NV26" s="71">
        <v>0</v>
      </c>
      <c r="NW26" s="71">
        <v>0</v>
      </c>
      <c r="NX26" s="71">
        <v>0</v>
      </c>
      <c r="NY26" s="71">
        <v>0</v>
      </c>
      <c r="NZ26" s="71">
        <v>0</v>
      </c>
      <c r="OA26" s="71">
        <v>0</v>
      </c>
      <c r="OB26" s="71">
        <v>1</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1</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4</v>
      </c>
      <c r="QY26" s="71">
        <v>0</v>
      </c>
      <c r="QZ26" s="71">
        <v>0</v>
      </c>
      <c r="RA26" s="71">
        <v>0</v>
      </c>
      <c r="RB26" s="71">
        <v>0</v>
      </c>
      <c r="RC26" s="71">
        <v>0</v>
      </c>
      <c r="RD26" s="71">
        <v>0</v>
      </c>
      <c r="RE26" s="71">
        <v>0</v>
      </c>
      <c r="RF26" s="71">
        <v>0</v>
      </c>
      <c r="RG26" s="71">
        <v>0</v>
      </c>
      <c r="RH26" s="71">
        <v>0</v>
      </c>
      <c r="RI26" s="71">
        <v>0</v>
      </c>
      <c r="RJ26" s="71">
        <v>0</v>
      </c>
      <c r="RK26" s="71">
        <v>1</v>
      </c>
      <c r="RL26" s="71">
        <v>0</v>
      </c>
      <c r="RM26" s="71">
        <v>0</v>
      </c>
      <c r="RN26" s="71">
        <v>0</v>
      </c>
      <c r="RO26" s="71">
        <v>0</v>
      </c>
      <c r="RP26" s="71">
        <v>0</v>
      </c>
      <c r="RQ26" s="71">
        <v>0</v>
      </c>
      <c r="RR26" s="71">
        <v>0</v>
      </c>
      <c r="RS26" s="71">
        <v>4</v>
      </c>
      <c r="RT26" s="71">
        <v>0</v>
      </c>
      <c r="RU26" s="71">
        <v>0</v>
      </c>
      <c r="RV26" s="71">
        <v>0</v>
      </c>
      <c r="RW26" s="71">
        <v>0</v>
      </c>
      <c r="RX26" s="71">
        <v>0</v>
      </c>
      <c r="RY26" s="71">
        <v>0</v>
      </c>
      <c r="RZ26" s="71">
        <v>0</v>
      </c>
      <c r="SA26" s="71">
        <v>0</v>
      </c>
      <c r="SB26" s="71">
        <v>0</v>
      </c>
      <c r="SC26" s="71">
        <v>0</v>
      </c>
      <c r="SD26" s="71">
        <v>0</v>
      </c>
      <c r="SE26" s="71">
        <v>0</v>
      </c>
      <c r="SF26" s="71">
        <v>1</v>
      </c>
      <c r="SG26" s="71">
        <v>0</v>
      </c>
      <c r="SH26" s="71">
        <v>0</v>
      </c>
    </row>
    <row r="27" spans="1:502">
      <c r="A27" s="16" t="s">
        <v>1795</v>
      </c>
      <c r="B27" s="70">
        <v>19</v>
      </c>
      <c r="C27" s="70">
        <v>19</v>
      </c>
      <c r="D27" s="70">
        <v>1</v>
      </c>
      <c r="E27" s="70">
        <v>2022</v>
      </c>
      <c r="F27" s="70" t="s">
        <v>161</v>
      </c>
      <c r="G27" s="1073" t="s">
        <v>1776</v>
      </c>
      <c r="H27" s="70" t="s">
        <v>1777</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1796</v>
      </c>
      <c r="B28" s="70">
        <v>20</v>
      </c>
      <c r="C28" s="70">
        <v>20</v>
      </c>
      <c r="D28" s="70">
        <v>1</v>
      </c>
      <c r="E28" s="70">
        <v>2023</v>
      </c>
      <c r="F28" s="70" t="s">
        <v>1539</v>
      </c>
      <c r="G28" s="1073" t="s">
        <v>1776</v>
      </c>
      <c r="H28" s="70" t="s">
        <v>1777</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1797</v>
      </c>
      <c r="B29" s="70">
        <v>21</v>
      </c>
      <c r="C29" s="70">
        <v>21</v>
      </c>
      <c r="D29" s="70">
        <v>1</v>
      </c>
      <c r="E29" s="70">
        <v>2024</v>
      </c>
      <c r="F29" s="70" t="s">
        <v>1554</v>
      </c>
      <c r="G29" s="1073" t="s">
        <v>1776</v>
      </c>
      <c r="H29" s="70" t="s">
        <v>1777</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2489</v>
      </c>
      <c r="B30" s="70">
        <v>22</v>
      </c>
      <c r="C30" s="70">
        <v>22</v>
      </c>
      <c r="D30" s="70">
        <v>1</v>
      </c>
      <c r="E30" s="70">
        <v>2025</v>
      </c>
      <c r="F30" s="70" t="s">
        <v>1560</v>
      </c>
      <c r="G30" s="1073" t="s">
        <v>1776</v>
      </c>
      <c r="H30" s="70" t="s">
        <v>1777</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2490</v>
      </c>
      <c r="B31" s="70">
        <v>23</v>
      </c>
      <c r="C31" s="70">
        <v>23</v>
      </c>
      <c r="D31" s="70">
        <v>1</v>
      </c>
      <c r="E31" s="70">
        <v>2026</v>
      </c>
      <c r="F31" s="70" t="s">
        <v>1561</v>
      </c>
      <c r="G31" s="1073" t="s">
        <v>1776</v>
      </c>
      <c r="H31" s="70" t="s">
        <v>1777</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2491</v>
      </c>
      <c r="B32" s="70">
        <v>24</v>
      </c>
      <c r="C32" s="70">
        <v>24</v>
      </c>
      <c r="D32" s="70">
        <v>1</v>
      </c>
      <c r="E32" s="70">
        <v>2027</v>
      </c>
      <c r="F32" s="70" t="s">
        <v>1562</v>
      </c>
      <c r="G32" s="1073" t="s">
        <v>1776</v>
      </c>
      <c r="H32" s="70" t="s">
        <v>1777</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2492</v>
      </c>
      <c r="B33" s="70">
        <v>25</v>
      </c>
      <c r="C33" s="70">
        <v>25</v>
      </c>
      <c r="D33" s="70">
        <v>1</v>
      </c>
      <c r="E33" s="70">
        <v>2028</v>
      </c>
      <c r="F33" s="70" t="s">
        <v>1563</v>
      </c>
      <c r="G33" s="1073" t="s">
        <v>1776</v>
      </c>
      <c r="H33" s="70" t="s">
        <v>1777</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2493</v>
      </c>
      <c r="B34" s="70">
        <v>26</v>
      </c>
      <c r="C34" s="70">
        <v>26</v>
      </c>
      <c r="D34" s="70">
        <v>1</v>
      </c>
      <c r="E34" s="70">
        <v>2029</v>
      </c>
      <c r="F34" s="70" t="s">
        <v>1564</v>
      </c>
      <c r="G34" s="1073" t="s">
        <v>1776</v>
      </c>
      <c r="H34" s="70" t="s">
        <v>1777</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2494</v>
      </c>
      <c r="B35" s="70">
        <v>27</v>
      </c>
      <c r="C35" s="70">
        <v>27</v>
      </c>
      <c r="D35" s="70">
        <v>1</v>
      </c>
      <c r="E35" s="70">
        <v>2030</v>
      </c>
      <c r="F35" s="70" t="s">
        <v>1565</v>
      </c>
      <c r="G35" s="1073" t="s">
        <v>1776</v>
      </c>
      <c r="H35" s="70" t="s">
        <v>1777</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1559</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1566</v>
      </c>
      <c r="B57" s="70">
        <v>22</v>
      </c>
      <c r="C57" s="70">
        <v>22</v>
      </c>
      <c r="D57" s="70">
        <v>2</v>
      </c>
      <c r="E57" s="70">
        <v>2025</v>
      </c>
      <c r="F57" s="70" t="s">
        <v>1560</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1567</v>
      </c>
      <c r="B58" s="70">
        <v>23</v>
      </c>
      <c r="C58" s="70">
        <v>23</v>
      </c>
      <c r="D58" s="70">
        <v>2</v>
      </c>
      <c r="E58" s="70">
        <v>2026</v>
      </c>
      <c r="F58" s="70" t="s">
        <v>1561</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1568</v>
      </c>
      <c r="B59" s="70">
        <v>24</v>
      </c>
      <c r="C59" s="70">
        <v>24</v>
      </c>
      <c r="D59" s="70">
        <v>2</v>
      </c>
      <c r="E59" s="70">
        <v>2027</v>
      </c>
      <c r="F59" s="70" t="s">
        <v>1562</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1569</v>
      </c>
      <c r="B60" s="70">
        <v>25</v>
      </c>
      <c r="C60" s="70">
        <v>25</v>
      </c>
      <c r="D60" s="70">
        <v>2</v>
      </c>
      <c r="E60" s="70">
        <v>2028</v>
      </c>
      <c r="F60" s="70" t="s">
        <v>1563</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1570</v>
      </c>
      <c r="B61" s="70">
        <v>26</v>
      </c>
      <c r="C61" s="70">
        <v>26</v>
      </c>
      <c r="D61" s="70">
        <v>2</v>
      </c>
      <c r="E61" s="70">
        <v>2029</v>
      </c>
      <c r="F61" s="70" t="s">
        <v>1564</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1571</v>
      </c>
      <c r="B62" s="70">
        <v>27</v>
      </c>
      <c r="C62" s="70">
        <v>27</v>
      </c>
      <c r="D62" s="70">
        <v>2</v>
      </c>
      <c r="E62" s="70">
        <v>2030</v>
      </c>
      <c r="F62" s="70" t="s">
        <v>1565</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1630</v>
      </c>
      <c r="AE4" s="1058" t="s">
        <v>1630</v>
      </c>
      <c r="AF4" s="1058" t="s">
        <v>1630</v>
      </c>
      <c r="AG4" s="1058" t="s">
        <v>1630</v>
      </c>
      <c r="AH4" s="1058" t="s">
        <v>1630</v>
      </c>
      <c r="AI4" s="1058" t="s">
        <v>1630</v>
      </c>
      <c r="AJ4" s="1058" t="s">
        <v>1630</v>
      </c>
      <c r="AK4" s="1058" t="s">
        <v>1630</v>
      </c>
      <c r="AL4" s="1058" t="s">
        <v>1630</v>
      </c>
      <c r="AM4" s="1058" t="s">
        <v>1630</v>
      </c>
      <c r="AN4" s="1058" t="s">
        <v>1630</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1572</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2374</v>
      </c>
      <c r="B10" s="70">
        <v>2</v>
      </c>
      <c r="C10" s="70">
        <v>18</v>
      </c>
      <c r="D10" s="70">
        <v>2</v>
      </c>
      <c r="E10" s="70">
        <v>2024</v>
      </c>
      <c r="F10" s="70" t="s">
        <v>1554</v>
      </c>
      <c r="G10" s="1073" t="s">
        <v>2371</v>
      </c>
      <c r="H10" s="70" t="s">
        <v>2372</v>
      </c>
      <c r="I10" s="1066"/>
      <c r="J10" s="73">
        <v>127339</v>
      </c>
      <c r="K10" s="71">
        <v>165232201</v>
      </c>
      <c r="L10" s="71">
        <v>698416</v>
      </c>
      <c r="M10" s="71">
        <v>905781284</v>
      </c>
      <c r="N10" s="71">
        <v>114700</v>
      </c>
      <c r="O10" s="71">
        <v>297242784.99999994</v>
      </c>
      <c r="P10" s="71">
        <v>9109</v>
      </c>
      <c r="Q10" s="71">
        <v>55923250.999999993</v>
      </c>
      <c r="R10" s="71">
        <v>293</v>
      </c>
      <c r="S10" s="71">
        <v>1457703</v>
      </c>
      <c r="T10" s="71">
        <v>0</v>
      </c>
      <c r="U10" s="71">
        <v>0</v>
      </c>
      <c r="V10" s="71">
        <v>0</v>
      </c>
      <c r="W10" s="71">
        <v>0</v>
      </c>
      <c r="X10" s="71">
        <v>0</v>
      </c>
      <c r="Y10" s="71">
        <v>0</v>
      </c>
      <c r="Z10" s="71">
        <v>1425637224.0459597</v>
      </c>
      <c r="AA10" s="71">
        <v>52293593.000000007</v>
      </c>
      <c r="AB10" s="71">
        <v>832729477</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2338</v>
      </c>
      <c r="B11" s="70">
        <v>3</v>
      </c>
      <c r="C11" s="70">
        <v>18</v>
      </c>
      <c r="D11" s="70">
        <v>3</v>
      </c>
      <c r="E11" s="70">
        <v>2024</v>
      </c>
      <c r="F11" s="70" t="s">
        <v>1554</v>
      </c>
      <c r="G11" s="1073" t="s">
        <v>2335</v>
      </c>
      <c r="H11" s="70" t="s">
        <v>2336</v>
      </c>
      <c r="I11" s="1066"/>
      <c r="J11" s="73">
        <v>114128</v>
      </c>
      <c r="K11" s="71">
        <v>148340641</v>
      </c>
      <c r="L11" s="71">
        <v>190959</v>
      </c>
      <c r="M11" s="71">
        <v>248126306</v>
      </c>
      <c r="N11" s="71">
        <v>155700</v>
      </c>
      <c r="O11" s="71">
        <v>335465330</v>
      </c>
      <c r="P11" s="71">
        <v>4696</v>
      </c>
      <c r="Q11" s="71">
        <v>29781361</v>
      </c>
      <c r="R11" s="71">
        <v>0</v>
      </c>
      <c r="S11" s="71">
        <v>0</v>
      </c>
      <c r="T11" s="71">
        <v>0</v>
      </c>
      <c r="U11" s="71">
        <v>0</v>
      </c>
      <c r="V11" s="71">
        <v>0</v>
      </c>
      <c r="W11" s="71">
        <v>0</v>
      </c>
      <c r="X11" s="71">
        <v>0</v>
      </c>
      <c r="Y11" s="71">
        <v>0</v>
      </c>
      <c r="Z11" s="71">
        <v>761713637.99999988</v>
      </c>
      <c r="AA11" s="71">
        <v>97802918</v>
      </c>
      <c r="AB11" s="71">
        <v>983802447</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1797</v>
      </c>
      <c r="B12" s="70">
        <v>4</v>
      </c>
      <c r="C12" s="70">
        <v>18</v>
      </c>
      <c r="D12" s="70">
        <v>4</v>
      </c>
      <c r="E12" s="70">
        <v>2024</v>
      </c>
      <c r="F12" s="70" t="s">
        <v>1554</v>
      </c>
      <c r="G12" s="1073" t="s">
        <v>1776</v>
      </c>
      <c r="H12" s="70" t="s">
        <v>1777</v>
      </c>
      <c r="I12" s="1066"/>
      <c r="J12" s="73">
        <v>217265</v>
      </c>
      <c r="K12" s="71">
        <v>273878716</v>
      </c>
      <c r="L12" s="71">
        <v>1800540</v>
      </c>
      <c r="M12" s="71">
        <v>2268251351</v>
      </c>
      <c r="N12" s="71">
        <v>761500</v>
      </c>
      <c r="O12" s="71">
        <v>1664680990</v>
      </c>
      <c r="P12" s="71">
        <v>569</v>
      </c>
      <c r="Q12" s="71">
        <v>3245279</v>
      </c>
      <c r="R12" s="71">
        <v>0</v>
      </c>
      <c r="S12" s="71">
        <v>0</v>
      </c>
      <c r="T12" s="71">
        <v>10215</v>
      </c>
      <c r="U12" s="71">
        <v>1656</v>
      </c>
      <c r="V12" s="71">
        <v>5545</v>
      </c>
      <c r="W12" s="71">
        <v>69189496</v>
      </c>
      <c r="X12" s="71">
        <v>10152875</v>
      </c>
      <c r="Y12" s="71">
        <v>34002921</v>
      </c>
      <c r="Z12" s="71">
        <v>4323401628</v>
      </c>
      <c r="AA12" s="71">
        <v>200665628</v>
      </c>
      <c r="AB12" s="71">
        <v>1498685488</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1635</v>
      </c>
      <c r="B13" s="70">
        <v>5</v>
      </c>
      <c r="C13" s="70">
        <v>18</v>
      </c>
      <c r="D13" s="70">
        <v>5</v>
      </c>
      <c r="E13" s="70">
        <v>2024</v>
      </c>
      <c r="F13" s="70" t="s">
        <v>1554</v>
      </c>
      <c r="G13" s="1073" t="s">
        <v>1632</v>
      </c>
      <c r="H13" s="70" t="s">
        <v>1633</v>
      </c>
      <c r="I13" s="1066"/>
      <c r="J13" s="73">
        <v>516642.00000000006</v>
      </c>
      <c r="K13" s="71">
        <v>662538053</v>
      </c>
      <c r="L13" s="71">
        <v>976658</v>
      </c>
      <c r="M13" s="71">
        <v>1248396953</v>
      </c>
      <c r="N13" s="71">
        <v>363100</v>
      </c>
      <c r="O13" s="71">
        <v>785058979</v>
      </c>
      <c r="P13" s="71">
        <v>296</v>
      </c>
      <c r="Q13" s="71">
        <v>1556249</v>
      </c>
      <c r="R13" s="71">
        <v>0</v>
      </c>
      <c r="S13" s="71">
        <v>0</v>
      </c>
      <c r="T13" s="71">
        <v>0</v>
      </c>
      <c r="U13" s="71">
        <v>0</v>
      </c>
      <c r="V13" s="71">
        <v>0</v>
      </c>
      <c r="W13" s="71">
        <v>0</v>
      </c>
      <c r="X13" s="71">
        <v>0</v>
      </c>
      <c r="Y13" s="71">
        <v>0</v>
      </c>
      <c r="Z13" s="71">
        <v>2697550234</v>
      </c>
      <c r="AA13" s="71">
        <v>731998331</v>
      </c>
      <c r="AB13" s="71">
        <v>4490221348</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2457</v>
      </c>
      <c r="B14" s="70">
        <v>6</v>
      </c>
      <c r="C14" s="70">
        <v>18</v>
      </c>
      <c r="D14" s="70">
        <v>6</v>
      </c>
      <c r="E14" s="70">
        <v>2024</v>
      </c>
      <c r="F14" s="70" t="s">
        <v>1554</v>
      </c>
      <c r="G14" s="1073" t="s">
        <v>2454</v>
      </c>
      <c r="H14" s="70" t="s">
        <v>2455</v>
      </c>
      <c r="I14" s="1066"/>
      <c r="J14" s="73">
        <v>233356</v>
      </c>
      <c r="K14" s="71">
        <v>307900333</v>
      </c>
      <c r="L14" s="71">
        <v>272749</v>
      </c>
      <c r="M14" s="71">
        <v>359388130</v>
      </c>
      <c r="N14" s="71">
        <v>1300</v>
      </c>
      <c r="O14" s="71">
        <v>2426472.0000000005</v>
      </c>
      <c r="P14" s="71">
        <v>0</v>
      </c>
      <c r="Q14" s="71">
        <v>0</v>
      </c>
      <c r="R14" s="71">
        <v>0</v>
      </c>
      <c r="S14" s="71">
        <v>0</v>
      </c>
      <c r="T14" s="71">
        <v>0</v>
      </c>
      <c r="U14" s="71">
        <v>0</v>
      </c>
      <c r="V14" s="71">
        <v>0</v>
      </c>
      <c r="W14" s="71">
        <v>0</v>
      </c>
      <c r="X14" s="71">
        <v>0</v>
      </c>
      <c r="Y14" s="71">
        <v>0</v>
      </c>
      <c r="Z14" s="71">
        <v>669714934.99999988</v>
      </c>
      <c r="AA14" s="71">
        <v>493387349</v>
      </c>
      <c r="AB14" s="71">
        <v>3211887321.9999995</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2394</v>
      </c>
      <c r="B15" s="70">
        <v>7</v>
      </c>
      <c r="C15" s="70">
        <v>18</v>
      </c>
      <c r="D15" s="70">
        <v>7</v>
      </c>
      <c r="E15" s="70">
        <v>2024</v>
      </c>
      <c r="F15" s="70" t="s">
        <v>1554</v>
      </c>
      <c r="G15" s="1073" t="s">
        <v>2391</v>
      </c>
      <c r="H15" s="70" t="s">
        <v>2392</v>
      </c>
      <c r="I15" s="1066"/>
      <c r="J15" s="73">
        <v>12781</v>
      </c>
      <c r="K15" s="71">
        <v>15993519</v>
      </c>
      <c r="L15" s="71">
        <v>12231</v>
      </c>
      <c r="M15" s="71">
        <v>15287058</v>
      </c>
      <c r="N15" s="71">
        <v>240500</v>
      </c>
      <c r="O15" s="71">
        <v>524460910</v>
      </c>
      <c r="P15" s="71">
        <v>17639</v>
      </c>
      <c r="Q15" s="71">
        <v>111870944.00000001</v>
      </c>
      <c r="R15" s="71">
        <v>0</v>
      </c>
      <c r="S15" s="71">
        <v>0</v>
      </c>
      <c r="T15" s="71">
        <v>0</v>
      </c>
      <c r="U15" s="71">
        <v>0</v>
      </c>
      <c r="V15" s="71">
        <v>0</v>
      </c>
      <c r="W15" s="71">
        <v>0</v>
      </c>
      <c r="X15" s="71">
        <v>0</v>
      </c>
      <c r="Y15" s="71">
        <v>0</v>
      </c>
      <c r="Z15" s="71">
        <v>667612431</v>
      </c>
      <c r="AA15" s="71">
        <v>4261748</v>
      </c>
      <c r="AB15" s="71">
        <v>60888397.000000007</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2346</v>
      </c>
      <c r="B16" s="70">
        <v>8</v>
      </c>
      <c r="C16" s="70">
        <v>18</v>
      </c>
      <c r="D16" s="70">
        <v>8</v>
      </c>
      <c r="E16" s="70">
        <v>2024</v>
      </c>
      <c r="F16" s="70" t="s">
        <v>1554</v>
      </c>
      <c r="G16" s="1073" t="s">
        <v>2343</v>
      </c>
      <c r="H16" s="70" t="s">
        <v>2344</v>
      </c>
      <c r="I16" s="1066"/>
      <c r="J16" s="73">
        <v>327397</v>
      </c>
      <c r="K16" s="71">
        <v>434704916</v>
      </c>
      <c r="L16" s="71">
        <v>1293165</v>
      </c>
      <c r="M16" s="71">
        <v>1715475482</v>
      </c>
      <c r="N16" s="71">
        <v>13200</v>
      </c>
      <c r="O16" s="71">
        <v>22065248</v>
      </c>
      <c r="P16" s="71">
        <v>215</v>
      </c>
      <c r="Q16" s="71">
        <v>56102</v>
      </c>
      <c r="R16" s="71">
        <v>0</v>
      </c>
      <c r="S16" s="71">
        <v>0</v>
      </c>
      <c r="T16" s="71">
        <v>0</v>
      </c>
      <c r="U16" s="71">
        <v>0</v>
      </c>
      <c r="V16" s="71">
        <v>0</v>
      </c>
      <c r="W16" s="71">
        <v>0</v>
      </c>
      <c r="X16" s="71">
        <v>0</v>
      </c>
      <c r="Y16" s="71">
        <v>0</v>
      </c>
      <c r="Z16" s="71">
        <v>2172301747.9999995</v>
      </c>
      <c r="AA16" s="71">
        <v>623132953</v>
      </c>
      <c r="AB16" s="71">
        <v>2948017724</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2326</v>
      </c>
      <c r="B17" s="70">
        <v>9</v>
      </c>
      <c r="C17" s="70">
        <v>18</v>
      </c>
      <c r="D17" s="70">
        <v>9</v>
      </c>
      <c r="E17" s="70">
        <v>2024</v>
      </c>
      <c r="F17" s="70" t="s">
        <v>1554</v>
      </c>
      <c r="G17" s="1073" t="s">
        <v>2323</v>
      </c>
      <c r="H17" s="70" t="s">
        <v>2324</v>
      </c>
      <c r="I17" s="1066"/>
      <c r="J17" s="73">
        <v>167117</v>
      </c>
      <c r="K17" s="71">
        <v>223032583.00000003</v>
      </c>
      <c r="L17" s="71">
        <v>231324</v>
      </c>
      <c r="M17" s="71">
        <v>308388620</v>
      </c>
      <c r="N17" s="71">
        <v>5400</v>
      </c>
      <c r="O17" s="71">
        <v>8979934</v>
      </c>
      <c r="P17" s="71">
        <v>0</v>
      </c>
      <c r="Q17" s="71">
        <v>0</v>
      </c>
      <c r="R17" s="71">
        <v>0</v>
      </c>
      <c r="S17" s="71">
        <v>0</v>
      </c>
      <c r="T17" s="71">
        <v>0</v>
      </c>
      <c r="U17" s="71">
        <v>0</v>
      </c>
      <c r="V17" s="71">
        <v>0</v>
      </c>
      <c r="W17" s="71">
        <v>0</v>
      </c>
      <c r="X17" s="71">
        <v>0</v>
      </c>
      <c r="Y17" s="71">
        <v>0</v>
      </c>
      <c r="Z17" s="71">
        <v>540401137</v>
      </c>
      <c r="AA17" s="71">
        <v>361328535</v>
      </c>
      <c r="AB17" s="71">
        <v>2112612967</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2406</v>
      </c>
      <c r="B18" s="70">
        <v>10</v>
      </c>
      <c r="C18" s="70">
        <v>18</v>
      </c>
      <c r="D18" s="70">
        <v>10</v>
      </c>
      <c r="E18" s="70">
        <v>2024</v>
      </c>
      <c r="F18" s="70" t="s">
        <v>1554</v>
      </c>
      <c r="G18" s="1073" t="s">
        <v>2403</v>
      </c>
      <c r="H18" s="70" t="s">
        <v>2404</v>
      </c>
      <c r="I18" s="1066"/>
      <c r="J18" s="73">
        <v>19007</v>
      </c>
      <c r="K18" s="71">
        <v>24487876</v>
      </c>
      <c r="L18" s="71">
        <v>220754</v>
      </c>
      <c r="M18" s="71">
        <v>284052011</v>
      </c>
      <c r="N18" s="71">
        <v>103000</v>
      </c>
      <c r="O18" s="71">
        <v>238407989</v>
      </c>
      <c r="P18" s="71">
        <v>853</v>
      </c>
      <c r="Q18" s="71">
        <v>2071578.0000000002</v>
      </c>
      <c r="R18" s="71">
        <v>0</v>
      </c>
      <c r="S18" s="71">
        <v>0</v>
      </c>
      <c r="T18" s="71">
        <v>3895</v>
      </c>
      <c r="U18" s="71">
        <v>502</v>
      </c>
      <c r="V18" s="71">
        <v>1032</v>
      </c>
      <c r="W18" s="71">
        <v>26717028</v>
      </c>
      <c r="X18" s="71">
        <v>3080717</v>
      </c>
      <c r="Y18" s="71">
        <v>6328715</v>
      </c>
      <c r="Z18" s="71">
        <v>585145914.00000024</v>
      </c>
      <c r="AA18" s="71">
        <v>5587363</v>
      </c>
      <c r="AB18" s="71">
        <v>81117554</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2330</v>
      </c>
      <c r="B19" s="70">
        <v>11</v>
      </c>
      <c r="C19" s="70">
        <v>18</v>
      </c>
      <c r="D19" s="70">
        <v>11</v>
      </c>
      <c r="E19" s="70">
        <v>2024</v>
      </c>
      <c r="F19" s="70" t="s">
        <v>1554</v>
      </c>
      <c r="G19" s="1073" t="s">
        <v>2327</v>
      </c>
      <c r="H19" s="70" t="s">
        <v>2328</v>
      </c>
      <c r="I19" s="1066"/>
      <c r="J19" s="73">
        <v>177009</v>
      </c>
      <c r="K19" s="71">
        <v>228445889</v>
      </c>
      <c r="L19" s="71">
        <v>635426</v>
      </c>
      <c r="M19" s="71">
        <v>819318030.99999988</v>
      </c>
      <c r="N19" s="71">
        <v>139500</v>
      </c>
      <c r="O19" s="71">
        <v>295812469.99999994</v>
      </c>
      <c r="P19" s="71">
        <v>4518</v>
      </c>
      <c r="Q19" s="71">
        <v>25771956.999999996</v>
      </c>
      <c r="R19" s="71">
        <v>0</v>
      </c>
      <c r="S19" s="71">
        <v>0</v>
      </c>
      <c r="T19" s="71">
        <v>0</v>
      </c>
      <c r="U19" s="71">
        <v>0</v>
      </c>
      <c r="V19" s="71">
        <v>2</v>
      </c>
      <c r="W19" s="71">
        <v>0</v>
      </c>
      <c r="X19" s="71">
        <v>0</v>
      </c>
      <c r="Y19" s="71">
        <v>10055.999999999998</v>
      </c>
      <c r="Z19" s="71">
        <v>1369358402.9999998</v>
      </c>
      <c r="AA19" s="71">
        <v>229000200.99999997</v>
      </c>
      <c r="AB19" s="71">
        <v>1614888848</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1643</v>
      </c>
      <c r="B20" s="70">
        <v>12</v>
      </c>
      <c r="C20" s="70">
        <v>18</v>
      </c>
      <c r="D20" s="70">
        <v>12</v>
      </c>
      <c r="E20" s="70">
        <v>2024</v>
      </c>
      <c r="F20" s="70" t="s">
        <v>1554</v>
      </c>
      <c r="G20" s="1073" t="s">
        <v>1641</v>
      </c>
      <c r="H20" s="70" t="s">
        <v>1640</v>
      </c>
      <c r="I20" s="1066"/>
      <c r="J20" s="73">
        <v>58228</v>
      </c>
      <c r="K20" s="71">
        <v>63409048.000000007</v>
      </c>
      <c r="L20" s="71">
        <v>205571</v>
      </c>
      <c r="M20" s="71">
        <v>224545539</v>
      </c>
      <c r="N20" s="71">
        <v>135300</v>
      </c>
      <c r="O20" s="71">
        <v>303145020.00000006</v>
      </c>
      <c r="P20" s="71">
        <v>8533</v>
      </c>
      <c r="Q20" s="71">
        <v>49482042</v>
      </c>
      <c r="R20" s="71">
        <v>0</v>
      </c>
      <c r="S20" s="71">
        <v>0</v>
      </c>
      <c r="T20" s="71">
        <v>192334</v>
      </c>
      <c r="U20" s="71">
        <v>4954</v>
      </c>
      <c r="V20" s="71">
        <v>7985</v>
      </c>
      <c r="W20" s="71">
        <v>1347015024</v>
      </c>
      <c r="X20" s="71">
        <v>30380136</v>
      </c>
      <c r="Y20" s="71">
        <v>48961567</v>
      </c>
      <c r="Z20" s="71">
        <v>2066938376.0000002</v>
      </c>
      <c r="AA20" s="71">
        <v>58720148.000000007</v>
      </c>
      <c r="AB20" s="71">
        <v>468225995</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2414</v>
      </c>
      <c r="B21" s="70">
        <v>13</v>
      </c>
      <c r="C21" s="70">
        <v>18</v>
      </c>
      <c r="D21" s="70">
        <v>13</v>
      </c>
      <c r="E21" s="70">
        <v>2024</v>
      </c>
      <c r="F21" s="70" t="s">
        <v>1554</v>
      </c>
      <c r="G21" s="1073" t="s">
        <v>2411</v>
      </c>
      <c r="H21" s="70" t="s">
        <v>2412</v>
      </c>
      <c r="I21" s="1066"/>
      <c r="J21" s="73">
        <v>52354</v>
      </c>
      <c r="K21" s="71">
        <v>69271294</v>
      </c>
      <c r="L21" s="71">
        <v>71284</v>
      </c>
      <c r="M21" s="71">
        <v>94267573</v>
      </c>
      <c r="N21" s="71">
        <v>0</v>
      </c>
      <c r="O21" s="71">
        <v>0</v>
      </c>
      <c r="P21" s="71">
        <v>0</v>
      </c>
      <c r="Q21" s="71">
        <v>0</v>
      </c>
      <c r="R21" s="71">
        <v>0</v>
      </c>
      <c r="S21" s="71">
        <v>0</v>
      </c>
      <c r="T21" s="71">
        <v>0</v>
      </c>
      <c r="U21" s="71">
        <v>0</v>
      </c>
      <c r="V21" s="71">
        <v>0</v>
      </c>
      <c r="W21" s="71">
        <v>0</v>
      </c>
      <c r="X21" s="71">
        <v>0</v>
      </c>
      <c r="Y21" s="71">
        <v>0</v>
      </c>
      <c r="Z21" s="71">
        <v>163538866.99999997</v>
      </c>
      <c r="AA21" s="71">
        <v>84355022</v>
      </c>
      <c r="AB21" s="71">
        <v>625631430</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1866</v>
      </c>
      <c r="B22" s="70">
        <v>14</v>
      </c>
      <c r="C22" s="70">
        <v>18</v>
      </c>
      <c r="D22" s="70">
        <v>14</v>
      </c>
      <c r="E22" s="70">
        <v>2024</v>
      </c>
      <c r="F22" s="70" t="s">
        <v>1554</v>
      </c>
      <c r="G22" s="1073" t="s">
        <v>1845</v>
      </c>
      <c r="H22" s="70" t="s">
        <v>1846</v>
      </c>
      <c r="I22" s="1066"/>
      <c r="J22" s="73">
        <v>166679</v>
      </c>
      <c r="K22" s="71">
        <v>222152192</v>
      </c>
      <c r="L22" s="71">
        <v>165954</v>
      </c>
      <c r="M22" s="71">
        <v>220982551</v>
      </c>
      <c r="N22" s="71">
        <v>14900</v>
      </c>
      <c r="O22" s="71">
        <v>28930397</v>
      </c>
      <c r="P22" s="71">
        <v>0</v>
      </c>
      <c r="Q22" s="71">
        <v>0</v>
      </c>
      <c r="R22" s="71">
        <v>0</v>
      </c>
      <c r="S22" s="71">
        <v>0</v>
      </c>
      <c r="T22" s="71">
        <v>0</v>
      </c>
      <c r="U22" s="71">
        <v>0</v>
      </c>
      <c r="V22" s="71">
        <v>0</v>
      </c>
      <c r="W22" s="71">
        <v>0</v>
      </c>
      <c r="X22" s="71">
        <v>0</v>
      </c>
      <c r="Y22" s="71">
        <v>0</v>
      </c>
      <c r="Z22" s="71">
        <v>472065140</v>
      </c>
      <c r="AA22" s="71">
        <v>281037069</v>
      </c>
      <c r="AB22" s="71">
        <v>1533921217</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2342</v>
      </c>
      <c r="B23" s="70">
        <v>15</v>
      </c>
      <c r="C23" s="70">
        <v>18</v>
      </c>
      <c r="D23" s="70">
        <v>15</v>
      </c>
      <c r="E23" s="70">
        <v>2024</v>
      </c>
      <c r="F23" s="70" t="s">
        <v>1554</v>
      </c>
      <c r="G23" s="1073" t="s">
        <v>2339</v>
      </c>
      <c r="H23" s="70" t="s">
        <v>2340</v>
      </c>
      <c r="I23" s="1066"/>
      <c r="J23" s="73">
        <v>360707</v>
      </c>
      <c r="K23" s="71">
        <v>469706565</v>
      </c>
      <c r="L23" s="71">
        <v>1660766</v>
      </c>
      <c r="M23" s="71">
        <v>2160825784</v>
      </c>
      <c r="N23" s="71">
        <v>297100</v>
      </c>
      <c r="O23" s="71">
        <v>592478835</v>
      </c>
      <c r="P23" s="71">
        <v>17604</v>
      </c>
      <c r="Q23" s="71">
        <v>109432054.99999999</v>
      </c>
      <c r="R23" s="71">
        <v>0</v>
      </c>
      <c r="S23" s="71">
        <v>0</v>
      </c>
      <c r="T23" s="71">
        <v>0</v>
      </c>
      <c r="U23" s="71">
        <v>0</v>
      </c>
      <c r="V23" s="71">
        <v>0</v>
      </c>
      <c r="W23" s="71">
        <v>0</v>
      </c>
      <c r="X23" s="71">
        <v>0</v>
      </c>
      <c r="Y23" s="71">
        <v>0</v>
      </c>
      <c r="Z23" s="71">
        <v>3332443239</v>
      </c>
      <c r="AA23" s="71">
        <v>389899404</v>
      </c>
      <c r="AB23" s="71">
        <v>2904706224</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2350</v>
      </c>
      <c r="B24" s="70">
        <v>16</v>
      </c>
      <c r="C24" s="70">
        <v>18</v>
      </c>
      <c r="D24" s="70">
        <v>16</v>
      </c>
      <c r="E24" s="70">
        <v>2024</v>
      </c>
      <c r="F24" s="70" t="s">
        <v>1554</v>
      </c>
      <c r="G24" s="1073" t="s">
        <v>2347</v>
      </c>
      <c r="H24" s="70" t="s">
        <v>2348</v>
      </c>
      <c r="I24" s="1066"/>
      <c r="J24" s="73">
        <v>149825</v>
      </c>
      <c r="K24" s="71">
        <v>194434522</v>
      </c>
      <c r="L24" s="71">
        <v>410286</v>
      </c>
      <c r="M24" s="71">
        <v>531901342</v>
      </c>
      <c r="N24" s="71">
        <v>0</v>
      </c>
      <c r="O24" s="71">
        <v>0</v>
      </c>
      <c r="P24" s="71">
        <v>0</v>
      </c>
      <c r="Q24" s="71">
        <v>0</v>
      </c>
      <c r="R24" s="71">
        <v>0</v>
      </c>
      <c r="S24" s="71">
        <v>0</v>
      </c>
      <c r="T24" s="71">
        <v>0</v>
      </c>
      <c r="U24" s="71">
        <v>0</v>
      </c>
      <c r="V24" s="71">
        <v>0</v>
      </c>
      <c r="W24" s="71">
        <v>0</v>
      </c>
      <c r="X24" s="71">
        <v>0</v>
      </c>
      <c r="Y24" s="71">
        <v>0</v>
      </c>
      <c r="Z24" s="71">
        <v>726335864</v>
      </c>
      <c r="AA24" s="71">
        <v>294815449</v>
      </c>
      <c r="AB24" s="71">
        <v>2622466285</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2402</v>
      </c>
      <c r="B25" s="70">
        <v>17</v>
      </c>
      <c r="C25" s="70">
        <v>18</v>
      </c>
      <c r="D25" s="70">
        <v>17</v>
      </c>
      <c r="E25" s="70">
        <v>2024</v>
      </c>
      <c r="F25" s="70" t="s">
        <v>1554</v>
      </c>
      <c r="G25" s="1073" t="s">
        <v>2399</v>
      </c>
      <c r="H25" s="70" t="s">
        <v>2400</v>
      </c>
      <c r="I25" s="1066"/>
      <c r="J25" s="73">
        <v>33962</v>
      </c>
      <c r="K25" s="71">
        <v>45993199</v>
      </c>
      <c r="L25" s="71">
        <v>143180</v>
      </c>
      <c r="M25" s="71">
        <v>193674608</v>
      </c>
      <c r="N25" s="71">
        <v>0</v>
      </c>
      <c r="O25" s="71">
        <v>0</v>
      </c>
      <c r="P25" s="71">
        <v>0</v>
      </c>
      <c r="Q25" s="71">
        <v>0</v>
      </c>
      <c r="R25" s="71">
        <v>0</v>
      </c>
      <c r="S25" s="71">
        <v>0</v>
      </c>
      <c r="T25" s="71">
        <v>0</v>
      </c>
      <c r="U25" s="71">
        <v>0</v>
      </c>
      <c r="V25" s="71">
        <v>0</v>
      </c>
      <c r="W25" s="71">
        <v>0</v>
      </c>
      <c r="X25" s="71">
        <v>0</v>
      </c>
      <c r="Y25" s="71">
        <v>0</v>
      </c>
      <c r="Z25" s="71">
        <v>239667807</v>
      </c>
      <c r="AA25" s="71">
        <v>49954394</v>
      </c>
      <c r="AB25" s="71">
        <v>367983176</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2354</v>
      </c>
      <c r="B26" s="70">
        <v>18</v>
      </c>
      <c r="C26" s="70">
        <v>18</v>
      </c>
      <c r="D26" s="70">
        <v>18</v>
      </c>
      <c r="E26" s="70">
        <v>2024</v>
      </c>
      <c r="F26" s="70" t="s">
        <v>1554</v>
      </c>
      <c r="G26" s="1073" t="s">
        <v>2351</v>
      </c>
      <c r="H26" s="70" t="s">
        <v>2352</v>
      </c>
      <c r="I26" s="1066"/>
      <c r="J26" s="73">
        <v>28602</v>
      </c>
      <c r="K26" s="71">
        <v>36882866</v>
      </c>
      <c r="L26" s="71">
        <v>92322</v>
      </c>
      <c r="M26" s="71">
        <v>118958654</v>
      </c>
      <c r="N26" s="71">
        <v>255200</v>
      </c>
      <c r="O26" s="71">
        <v>616743917</v>
      </c>
      <c r="P26" s="71">
        <v>15140</v>
      </c>
      <c r="Q26" s="71">
        <v>96021007</v>
      </c>
      <c r="R26" s="71">
        <v>0</v>
      </c>
      <c r="S26" s="71">
        <v>0</v>
      </c>
      <c r="T26" s="71">
        <v>0</v>
      </c>
      <c r="U26" s="71">
        <v>0</v>
      </c>
      <c r="V26" s="71">
        <v>0</v>
      </c>
      <c r="W26" s="71">
        <v>0</v>
      </c>
      <c r="X26" s="71">
        <v>0</v>
      </c>
      <c r="Y26" s="71">
        <v>0</v>
      </c>
      <c r="Z26" s="71">
        <v>868606444</v>
      </c>
      <c r="AA26" s="71">
        <v>13586870</v>
      </c>
      <c r="AB26" s="71">
        <v>231874659</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1558</v>
      </c>
      <c r="B27" s="70">
        <v>19</v>
      </c>
      <c r="C27" s="70">
        <v>18</v>
      </c>
      <c r="D27" s="70">
        <v>19</v>
      </c>
      <c r="E27" s="70">
        <v>2024</v>
      </c>
      <c r="F27" s="70" t="s">
        <v>1554</v>
      </c>
      <c r="G27" s="1073" t="s">
        <v>1555</v>
      </c>
      <c r="H27" s="70" t="s">
        <v>1556</v>
      </c>
      <c r="I27" s="1066"/>
      <c r="J27" s="73">
        <v>2062882</v>
      </c>
      <c r="K27" s="71">
        <v>2693879068</v>
      </c>
      <c r="L27" s="71">
        <v>1858094</v>
      </c>
      <c r="M27" s="71">
        <v>2423130652</v>
      </c>
      <c r="N27" s="71">
        <v>400</v>
      </c>
      <c r="O27" s="71">
        <v>733376</v>
      </c>
      <c r="P27" s="71">
        <v>1201</v>
      </c>
      <c r="Q27" s="71">
        <v>500403.00000000006</v>
      </c>
      <c r="R27" s="71">
        <v>0</v>
      </c>
      <c r="S27" s="71">
        <v>0</v>
      </c>
      <c r="T27" s="71">
        <v>0</v>
      </c>
      <c r="U27" s="71">
        <v>0</v>
      </c>
      <c r="V27" s="71">
        <v>0</v>
      </c>
      <c r="W27" s="71">
        <v>0</v>
      </c>
      <c r="X27" s="71">
        <v>0</v>
      </c>
      <c r="Y27" s="71">
        <v>0</v>
      </c>
      <c r="Z27" s="71">
        <v>5118243499</v>
      </c>
      <c r="AA27" s="71">
        <v>4605124487</v>
      </c>
      <c r="AB27" s="71">
        <v>32126372635</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2418</v>
      </c>
      <c r="B28" s="70">
        <v>20</v>
      </c>
      <c r="C28" s="70">
        <v>18</v>
      </c>
      <c r="D28" s="70">
        <v>20</v>
      </c>
      <c r="E28" s="70">
        <v>2024</v>
      </c>
      <c r="F28" s="70" t="s">
        <v>1554</v>
      </c>
      <c r="G28" s="1073" t="s">
        <v>2415</v>
      </c>
      <c r="H28" s="70" t="s">
        <v>2416</v>
      </c>
      <c r="I28" s="1066"/>
      <c r="J28" s="73">
        <v>69497</v>
      </c>
      <c r="K28" s="71">
        <v>89712725.999999985</v>
      </c>
      <c r="L28" s="71">
        <v>167349</v>
      </c>
      <c r="M28" s="71">
        <v>215966613.00000003</v>
      </c>
      <c r="N28" s="71">
        <v>100</v>
      </c>
      <c r="O28" s="71">
        <v>161796</v>
      </c>
      <c r="P28" s="71">
        <v>4070.9999999999995</v>
      </c>
      <c r="Q28" s="71">
        <v>1062147</v>
      </c>
      <c r="R28" s="71">
        <v>0</v>
      </c>
      <c r="S28" s="71">
        <v>0</v>
      </c>
      <c r="T28" s="71">
        <v>0</v>
      </c>
      <c r="U28" s="71">
        <v>0</v>
      </c>
      <c r="V28" s="71">
        <v>0</v>
      </c>
      <c r="W28" s="71">
        <v>0</v>
      </c>
      <c r="X28" s="71">
        <v>0</v>
      </c>
      <c r="Y28" s="71">
        <v>0</v>
      </c>
      <c r="Z28" s="71">
        <v>306903282</v>
      </c>
      <c r="AA28" s="71">
        <v>49125236</v>
      </c>
      <c r="AB28" s="71">
        <v>590595429</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2449</v>
      </c>
      <c r="B29" s="70">
        <v>21</v>
      </c>
      <c r="C29" s="70">
        <v>18</v>
      </c>
      <c r="D29" s="70">
        <v>21</v>
      </c>
      <c r="E29" s="70">
        <v>2024</v>
      </c>
      <c r="F29" s="70" t="s">
        <v>1554</v>
      </c>
      <c r="G29" s="1073" t="s">
        <v>2446</v>
      </c>
      <c r="H29" s="70" t="s">
        <v>2447</v>
      </c>
      <c r="I29" s="1066"/>
      <c r="J29" s="73">
        <v>227482</v>
      </c>
      <c r="K29" s="71">
        <v>299370497</v>
      </c>
      <c r="L29" s="71">
        <v>653006</v>
      </c>
      <c r="M29" s="71">
        <v>857141059</v>
      </c>
      <c r="N29" s="71">
        <v>0</v>
      </c>
      <c r="O29" s="71">
        <v>0</v>
      </c>
      <c r="P29" s="71">
        <v>0</v>
      </c>
      <c r="Q29" s="71">
        <v>0</v>
      </c>
      <c r="R29" s="71">
        <v>0</v>
      </c>
      <c r="S29" s="71">
        <v>0</v>
      </c>
      <c r="T29" s="71">
        <v>0</v>
      </c>
      <c r="U29" s="71">
        <v>0</v>
      </c>
      <c r="V29" s="71">
        <v>0</v>
      </c>
      <c r="W29" s="71">
        <v>0</v>
      </c>
      <c r="X29" s="71">
        <v>0</v>
      </c>
      <c r="Y29" s="71">
        <v>0</v>
      </c>
      <c r="Z29" s="71">
        <v>1156511555.9999998</v>
      </c>
      <c r="AA29" s="71">
        <v>515248187</v>
      </c>
      <c r="AB29" s="71">
        <v>2870251579</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2382</v>
      </c>
      <c r="B30" s="70">
        <v>22</v>
      </c>
      <c r="C30" s="70">
        <v>18</v>
      </c>
      <c r="D30" s="70">
        <v>22</v>
      </c>
      <c r="E30" s="70">
        <v>2024</v>
      </c>
      <c r="F30" s="70" t="s">
        <v>1554</v>
      </c>
      <c r="G30" s="1073" t="s">
        <v>2379</v>
      </c>
      <c r="H30" s="70" t="s">
        <v>2380</v>
      </c>
      <c r="I30" s="1066"/>
      <c r="J30" s="73">
        <v>42371</v>
      </c>
      <c r="K30" s="71">
        <v>55166144</v>
      </c>
      <c r="L30" s="71">
        <v>233095</v>
      </c>
      <c r="M30" s="71">
        <v>303344311</v>
      </c>
      <c r="N30" s="71">
        <v>71100</v>
      </c>
      <c r="O30" s="71">
        <v>159887140.00000003</v>
      </c>
      <c r="P30" s="71">
        <v>5228</v>
      </c>
      <c r="Q30" s="71">
        <v>33158330.999999996</v>
      </c>
      <c r="R30" s="71">
        <v>0</v>
      </c>
      <c r="S30" s="71">
        <v>0</v>
      </c>
      <c r="T30" s="71">
        <v>0</v>
      </c>
      <c r="U30" s="71">
        <v>0</v>
      </c>
      <c r="V30" s="71">
        <v>0</v>
      </c>
      <c r="W30" s="71">
        <v>0</v>
      </c>
      <c r="X30" s="71">
        <v>0</v>
      </c>
      <c r="Y30" s="71">
        <v>0</v>
      </c>
      <c r="Z30" s="71">
        <v>551555926</v>
      </c>
      <c r="AA30" s="71">
        <v>21422827</v>
      </c>
      <c r="AB30" s="71">
        <v>365369369</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2398</v>
      </c>
      <c r="B31" s="70">
        <v>23</v>
      </c>
      <c r="C31" s="70">
        <v>18</v>
      </c>
      <c r="D31" s="70">
        <v>23</v>
      </c>
      <c r="E31" s="70">
        <v>2024</v>
      </c>
      <c r="F31" s="70" t="s">
        <v>1554</v>
      </c>
      <c r="G31" s="1073" t="s">
        <v>2395</v>
      </c>
      <c r="H31" s="70" t="s">
        <v>2396</v>
      </c>
      <c r="I31" s="1066"/>
      <c r="J31" s="73">
        <v>63151</v>
      </c>
      <c r="K31" s="71">
        <v>92361295</v>
      </c>
      <c r="L31" s="71">
        <v>555522</v>
      </c>
      <c r="M31" s="71">
        <v>808942012</v>
      </c>
      <c r="N31" s="71">
        <v>305200</v>
      </c>
      <c r="O31" s="71">
        <v>630823699.99999988</v>
      </c>
      <c r="P31" s="71">
        <v>3280</v>
      </c>
      <c r="Q31" s="71">
        <v>15446069</v>
      </c>
      <c r="R31" s="71">
        <v>1226</v>
      </c>
      <c r="S31" s="71">
        <v>6275804</v>
      </c>
      <c r="T31" s="71">
        <v>0</v>
      </c>
      <c r="U31" s="71">
        <v>11</v>
      </c>
      <c r="V31" s="71">
        <v>2591</v>
      </c>
      <c r="W31" s="71">
        <v>0</v>
      </c>
      <c r="X31" s="71">
        <v>69414</v>
      </c>
      <c r="Y31" s="71">
        <v>15890220</v>
      </c>
      <c r="Z31" s="71">
        <v>1569808513.7703202</v>
      </c>
      <c r="AA31" s="71">
        <v>57136842</v>
      </c>
      <c r="AB31" s="71">
        <v>407498942.99999994</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2453</v>
      </c>
      <c r="B32" s="70">
        <v>24</v>
      </c>
      <c r="C32" s="70">
        <v>18</v>
      </c>
      <c r="D32" s="70">
        <v>24</v>
      </c>
      <c r="E32" s="70">
        <v>2024</v>
      </c>
      <c r="F32" s="70" t="s">
        <v>1554</v>
      </c>
      <c r="G32" s="1073" t="s">
        <v>2450</v>
      </c>
      <c r="H32" s="70" t="s">
        <v>2451</v>
      </c>
      <c r="I32" s="1066"/>
      <c r="J32" s="73">
        <v>361259</v>
      </c>
      <c r="K32" s="71">
        <v>487720664</v>
      </c>
      <c r="L32" s="71">
        <v>1532691</v>
      </c>
      <c r="M32" s="71">
        <v>2066848896</v>
      </c>
      <c r="N32" s="71">
        <v>2800</v>
      </c>
      <c r="O32" s="71">
        <v>5205634</v>
      </c>
      <c r="P32" s="71">
        <v>91</v>
      </c>
      <c r="Q32" s="71">
        <v>44440</v>
      </c>
      <c r="R32" s="71">
        <v>0</v>
      </c>
      <c r="S32" s="71">
        <v>0</v>
      </c>
      <c r="T32" s="71">
        <v>0</v>
      </c>
      <c r="U32" s="71">
        <v>0</v>
      </c>
      <c r="V32" s="71">
        <v>1</v>
      </c>
      <c r="W32" s="71">
        <v>0</v>
      </c>
      <c r="X32" s="71">
        <v>0</v>
      </c>
      <c r="Y32" s="71">
        <v>4906</v>
      </c>
      <c r="Z32" s="71">
        <v>2559824540</v>
      </c>
      <c r="AA32" s="71">
        <v>798623594</v>
      </c>
      <c r="AB32" s="71">
        <v>3606169940</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1655</v>
      </c>
      <c r="B33" s="70">
        <v>25</v>
      </c>
      <c r="C33" s="70">
        <v>18</v>
      </c>
      <c r="D33" s="70">
        <v>25</v>
      </c>
      <c r="E33" s="70">
        <v>2024</v>
      </c>
      <c r="F33" s="70" t="s">
        <v>1554</v>
      </c>
      <c r="G33" s="1073" t="s">
        <v>1652</v>
      </c>
      <c r="H33" s="70" t="s">
        <v>1653</v>
      </c>
      <c r="I33" s="1066"/>
      <c r="J33" s="73">
        <v>83212</v>
      </c>
      <c r="K33" s="71">
        <v>107763435</v>
      </c>
      <c r="L33" s="71">
        <v>354973</v>
      </c>
      <c r="M33" s="71">
        <v>459404119</v>
      </c>
      <c r="N33" s="71">
        <v>149500</v>
      </c>
      <c r="O33" s="71">
        <v>348642812</v>
      </c>
      <c r="P33" s="71">
        <v>3662</v>
      </c>
      <c r="Q33" s="71">
        <v>28167220</v>
      </c>
      <c r="R33" s="71">
        <v>0</v>
      </c>
      <c r="S33" s="71">
        <v>0</v>
      </c>
      <c r="T33" s="71">
        <v>0</v>
      </c>
      <c r="U33" s="71">
        <v>0</v>
      </c>
      <c r="V33" s="71">
        <v>0</v>
      </c>
      <c r="W33" s="71">
        <v>0</v>
      </c>
      <c r="X33" s="71">
        <v>0</v>
      </c>
      <c r="Y33" s="71">
        <v>0</v>
      </c>
      <c r="Z33" s="71">
        <v>943977586</v>
      </c>
      <c r="AA33" s="71">
        <v>34670901</v>
      </c>
      <c r="AB33" s="71">
        <v>547995574</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2378</v>
      </c>
      <c r="B34" s="70">
        <v>26</v>
      </c>
      <c r="C34" s="70">
        <v>18</v>
      </c>
      <c r="D34" s="70">
        <v>26</v>
      </c>
      <c r="E34" s="70">
        <v>2024</v>
      </c>
      <c r="F34" s="70" t="s">
        <v>1554</v>
      </c>
      <c r="G34" s="1073" t="s">
        <v>2375</v>
      </c>
      <c r="H34" s="70" t="s">
        <v>2376</v>
      </c>
      <c r="I34" s="1066"/>
      <c r="J34" s="73">
        <v>28374</v>
      </c>
      <c r="K34" s="71">
        <v>36778065.000000007</v>
      </c>
      <c r="L34" s="71">
        <v>50019</v>
      </c>
      <c r="M34" s="71">
        <v>64813880.999999993</v>
      </c>
      <c r="N34" s="71">
        <v>5600</v>
      </c>
      <c r="O34" s="71">
        <v>10821380</v>
      </c>
      <c r="P34" s="71">
        <v>45</v>
      </c>
      <c r="Q34" s="71">
        <v>287143</v>
      </c>
      <c r="R34" s="71">
        <v>0</v>
      </c>
      <c r="S34" s="71">
        <v>0</v>
      </c>
      <c r="T34" s="71">
        <v>0</v>
      </c>
      <c r="U34" s="71">
        <v>0</v>
      </c>
      <c r="V34" s="71">
        <v>0</v>
      </c>
      <c r="W34" s="71">
        <v>0</v>
      </c>
      <c r="X34" s="71">
        <v>0</v>
      </c>
      <c r="Y34" s="71">
        <v>0</v>
      </c>
      <c r="Z34" s="71">
        <v>112700469.00000001</v>
      </c>
      <c r="AA34" s="71">
        <v>23355392</v>
      </c>
      <c r="AB34" s="71">
        <v>240295053</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2334</v>
      </c>
      <c r="B35" s="70">
        <v>27</v>
      </c>
      <c r="C35" s="70">
        <v>18</v>
      </c>
      <c r="D35" s="70">
        <v>27</v>
      </c>
      <c r="E35" s="70">
        <v>2024</v>
      </c>
      <c r="F35" s="70" t="s">
        <v>1554</v>
      </c>
      <c r="G35" s="1073" t="s">
        <v>2331</v>
      </c>
      <c r="H35" s="70" t="s">
        <v>2332</v>
      </c>
      <c r="I35" s="1066"/>
      <c r="J35" s="73">
        <v>107928</v>
      </c>
      <c r="K35" s="71">
        <v>141874367</v>
      </c>
      <c r="L35" s="71">
        <v>140912</v>
      </c>
      <c r="M35" s="71">
        <v>184969898</v>
      </c>
      <c r="N35" s="71">
        <v>0</v>
      </c>
      <c r="O35" s="71">
        <v>0</v>
      </c>
      <c r="P35" s="71">
        <v>0</v>
      </c>
      <c r="Q35" s="71">
        <v>0</v>
      </c>
      <c r="R35" s="71">
        <v>0</v>
      </c>
      <c r="S35" s="71">
        <v>0</v>
      </c>
      <c r="T35" s="71">
        <v>0</v>
      </c>
      <c r="U35" s="71">
        <v>0</v>
      </c>
      <c r="V35" s="71">
        <v>0</v>
      </c>
      <c r="W35" s="71">
        <v>0</v>
      </c>
      <c r="X35" s="71">
        <v>0</v>
      </c>
      <c r="Y35" s="71">
        <v>0</v>
      </c>
      <c r="Z35" s="71">
        <v>326844265</v>
      </c>
      <c r="AA35" s="71">
        <v>136846974</v>
      </c>
      <c r="AB35" s="71">
        <v>732339149</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2430</v>
      </c>
      <c r="B36" s="70">
        <v>28</v>
      </c>
      <c r="C36" s="70">
        <v>18</v>
      </c>
      <c r="D36" s="70">
        <v>28</v>
      </c>
      <c r="E36" s="70">
        <v>2024</v>
      </c>
      <c r="F36" s="70" t="s">
        <v>1554</v>
      </c>
      <c r="G36" s="1073" t="s">
        <v>2427</v>
      </c>
      <c r="H36" s="70" t="s">
        <v>2428</v>
      </c>
      <c r="I36" s="1066"/>
      <c r="J36" s="73">
        <v>91088</v>
      </c>
      <c r="K36" s="71">
        <v>122379881</v>
      </c>
      <c r="L36" s="71">
        <v>366092</v>
      </c>
      <c r="M36" s="71">
        <v>491238237</v>
      </c>
      <c r="N36" s="71">
        <v>5100</v>
      </c>
      <c r="O36" s="71">
        <v>8889279</v>
      </c>
      <c r="P36" s="71">
        <v>0</v>
      </c>
      <c r="Q36" s="71">
        <v>0</v>
      </c>
      <c r="R36" s="71">
        <v>0</v>
      </c>
      <c r="S36" s="71">
        <v>0</v>
      </c>
      <c r="T36" s="71">
        <v>0</v>
      </c>
      <c r="U36" s="71">
        <v>0</v>
      </c>
      <c r="V36" s="71">
        <v>0</v>
      </c>
      <c r="W36" s="71">
        <v>0</v>
      </c>
      <c r="X36" s="71">
        <v>0</v>
      </c>
      <c r="Y36" s="71">
        <v>0</v>
      </c>
      <c r="Z36" s="71">
        <v>622507397</v>
      </c>
      <c r="AA36" s="71">
        <v>64929181</v>
      </c>
      <c r="AB36" s="71">
        <v>638869460</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2437</v>
      </c>
      <c r="B37" s="70">
        <v>29</v>
      </c>
      <c r="C37" s="70">
        <v>18</v>
      </c>
      <c r="D37" s="70">
        <v>29</v>
      </c>
      <c r="E37" s="70">
        <v>2024</v>
      </c>
      <c r="F37" s="70" t="s">
        <v>1554</v>
      </c>
      <c r="G37" s="1073" t="s">
        <v>2434</v>
      </c>
      <c r="H37" s="70" t="s">
        <v>2435</v>
      </c>
      <c r="I37" s="1066"/>
      <c r="J37" s="73">
        <v>85699</v>
      </c>
      <c r="K37" s="71">
        <v>114853474</v>
      </c>
      <c r="L37" s="71">
        <v>260966</v>
      </c>
      <c r="M37" s="71">
        <v>349327164</v>
      </c>
      <c r="N37" s="71">
        <v>2300</v>
      </c>
      <c r="O37" s="71">
        <v>3979151</v>
      </c>
      <c r="P37" s="71">
        <v>0</v>
      </c>
      <c r="Q37" s="71">
        <v>0</v>
      </c>
      <c r="R37" s="71">
        <v>0</v>
      </c>
      <c r="S37" s="71">
        <v>0</v>
      </c>
      <c r="T37" s="71">
        <v>0</v>
      </c>
      <c r="U37" s="71">
        <v>0</v>
      </c>
      <c r="V37" s="71">
        <v>0</v>
      </c>
      <c r="W37" s="71">
        <v>0</v>
      </c>
      <c r="X37" s="71">
        <v>0</v>
      </c>
      <c r="Y37" s="71">
        <v>0</v>
      </c>
      <c r="Z37" s="71">
        <v>468159789</v>
      </c>
      <c r="AA37" s="71">
        <v>57371578.999999993</v>
      </c>
      <c r="AB37" s="71">
        <v>608832222</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2410</v>
      </c>
      <c r="B38" s="70">
        <v>30</v>
      </c>
      <c r="C38" s="70">
        <v>18</v>
      </c>
      <c r="D38" s="70">
        <v>30</v>
      </c>
      <c r="E38" s="70">
        <v>2024</v>
      </c>
      <c r="F38" s="70" t="s">
        <v>1554</v>
      </c>
      <c r="G38" s="1073" t="s">
        <v>2407</v>
      </c>
      <c r="H38" s="70" t="s">
        <v>2408</v>
      </c>
      <c r="I38" s="1066"/>
      <c r="J38" s="73">
        <v>77183</v>
      </c>
      <c r="K38" s="71">
        <v>100065242</v>
      </c>
      <c r="L38" s="71">
        <v>358287</v>
      </c>
      <c r="M38" s="71">
        <v>464226201</v>
      </c>
      <c r="N38" s="71">
        <v>67800</v>
      </c>
      <c r="O38" s="71">
        <v>156476624.00000003</v>
      </c>
      <c r="P38" s="71">
        <v>1717</v>
      </c>
      <c r="Q38" s="71">
        <v>10217165.999999998</v>
      </c>
      <c r="R38" s="71">
        <v>33</v>
      </c>
      <c r="S38" s="71">
        <v>162999</v>
      </c>
      <c r="T38" s="71">
        <v>0</v>
      </c>
      <c r="U38" s="71">
        <v>0</v>
      </c>
      <c r="V38" s="71">
        <v>0</v>
      </c>
      <c r="W38" s="71">
        <v>0</v>
      </c>
      <c r="X38" s="71">
        <v>0</v>
      </c>
      <c r="Y38" s="71">
        <v>0</v>
      </c>
      <c r="Z38" s="71">
        <v>731148232.34113002</v>
      </c>
      <c r="AA38" s="71">
        <v>41486343</v>
      </c>
      <c r="AB38" s="71">
        <v>602057921</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2390</v>
      </c>
      <c r="B39" s="70">
        <v>31</v>
      </c>
      <c r="C39" s="70">
        <v>18</v>
      </c>
      <c r="D39" s="70">
        <v>31</v>
      </c>
      <c r="E39" s="70">
        <v>2024</v>
      </c>
      <c r="F39" s="70" t="s">
        <v>1554</v>
      </c>
      <c r="G39" s="1073" t="s">
        <v>2387</v>
      </c>
      <c r="H39" s="70" t="s">
        <v>2388</v>
      </c>
      <c r="I39" s="1066"/>
      <c r="J39" s="73">
        <v>44932</v>
      </c>
      <c r="K39" s="71">
        <v>57551586</v>
      </c>
      <c r="L39" s="71">
        <v>226825</v>
      </c>
      <c r="M39" s="71">
        <v>290320770.00000006</v>
      </c>
      <c r="N39" s="71">
        <v>141900</v>
      </c>
      <c r="O39" s="71">
        <v>283809295.99999994</v>
      </c>
      <c r="P39" s="71">
        <v>26793</v>
      </c>
      <c r="Q39" s="71">
        <v>7051233</v>
      </c>
      <c r="R39" s="71">
        <v>0</v>
      </c>
      <c r="S39" s="71">
        <v>0</v>
      </c>
      <c r="T39" s="71">
        <v>0</v>
      </c>
      <c r="U39" s="71">
        <v>0</v>
      </c>
      <c r="V39" s="71">
        <v>10</v>
      </c>
      <c r="W39" s="71">
        <v>0</v>
      </c>
      <c r="X39" s="71">
        <v>0</v>
      </c>
      <c r="Y39" s="71">
        <v>64018.000000000007</v>
      </c>
      <c r="Z39" s="71">
        <v>638796903</v>
      </c>
      <c r="AA39" s="71">
        <v>22295333</v>
      </c>
      <c r="AB39" s="71">
        <v>310420620</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2426</v>
      </c>
      <c r="B40" s="70">
        <v>32</v>
      </c>
      <c r="C40" s="70">
        <v>18</v>
      </c>
      <c r="D40" s="70">
        <v>32</v>
      </c>
      <c r="E40" s="70">
        <v>2024</v>
      </c>
      <c r="F40" s="70" t="s">
        <v>1554</v>
      </c>
      <c r="G40" s="1073" t="s">
        <v>2423</v>
      </c>
      <c r="H40" s="70" t="s">
        <v>2424</v>
      </c>
      <c r="I40" s="1066"/>
      <c r="J40" s="73">
        <v>68156</v>
      </c>
      <c r="K40" s="71">
        <v>90025189</v>
      </c>
      <c r="L40" s="71">
        <v>434527</v>
      </c>
      <c r="M40" s="71">
        <v>573694811</v>
      </c>
      <c r="N40" s="71">
        <v>0</v>
      </c>
      <c r="O40" s="71">
        <v>0</v>
      </c>
      <c r="P40" s="71">
        <v>0</v>
      </c>
      <c r="Q40" s="71">
        <v>0</v>
      </c>
      <c r="R40" s="71">
        <v>0</v>
      </c>
      <c r="S40" s="71">
        <v>0</v>
      </c>
      <c r="T40" s="71">
        <v>0</v>
      </c>
      <c r="U40" s="71">
        <v>0</v>
      </c>
      <c r="V40" s="71">
        <v>0</v>
      </c>
      <c r="W40" s="71">
        <v>0</v>
      </c>
      <c r="X40" s="71">
        <v>0</v>
      </c>
      <c r="Y40" s="71">
        <v>0</v>
      </c>
      <c r="Z40" s="71">
        <v>663719999.99999988</v>
      </c>
      <c r="AA40" s="71">
        <v>92578621</v>
      </c>
      <c r="AB40" s="71">
        <v>834107838.00000012</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2445</v>
      </c>
      <c r="B41" s="70">
        <v>33</v>
      </c>
      <c r="C41" s="70">
        <v>18</v>
      </c>
      <c r="D41" s="70">
        <v>33</v>
      </c>
      <c r="E41" s="70">
        <v>2024</v>
      </c>
      <c r="F41" s="70" t="s">
        <v>1554</v>
      </c>
      <c r="G41" s="1073" t="s">
        <v>2442</v>
      </c>
      <c r="H41" s="70" t="s">
        <v>2443</v>
      </c>
      <c r="I41" s="1066"/>
      <c r="J41" s="73">
        <v>182247</v>
      </c>
      <c r="K41" s="71">
        <v>233932698.00000003</v>
      </c>
      <c r="L41" s="71">
        <v>263034</v>
      </c>
      <c r="M41" s="71">
        <v>337439033</v>
      </c>
      <c r="N41" s="71">
        <v>262400</v>
      </c>
      <c r="O41" s="71">
        <v>601903729</v>
      </c>
      <c r="P41" s="71">
        <v>12367</v>
      </c>
      <c r="Q41" s="71">
        <v>77362692</v>
      </c>
      <c r="R41" s="71">
        <v>0</v>
      </c>
      <c r="S41" s="71">
        <v>0</v>
      </c>
      <c r="T41" s="71">
        <v>0</v>
      </c>
      <c r="U41" s="71">
        <v>0</v>
      </c>
      <c r="V41" s="71">
        <v>353</v>
      </c>
      <c r="W41" s="71">
        <v>0</v>
      </c>
      <c r="X41" s="71">
        <v>0</v>
      </c>
      <c r="Y41" s="71">
        <v>2162388</v>
      </c>
      <c r="Z41" s="71">
        <v>1252800539.9999998</v>
      </c>
      <c r="AA41" s="71">
        <v>377362527</v>
      </c>
      <c r="AB41" s="71">
        <v>2192417802</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2465</v>
      </c>
      <c r="B42" s="70">
        <v>34</v>
      </c>
      <c r="C42" s="70">
        <v>18</v>
      </c>
      <c r="D42" s="70">
        <v>34</v>
      </c>
      <c r="E42" s="70">
        <v>2024</v>
      </c>
      <c r="F42" s="70" t="s">
        <v>1554</v>
      </c>
      <c r="G42" s="1073" t="s">
        <v>2462</v>
      </c>
      <c r="H42" s="70" t="s">
        <v>2463</v>
      </c>
      <c r="I42" s="1066"/>
      <c r="J42" s="73">
        <v>126500</v>
      </c>
      <c r="K42" s="71">
        <v>165687499</v>
      </c>
      <c r="L42" s="71">
        <v>462948</v>
      </c>
      <c r="M42" s="71">
        <v>605811175</v>
      </c>
      <c r="N42" s="71">
        <v>0</v>
      </c>
      <c r="O42" s="71">
        <v>0</v>
      </c>
      <c r="P42" s="71">
        <v>24287</v>
      </c>
      <c r="Q42" s="71">
        <v>6336056.9999999991</v>
      </c>
      <c r="R42" s="71">
        <v>0</v>
      </c>
      <c r="S42" s="71">
        <v>0</v>
      </c>
      <c r="T42" s="71">
        <v>0</v>
      </c>
      <c r="U42" s="71">
        <v>0</v>
      </c>
      <c r="V42" s="71">
        <v>0</v>
      </c>
      <c r="W42" s="71">
        <v>0</v>
      </c>
      <c r="X42" s="71">
        <v>0</v>
      </c>
      <c r="Y42" s="71">
        <v>0</v>
      </c>
      <c r="Z42" s="71">
        <v>777834731</v>
      </c>
      <c r="AA42" s="71">
        <v>263163855</v>
      </c>
      <c r="AB42" s="71">
        <v>2209033537</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2433</v>
      </c>
      <c r="B43" s="70">
        <v>35</v>
      </c>
      <c r="C43" s="70">
        <v>18</v>
      </c>
      <c r="D43" s="70">
        <v>35</v>
      </c>
      <c r="E43" s="70">
        <v>2024</v>
      </c>
      <c r="F43" s="70" t="s">
        <v>1554</v>
      </c>
      <c r="G43" s="1073" t="s">
        <v>2431</v>
      </c>
      <c r="H43" s="70" t="s">
        <v>2191</v>
      </c>
      <c r="I43" s="1066"/>
      <c r="J43" s="73">
        <v>74708</v>
      </c>
      <c r="K43" s="71">
        <v>97047747</v>
      </c>
      <c r="L43" s="71">
        <v>197005</v>
      </c>
      <c r="M43" s="71">
        <v>254741108</v>
      </c>
      <c r="N43" s="71">
        <v>3900</v>
      </c>
      <c r="O43" s="71">
        <v>7020284.9999999991</v>
      </c>
      <c r="P43" s="71">
        <v>37438</v>
      </c>
      <c r="Q43" s="71">
        <v>9696181.0000000019</v>
      </c>
      <c r="R43" s="71">
        <v>0</v>
      </c>
      <c r="S43" s="71">
        <v>0</v>
      </c>
      <c r="T43" s="71">
        <v>0</v>
      </c>
      <c r="U43" s="71">
        <v>0</v>
      </c>
      <c r="V43" s="71">
        <v>0</v>
      </c>
      <c r="W43" s="71">
        <v>0</v>
      </c>
      <c r="X43" s="71">
        <v>0</v>
      </c>
      <c r="Y43" s="71">
        <v>0</v>
      </c>
      <c r="Z43" s="71">
        <v>368505321.00000006</v>
      </c>
      <c r="AA43" s="71">
        <v>36849258</v>
      </c>
      <c r="AB43" s="71">
        <v>568409316</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2386</v>
      </c>
      <c r="B44" s="70">
        <v>36</v>
      </c>
      <c r="C44" s="70">
        <v>18</v>
      </c>
      <c r="D44" s="70">
        <v>36</v>
      </c>
      <c r="E44" s="70">
        <v>2024</v>
      </c>
      <c r="F44" s="70" t="s">
        <v>1554</v>
      </c>
      <c r="G44" s="1073" t="s">
        <v>2383</v>
      </c>
      <c r="H44" s="70" t="s">
        <v>2384</v>
      </c>
      <c r="I44" s="1066"/>
      <c r="J44" s="73">
        <v>19891</v>
      </c>
      <c r="K44" s="71">
        <v>25479623</v>
      </c>
      <c r="L44" s="71">
        <v>54338</v>
      </c>
      <c r="M44" s="71">
        <v>69513019</v>
      </c>
      <c r="N44" s="71">
        <v>158400</v>
      </c>
      <c r="O44" s="71">
        <v>373862674.99999994</v>
      </c>
      <c r="P44" s="71">
        <v>12221</v>
      </c>
      <c r="Q44" s="71">
        <v>72717876</v>
      </c>
      <c r="R44" s="71">
        <v>0</v>
      </c>
      <c r="S44" s="71">
        <v>0</v>
      </c>
      <c r="T44" s="71">
        <v>0</v>
      </c>
      <c r="U44" s="71">
        <v>0</v>
      </c>
      <c r="V44" s="71">
        <v>0</v>
      </c>
      <c r="W44" s="71">
        <v>0</v>
      </c>
      <c r="X44" s="71">
        <v>0</v>
      </c>
      <c r="Y44" s="71">
        <v>0</v>
      </c>
      <c r="Z44" s="71">
        <v>541573193</v>
      </c>
      <c r="AA44" s="71">
        <v>7105825</v>
      </c>
      <c r="AB44" s="71">
        <v>111695934</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2441</v>
      </c>
      <c r="B45" s="70">
        <v>37</v>
      </c>
      <c r="C45" s="70">
        <v>18</v>
      </c>
      <c r="D45" s="70">
        <v>37</v>
      </c>
      <c r="E45" s="70">
        <v>2024</v>
      </c>
      <c r="F45" s="70" t="s">
        <v>1554</v>
      </c>
      <c r="G45" s="1073" t="s">
        <v>2438</v>
      </c>
      <c r="H45" s="70" t="s">
        <v>2439</v>
      </c>
      <c r="I45" s="1066"/>
      <c r="J45" s="73">
        <v>143997</v>
      </c>
      <c r="K45" s="71">
        <v>185093232</v>
      </c>
      <c r="L45" s="71">
        <v>159654</v>
      </c>
      <c r="M45" s="71">
        <v>205248894.99999997</v>
      </c>
      <c r="N45" s="71">
        <v>125100</v>
      </c>
      <c r="O45" s="71">
        <v>297774103</v>
      </c>
      <c r="P45" s="71">
        <v>7013</v>
      </c>
      <c r="Q45" s="71">
        <v>44479923</v>
      </c>
      <c r="R45" s="71">
        <v>0</v>
      </c>
      <c r="S45" s="71">
        <v>0</v>
      </c>
      <c r="T45" s="71">
        <v>0</v>
      </c>
      <c r="U45" s="71">
        <v>0</v>
      </c>
      <c r="V45" s="71">
        <v>0</v>
      </c>
      <c r="W45" s="71">
        <v>0</v>
      </c>
      <c r="X45" s="71">
        <v>0</v>
      </c>
      <c r="Y45" s="71">
        <v>0</v>
      </c>
      <c r="Z45" s="71">
        <v>732596153</v>
      </c>
      <c r="AA45" s="71">
        <v>309627853</v>
      </c>
      <c r="AB45" s="71">
        <v>1683098430</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2422</v>
      </c>
      <c r="B46" s="70">
        <v>38</v>
      </c>
      <c r="C46" s="70">
        <v>18</v>
      </c>
      <c r="D46" s="70">
        <v>38</v>
      </c>
      <c r="E46" s="70">
        <v>2024</v>
      </c>
      <c r="F46" s="70" t="s">
        <v>1554</v>
      </c>
      <c r="G46" s="1073" t="s">
        <v>2419</v>
      </c>
      <c r="H46" s="70" t="s">
        <v>2420</v>
      </c>
      <c r="I46" s="1066"/>
      <c r="J46" s="73">
        <v>100488</v>
      </c>
      <c r="K46" s="71">
        <v>128233623.99999999</v>
      </c>
      <c r="L46" s="71">
        <v>518440.00000000006</v>
      </c>
      <c r="M46" s="71">
        <v>661136759</v>
      </c>
      <c r="N46" s="71">
        <v>143200</v>
      </c>
      <c r="O46" s="71">
        <v>336173716</v>
      </c>
      <c r="P46" s="71">
        <v>3949</v>
      </c>
      <c r="Q46" s="71">
        <v>1920250</v>
      </c>
      <c r="R46" s="71">
        <v>0</v>
      </c>
      <c r="S46" s="71">
        <v>0</v>
      </c>
      <c r="T46" s="71">
        <v>13827</v>
      </c>
      <c r="U46" s="71">
        <v>988</v>
      </c>
      <c r="V46" s="71">
        <v>858</v>
      </c>
      <c r="W46" s="71">
        <v>94625151</v>
      </c>
      <c r="X46" s="71">
        <v>6055473</v>
      </c>
      <c r="Y46" s="71">
        <v>5262728</v>
      </c>
      <c r="Z46" s="71">
        <v>1233407700.9999998</v>
      </c>
      <c r="AA46" s="71">
        <v>44291177</v>
      </c>
      <c r="AB46" s="71">
        <v>598349472</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2366</v>
      </c>
      <c r="B47" s="70">
        <v>39</v>
      </c>
      <c r="C47" s="70">
        <v>18</v>
      </c>
      <c r="D47" s="70">
        <v>39</v>
      </c>
      <c r="E47" s="70">
        <v>2024</v>
      </c>
      <c r="F47" s="70" t="s">
        <v>1554</v>
      </c>
      <c r="G47" s="1073" t="s">
        <v>2363</v>
      </c>
      <c r="H47" s="70" t="s">
        <v>2364</v>
      </c>
      <c r="I47" s="1066"/>
      <c r="J47" s="73">
        <v>33633</v>
      </c>
      <c r="K47" s="71">
        <v>41915191</v>
      </c>
      <c r="L47" s="71">
        <v>188017</v>
      </c>
      <c r="M47" s="71">
        <v>234222314</v>
      </c>
      <c r="N47" s="71">
        <v>92600</v>
      </c>
      <c r="O47" s="71">
        <v>201256197</v>
      </c>
      <c r="P47" s="71">
        <v>6060</v>
      </c>
      <c r="Q47" s="71">
        <v>35144674</v>
      </c>
      <c r="R47" s="71">
        <v>0</v>
      </c>
      <c r="S47" s="71">
        <v>0</v>
      </c>
      <c r="T47" s="71">
        <v>15335</v>
      </c>
      <c r="U47" s="71">
        <v>2141</v>
      </c>
      <c r="V47" s="71">
        <v>3472</v>
      </c>
      <c r="W47" s="71">
        <v>106295543.00000001</v>
      </c>
      <c r="X47" s="71">
        <v>13127876</v>
      </c>
      <c r="Y47" s="71">
        <v>21290795</v>
      </c>
      <c r="Z47" s="71">
        <v>653252590</v>
      </c>
      <c r="AA47" s="71">
        <v>55713040</v>
      </c>
      <c r="AB47" s="71">
        <v>344122329</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1659</v>
      </c>
      <c r="B48" s="70">
        <v>40</v>
      </c>
      <c r="C48" s="70">
        <v>18</v>
      </c>
      <c r="D48" s="70">
        <v>40</v>
      </c>
      <c r="E48" s="70">
        <v>2024</v>
      </c>
      <c r="F48" s="70" t="s">
        <v>1554</v>
      </c>
      <c r="G48" s="1073" t="s">
        <v>1656</v>
      </c>
      <c r="H48" s="70" t="s">
        <v>1657</v>
      </c>
      <c r="I48" s="1066"/>
      <c r="J48" s="73">
        <v>90302</v>
      </c>
      <c r="K48" s="71">
        <v>118494986.00000001</v>
      </c>
      <c r="L48" s="71">
        <v>214306</v>
      </c>
      <c r="M48" s="71">
        <v>281047754</v>
      </c>
      <c r="N48" s="71">
        <v>22600</v>
      </c>
      <c r="O48" s="71">
        <v>37795694.000000007</v>
      </c>
      <c r="P48" s="71">
        <v>46555</v>
      </c>
      <c r="Q48" s="71">
        <v>12130448</v>
      </c>
      <c r="R48" s="71">
        <v>0</v>
      </c>
      <c r="S48" s="71">
        <v>0</v>
      </c>
      <c r="T48" s="71">
        <v>0</v>
      </c>
      <c r="U48" s="71">
        <v>0</v>
      </c>
      <c r="V48" s="71">
        <v>0</v>
      </c>
      <c r="W48" s="71">
        <v>0</v>
      </c>
      <c r="X48" s="71">
        <v>0</v>
      </c>
      <c r="Y48" s="71">
        <v>0</v>
      </c>
      <c r="Z48" s="71">
        <v>449468882</v>
      </c>
      <c r="AA48" s="71">
        <v>84984722</v>
      </c>
      <c r="AB48" s="71">
        <v>847297135</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1651</v>
      </c>
      <c r="B49" s="70">
        <v>41</v>
      </c>
      <c r="C49" s="70">
        <v>18</v>
      </c>
      <c r="D49" s="70">
        <v>41</v>
      </c>
      <c r="E49" s="70">
        <v>2024</v>
      </c>
      <c r="F49" s="70" t="s">
        <v>1554</v>
      </c>
      <c r="G49" s="1073" t="s">
        <v>1648</v>
      </c>
      <c r="H49" s="70" t="s">
        <v>1649</v>
      </c>
      <c r="I49" s="1066"/>
      <c r="J49" s="73">
        <v>650737</v>
      </c>
      <c r="K49" s="71">
        <v>840143525.00000012</v>
      </c>
      <c r="L49" s="71">
        <v>622761</v>
      </c>
      <c r="M49" s="71">
        <v>803694829</v>
      </c>
      <c r="N49" s="71">
        <v>231300</v>
      </c>
      <c r="O49" s="71">
        <v>447347033</v>
      </c>
      <c r="P49" s="71">
        <v>95852</v>
      </c>
      <c r="Q49" s="71">
        <v>210473788</v>
      </c>
      <c r="R49" s="71">
        <v>0</v>
      </c>
      <c r="S49" s="71">
        <v>0</v>
      </c>
      <c r="T49" s="71">
        <v>0</v>
      </c>
      <c r="U49" s="71">
        <v>0</v>
      </c>
      <c r="V49" s="71">
        <v>0</v>
      </c>
      <c r="W49" s="71">
        <v>0</v>
      </c>
      <c r="X49" s="71">
        <v>0</v>
      </c>
      <c r="Y49" s="71">
        <v>0</v>
      </c>
      <c r="Z49" s="71">
        <v>2301659175</v>
      </c>
      <c r="AA49" s="71">
        <v>1431565164</v>
      </c>
      <c r="AB49" s="71">
        <v>4179361996</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2362</v>
      </c>
      <c r="B50" s="70">
        <v>42</v>
      </c>
      <c r="C50" s="70">
        <v>18</v>
      </c>
      <c r="D50" s="70">
        <v>42</v>
      </c>
      <c r="E50" s="70">
        <v>2024</v>
      </c>
      <c r="F50" s="70" t="s">
        <v>1554</v>
      </c>
      <c r="G50" s="1073" t="s">
        <v>2359</v>
      </c>
      <c r="H50" s="70" t="s">
        <v>2360</v>
      </c>
      <c r="I50" s="1066"/>
      <c r="J50" s="73">
        <v>21706</v>
      </c>
      <c r="K50" s="71">
        <v>28212828</v>
      </c>
      <c r="L50" s="71">
        <v>79010</v>
      </c>
      <c r="M50" s="71">
        <v>102631410</v>
      </c>
      <c r="N50" s="71">
        <v>118100</v>
      </c>
      <c r="O50" s="71">
        <v>273564448</v>
      </c>
      <c r="P50" s="71">
        <v>7973</v>
      </c>
      <c r="Q50" s="71">
        <v>50567818</v>
      </c>
      <c r="R50" s="71">
        <v>0</v>
      </c>
      <c r="S50" s="71">
        <v>0</v>
      </c>
      <c r="T50" s="71">
        <v>0</v>
      </c>
      <c r="U50" s="71">
        <v>0</v>
      </c>
      <c r="V50" s="71">
        <v>0</v>
      </c>
      <c r="W50" s="71">
        <v>0</v>
      </c>
      <c r="X50" s="71">
        <v>0</v>
      </c>
      <c r="Y50" s="71">
        <v>0</v>
      </c>
      <c r="Z50" s="71">
        <v>454976503.99999994</v>
      </c>
      <c r="AA50" s="71">
        <v>17517673</v>
      </c>
      <c r="AB50" s="71">
        <v>269404900</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2461</v>
      </c>
      <c r="B51" s="70">
        <v>43</v>
      </c>
      <c r="C51" s="70">
        <v>18</v>
      </c>
      <c r="D51" s="70">
        <v>43</v>
      </c>
      <c r="E51" s="70">
        <v>2024</v>
      </c>
      <c r="F51" s="70" t="s">
        <v>1554</v>
      </c>
      <c r="G51" s="1073" t="s">
        <v>2458</v>
      </c>
      <c r="H51" s="70" t="s">
        <v>2459</v>
      </c>
      <c r="I51" s="1066"/>
      <c r="J51" s="73">
        <v>335353</v>
      </c>
      <c r="K51" s="71">
        <v>441092668</v>
      </c>
      <c r="L51" s="71">
        <v>1525831</v>
      </c>
      <c r="M51" s="71">
        <v>2004798977</v>
      </c>
      <c r="N51" s="71">
        <v>115900</v>
      </c>
      <c r="O51" s="71">
        <v>239229734</v>
      </c>
      <c r="P51" s="71">
        <v>6600</v>
      </c>
      <c r="Q51" s="71">
        <v>39123855.000000007</v>
      </c>
      <c r="R51" s="71">
        <v>0</v>
      </c>
      <c r="S51" s="71">
        <v>0</v>
      </c>
      <c r="T51" s="71">
        <v>0</v>
      </c>
      <c r="U51" s="71">
        <v>0</v>
      </c>
      <c r="V51" s="71">
        <v>0</v>
      </c>
      <c r="W51" s="71">
        <v>0</v>
      </c>
      <c r="X51" s="71">
        <v>0</v>
      </c>
      <c r="Y51" s="71">
        <v>0</v>
      </c>
      <c r="Z51" s="71">
        <v>2724245233.9999995</v>
      </c>
      <c r="AA51" s="71">
        <v>521344636</v>
      </c>
      <c r="AB51" s="71">
        <v>3334329270</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2370</v>
      </c>
      <c r="B52" s="70">
        <v>44</v>
      </c>
      <c r="C52" s="70">
        <v>18</v>
      </c>
      <c r="D52" s="70">
        <v>44</v>
      </c>
      <c r="E52" s="70">
        <v>2024</v>
      </c>
      <c r="F52" s="70" t="s">
        <v>1554</v>
      </c>
      <c r="G52" s="1073" t="s">
        <v>2367</v>
      </c>
      <c r="H52" s="70" t="s">
        <v>2368</v>
      </c>
      <c r="I52" s="1066"/>
      <c r="J52" s="73">
        <v>142119</v>
      </c>
      <c r="K52" s="71">
        <v>179323621</v>
      </c>
      <c r="L52" s="71">
        <v>1093821</v>
      </c>
      <c r="M52" s="71">
        <v>1379621821.9999998</v>
      </c>
      <c r="N52" s="71">
        <v>697200</v>
      </c>
      <c r="O52" s="71">
        <v>1529226037</v>
      </c>
      <c r="P52" s="71">
        <v>127731</v>
      </c>
      <c r="Q52" s="71">
        <v>58210911</v>
      </c>
      <c r="R52" s="71">
        <v>0</v>
      </c>
      <c r="S52" s="71">
        <v>0</v>
      </c>
      <c r="T52" s="71">
        <v>0</v>
      </c>
      <c r="U52" s="71">
        <v>0</v>
      </c>
      <c r="V52" s="71">
        <v>97</v>
      </c>
      <c r="W52" s="71">
        <v>0</v>
      </c>
      <c r="X52" s="71">
        <v>0</v>
      </c>
      <c r="Y52" s="71">
        <v>593332</v>
      </c>
      <c r="Z52" s="71">
        <v>3146975723</v>
      </c>
      <c r="AA52" s="71">
        <v>52383946</v>
      </c>
      <c r="AB52" s="71">
        <v>850018153.00000012</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2358</v>
      </c>
      <c r="B53" s="70">
        <v>45</v>
      </c>
      <c r="C53" s="70">
        <v>18</v>
      </c>
      <c r="D53" s="70">
        <v>45</v>
      </c>
      <c r="E53" s="70">
        <v>2024</v>
      </c>
      <c r="F53" s="70" t="s">
        <v>1554</v>
      </c>
      <c r="G53" s="1073" t="s">
        <v>2355</v>
      </c>
      <c r="H53" s="70" t="s">
        <v>2356</v>
      </c>
      <c r="I53" s="1066"/>
      <c r="J53" s="73">
        <v>36016</v>
      </c>
      <c r="K53" s="71">
        <v>46265760</v>
      </c>
      <c r="L53" s="71">
        <v>133587</v>
      </c>
      <c r="M53" s="71">
        <v>171501759</v>
      </c>
      <c r="N53" s="71">
        <v>24500</v>
      </c>
      <c r="O53" s="71">
        <v>53339245.000000007</v>
      </c>
      <c r="P53" s="71">
        <v>1514</v>
      </c>
      <c r="Q53" s="71">
        <v>9007334</v>
      </c>
      <c r="R53" s="71">
        <v>0</v>
      </c>
      <c r="S53" s="71">
        <v>0</v>
      </c>
      <c r="T53" s="71">
        <v>0</v>
      </c>
      <c r="U53" s="71">
        <v>0</v>
      </c>
      <c r="V53" s="71">
        <v>0</v>
      </c>
      <c r="W53" s="71">
        <v>0</v>
      </c>
      <c r="X53" s="71">
        <v>0</v>
      </c>
      <c r="Y53" s="71">
        <v>0</v>
      </c>
      <c r="Z53" s="71">
        <v>280114098</v>
      </c>
      <c r="AA53" s="71">
        <v>14569405.999999998</v>
      </c>
      <c r="AB53" s="71">
        <v>222131760</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1647</v>
      </c>
      <c r="B54" s="70">
        <v>46</v>
      </c>
      <c r="C54" s="70">
        <v>18</v>
      </c>
      <c r="D54" s="70">
        <v>46</v>
      </c>
      <c r="E54" s="70">
        <v>2024</v>
      </c>
      <c r="F54" s="70" t="s">
        <v>1554</v>
      </c>
      <c r="G54" s="1073" t="s">
        <v>1644</v>
      </c>
      <c r="H54" s="70" t="s">
        <v>1645</v>
      </c>
      <c r="I54" s="1066"/>
      <c r="J54" s="73">
        <v>55688</v>
      </c>
      <c r="K54" s="71">
        <v>71434452.999999985</v>
      </c>
      <c r="L54" s="71">
        <v>106603</v>
      </c>
      <c r="M54" s="71">
        <v>136749408</v>
      </c>
      <c r="N54" s="71">
        <v>11300</v>
      </c>
      <c r="O54" s="71">
        <v>21979280</v>
      </c>
      <c r="P54" s="71">
        <v>0</v>
      </c>
      <c r="Q54" s="71">
        <v>0</v>
      </c>
      <c r="R54" s="71">
        <v>177</v>
      </c>
      <c r="S54" s="71">
        <v>1477660</v>
      </c>
      <c r="T54" s="71">
        <v>0</v>
      </c>
      <c r="U54" s="71">
        <v>0</v>
      </c>
      <c r="V54" s="71">
        <v>0</v>
      </c>
      <c r="W54" s="71">
        <v>0</v>
      </c>
      <c r="X54" s="71">
        <v>0</v>
      </c>
      <c r="Y54" s="71">
        <v>0</v>
      </c>
      <c r="Z54" s="71">
        <v>231640800.64682996</v>
      </c>
      <c r="AA54" s="71">
        <v>28421055</v>
      </c>
      <c r="AB54" s="71">
        <v>416082777</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1573</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1573</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1573</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1573</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1573</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1573</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1573</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1573</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1573</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1573</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1573</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1573</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1573</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1573</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1573</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1573</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1573</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1573</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1573</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1573</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1573</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1573</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1573</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1573</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1573</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1573</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1573</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1573</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1573</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1573</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1573</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1573</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1573</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1573</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1573</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1573</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1573</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1573</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1573</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1573</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1573</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1573</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1573</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1573</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1573</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1573</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1573</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1573</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1573</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1573</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1573</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1573</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1573</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1573</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1573</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1573</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1573</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1573</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1573</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1573</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1573</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1573</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1573</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1573</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1573</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1573</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1573</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1573</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1573</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1573</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1573</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1573</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1573</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1573</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1573</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1573</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1573</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1573</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1573</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1573</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1573</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1573</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1573</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1573</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1573</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1573</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1573</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1573</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1573</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1573</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1573</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1573</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1573</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1573</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1573</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1573</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1573</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1573</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1573</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1573</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1573</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1573</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1573</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1573</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1573</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1573</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1573</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1573</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1573</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1573</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1573</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1573</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1573</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1573</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1573</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1573</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1573</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1573</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1573</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1573</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1573</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1573</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1573</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1573</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1573</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1573</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1573</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1573</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1573</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1573</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1573</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1573</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1573</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1573</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1574</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2373</v>
      </c>
      <c r="B190" s="70">
        <v>182</v>
      </c>
      <c r="C190" s="70">
        <v>16</v>
      </c>
      <c r="D190" s="70">
        <v>2</v>
      </c>
      <c r="E190" s="70">
        <v>2022</v>
      </c>
      <c r="F190" s="70" t="s">
        <v>161</v>
      </c>
      <c r="G190" s="1073" t="s">
        <v>2371</v>
      </c>
      <c r="H190" s="70" t="s">
        <v>2372</v>
      </c>
      <c r="I190" s="1066"/>
      <c r="J190" s="73"/>
      <c r="K190" s="71"/>
      <c r="L190" s="71"/>
      <c r="M190" s="71"/>
      <c r="N190" s="71"/>
      <c r="O190" s="71"/>
      <c r="P190" s="71"/>
      <c r="Q190" s="71"/>
      <c r="R190" s="71"/>
      <c r="S190" s="71"/>
      <c r="T190" s="71"/>
      <c r="U190" s="71"/>
      <c r="V190" s="71"/>
      <c r="W190" s="71"/>
      <c r="X190" s="71"/>
      <c r="Y190" s="71"/>
      <c r="Z190" s="71"/>
      <c r="AA190" s="71"/>
      <c r="AB190" s="71"/>
      <c r="AC190" s="72"/>
      <c r="AD190" s="71">
        <v>17731727.128824394</v>
      </c>
      <c r="AE190" s="71">
        <v>851201.46732962434</v>
      </c>
      <c r="AF190" s="71">
        <v>1526562.9306637761</v>
      </c>
      <c r="AG190" s="71">
        <v>18453606.93156876</v>
      </c>
      <c r="AH190" s="71">
        <v>28795658.185253654</v>
      </c>
      <c r="AI190" s="71">
        <v>0</v>
      </c>
      <c r="AJ190" s="71">
        <v>0</v>
      </c>
      <c r="AK190" s="71">
        <v>1879318.64280116</v>
      </c>
      <c r="AL190" s="71">
        <v>0</v>
      </c>
      <c r="AM190" s="71">
        <v>0</v>
      </c>
      <c r="AN190" s="71">
        <v>69238075.286441371</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2337</v>
      </c>
      <c r="B191" s="70">
        <v>183</v>
      </c>
      <c r="C191" s="70">
        <v>16</v>
      </c>
      <c r="D191" s="70">
        <v>3</v>
      </c>
      <c r="E191" s="70">
        <v>2022</v>
      </c>
      <c r="F191" s="70" t="s">
        <v>161</v>
      </c>
      <c r="G191" s="1073" t="s">
        <v>2335</v>
      </c>
      <c r="H191" s="70" t="s">
        <v>2336</v>
      </c>
      <c r="I191" s="1066"/>
      <c r="J191" s="73"/>
      <c r="K191" s="71"/>
      <c r="L191" s="71"/>
      <c r="M191" s="71"/>
      <c r="N191" s="71"/>
      <c r="O191" s="71"/>
      <c r="P191" s="71"/>
      <c r="Q191" s="71"/>
      <c r="R191" s="71"/>
      <c r="S191" s="71"/>
      <c r="T191" s="71"/>
      <c r="U191" s="71"/>
      <c r="V191" s="71"/>
      <c r="W191" s="71"/>
      <c r="X191" s="71"/>
      <c r="Y191" s="71"/>
      <c r="Z191" s="71"/>
      <c r="AA191" s="71"/>
      <c r="AB191" s="71"/>
      <c r="AC191" s="72"/>
      <c r="AD191" s="71">
        <v>15724228.934507821</v>
      </c>
      <c r="AE191" s="71">
        <v>896578.01613947563</v>
      </c>
      <c r="AF191" s="71">
        <v>1041239.4555972577</v>
      </c>
      <c r="AG191" s="71">
        <v>23581980.633488242</v>
      </c>
      <c r="AH191" s="71">
        <v>34232771.754903004</v>
      </c>
      <c r="AI191" s="71">
        <v>0</v>
      </c>
      <c r="AJ191" s="71">
        <v>0</v>
      </c>
      <c r="AK191" s="71">
        <v>2030397.5772574851</v>
      </c>
      <c r="AL191" s="71">
        <v>0</v>
      </c>
      <c r="AM191" s="71">
        <v>0</v>
      </c>
      <c r="AN191" s="71">
        <v>77507196.371893287</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1795</v>
      </c>
      <c r="B192" s="70">
        <v>184</v>
      </c>
      <c r="C192" s="70">
        <v>16</v>
      </c>
      <c r="D192" s="70">
        <v>4</v>
      </c>
      <c r="E192" s="70">
        <v>2022</v>
      </c>
      <c r="F192" s="70" t="s">
        <v>161</v>
      </c>
      <c r="G192" s="1073" t="s">
        <v>1776</v>
      </c>
      <c r="H192" s="70" t="s">
        <v>1777</v>
      </c>
      <c r="I192" s="1066"/>
      <c r="J192" s="73"/>
      <c r="K192" s="71"/>
      <c r="L192" s="71"/>
      <c r="M192" s="71"/>
      <c r="N192" s="71"/>
      <c r="O192" s="71"/>
      <c r="P192" s="71"/>
      <c r="Q192" s="71"/>
      <c r="R192" s="71"/>
      <c r="S192" s="71"/>
      <c r="T192" s="71"/>
      <c r="U192" s="71"/>
      <c r="V192" s="71"/>
      <c r="W192" s="71"/>
      <c r="X192" s="71"/>
      <c r="Y192" s="71"/>
      <c r="Z192" s="71"/>
      <c r="AA192" s="71"/>
      <c r="AB192" s="71"/>
      <c r="AC192" s="72"/>
      <c r="AD192" s="71">
        <v>99250561.732406989</v>
      </c>
      <c r="AE192" s="71">
        <v>1469261.3562913919</v>
      </c>
      <c r="AF192" s="71">
        <v>4279670.6437683888</v>
      </c>
      <c r="AG192" s="71">
        <v>47195980.249506682</v>
      </c>
      <c r="AH192" s="71">
        <v>56539129.676110722</v>
      </c>
      <c r="AI192" s="71">
        <v>0</v>
      </c>
      <c r="AJ192" s="71">
        <v>0</v>
      </c>
      <c r="AK192" s="71">
        <v>3196029.6638705176</v>
      </c>
      <c r="AL192" s="71">
        <v>0</v>
      </c>
      <c r="AM192" s="71">
        <v>0</v>
      </c>
      <c r="AN192" s="71">
        <v>211930633.3219547</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1634</v>
      </c>
      <c r="B193" s="70">
        <v>185</v>
      </c>
      <c r="C193" s="70">
        <v>16</v>
      </c>
      <c r="D193" s="70">
        <v>5</v>
      </c>
      <c r="E193" s="70">
        <v>2022</v>
      </c>
      <c r="F193" s="70" t="s">
        <v>161</v>
      </c>
      <c r="G193" s="1073" t="s">
        <v>1632</v>
      </c>
      <c r="H193" s="70" t="s">
        <v>1633</v>
      </c>
      <c r="I193" s="1066"/>
      <c r="J193" s="73"/>
      <c r="K193" s="71"/>
      <c r="L193" s="71"/>
      <c r="M193" s="71"/>
      <c r="N193" s="71"/>
      <c r="O193" s="71"/>
      <c r="P193" s="71"/>
      <c r="Q193" s="71"/>
      <c r="R193" s="71"/>
      <c r="S193" s="71"/>
      <c r="T193" s="71"/>
      <c r="U193" s="71"/>
      <c r="V193" s="71"/>
      <c r="W193" s="71"/>
      <c r="X193" s="71"/>
      <c r="Y193" s="71"/>
      <c r="Z193" s="71"/>
      <c r="AA193" s="71"/>
      <c r="AB193" s="71"/>
      <c r="AC193" s="72"/>
      <c r="AD193" s="71">
        <v>27663654.742732257</v>
      </c>
      <c r="AE193" s="71">
        <v>4069807.0156697659</v>
      </c>
      <c r="AF193" s="71">
        <v>7191611.4941675002</v>
      </c>
      <c r="AG193" s="71">
        <v>135392267.62892741</v>
      </c>
      <c r="AH193" s="71">
        <v>177716779.62938496</v>
      </c>
      <c r="AI193" s="71">
        <v>0</v>
      </c>
      <c r="AJ193" s="71">
        <v>0</v>
      </c>
      <c r="AK193" s="71">
        <v>9697588.9372687843</v>
      </c>
      <c r="AL193" s="71">
        <v>0</v>
      </c>
      <c r="AM193" s="71">
        <v>0</v>
      </c>
      <c r="AN193" s="71">
        <v>361731709.44815069</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2456</v>
      </c>
      <c r="B194" s="70">
        <v>186</v>
      </c>
      <c r="C194" s="70">
        <v>16</v>
      </c>
      <c r="D194" s="70">
        <v>6</v>
      </c>
      <c r="E194" s="70">
        <v>2022</v>
      </c>
      <c r="F194" s="70" t="s">
        <v>161</v>
      </c>
      <c r="G194" s="1073" t="s">
        <v>2454</v>
      </c>
      <c r="H194" s="70" t="s">
        <v>2455</v>
      </c>
      <c r="I194" s="1066"/>
      <c r="J194" s="73"/>
      <c r="K194" s="71"/>
      <c r="L194" s="71"/>
      <c r="M194" s="71"/>
      <c r="N194" s="71"/>
      <c r="O194" s="71"/>
      <c r="P194" s="71"/>
      <c r="Q194" s="71"/>
      <c r="R194" s="71"/>
      <c r="S194" s="71"/>
      <c r="T194" s="71"/>
      <c r="U194" s="71"/>
      <c r="V194" s="71"/>
      <c r="W194" s="71"/>
      <c r="X194" s="71"/>
      <c r="Y194" s="71"/>
      <c r="Z194" s="71"/>
      <c r="AA194" s="71"/>
      <c r="AB194" s="71"/>
      <c r="AC194" s="72"/>
      <c r="AD194" s="71">
        <v>45332748.009534851</v>
      </c>
      <c r="AE194" s="71">
        <v>1794720.7408586012</v>
      </c>
      <c r="AF194" s="71">
        <v>1182424.4665256992</v>
      </c>
      <c r="AG194" s="71">
        <v>72933905.706694692</v>
      </c>
      <c r="AH194" s="71">
        <v>117776395.28999226</v>
      </c>
      <c r="AI194" s="71">
        <v>0</v>
      </c>
      <c r="AJ194" s="71">
        <v>0</v>
      </c>
      <c r="AK194" s="71">
        <v>6509952.5475347303</v>
      </c>
      <c r="AL194" s="71">
        <v>0</v>
      </c>
      <c r="AM194" s="71">
        <v>0</v>
      </c>
      <c r="AN194" s="71">
        <v>245530146.76114085</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2393</v>
      </c>
      <c r="B195" s="70">
        <v>187</v>
      </c>
      <c r="C195" s="70">
        <v>16</v>
      </c>
      <c r="D195" s="70">
        <v>7</v>
      </c>
      <c r="E195" s="70">
        <v>2022</v>
      </c>
      <c r="F195" s="70" t="s">
        <v>161</v>
      </c>
      <c r="G195" s="1073" t="s">
        <v>2391</v>
      </c>
      <c r="H195" s="70" t="s">
        <v>2392</v>
      </c>
      <c r="I195" s="1066"/>
      <c r="J195" s="73"/>
      <c r="K195" s="71"/>
      <c r="L195" s="71"/>
      <c r="M195" s="71"/>
      <c r="N195" s="71"/>
      <c r="O195" s="71"/>
      <c r="P195" s="71"/>
      <c r="Q195" s="71"/>
      <c r="R195" s="71"/>
      <c r="S195" s="71"/>
      <c r="T195" s="71"/>
      <c r="U195" s="71"/>
      <c r="V195" s="71"/>
      <c r="W195" s="71"/>
      <c r="X195" s="71"/>
      <c r="Y195" s="71"/>
      <c r="Z195" s="71"/>
      <c r="AA195" s="71"/>
      <c r="AB195" s="71"/>
      <c r="AC195" s="72"/>
      <c r="AD195" s="71">
        <v>323621.04350000003</v>
      </c>
      <c r="AE195" s="71">
        <v>131435.52069060376</v>
      </c>
      <c r="AF195" s="71">
        <v>494147.53824954596</v>
      </c>
      <c r="AG195" s="71">
        <v>1686333.0799235764</v>
      </c>
      <c r="AH195" s="71">
        <v>2309916.8360706535</v>
      </c>
      <c r="AI195" s="71">
        <v>0</v>
      </c>
      <c r="AJ195" s="71">
        <v>0</v>
      </c>
      <c r="AK195" s="71">
        <v>125769.98475253057</v>
      </c>
      <c r="AL195" s="71">
        <v>0</v>
      </c>
      <c r="AM195" s="71">
        <v>0</v>
      </c>
      <c r="AN195" s="71">
        <v>5071224.0031869095</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2345</v>
      </c>
      <c r="B196" s="70">
        <v>188</v>
      </c>
      <c r="C196" s="70">
        <v>16</v>
      </c>
      <c r="D196" s="70">
        <v>8</v>
      </c>
      <c r="E196" s="70">
        <v>2022</v>
      </c>
      <c r="F196" s="70" t="s">
        <v>161</v>
      </c>
      <c r="G196" s="1073" t="s">
        <v>2343</v>
      </c>
      <c r="H196" s="70" t="s">
        <v>2344</v>
      </c>
      <c r="I196" s="1066"/>
      <c r="J196" s="73"/>
      <c r="K196" s="71"/>
      <c r="L196" s="71"/>
      <c r="M196" s="71"/>
      <c r="N196" s="71"/>
      <c r="O196" s="71"/>
      <c r="P196" s="71"/>
      <c r="Q196" s="71"/>
      <c r="R196" s="71"/>
      <c r="S196" s="71"/>
      <c r="T196" s="71"/>
      <c r="U196" s="71"/>
      <c r="V196" s="71"/>
      <c r="W196" s="71"/>
      <c r="X196" s="71"/>
      <c r="Y196" s="71"/>
      <c r="Z196" s="71"/>
      <c r="AA196" s="71"/>
      <c r="AB196" s="71"/>
      <c r="AC196" s="72"/>
      <c r="AD196" s="71">
        <v>115086264.48407459</v>
      </c>
      <c r="AE196" s="71">
        <v>2489451.3502232209</v>
      </c>
      <c r="AF196" s="71">
        <v>4562040.6656252723</v>
      </c>
      <c r="AG196" s="71">
        <v>95896852.677932501</v>
      </c>
      <c r="AH196" s="71">
        <v>122890512.01391986</v>
      </c>
      <c r="AI196" s="71">
        <v>0</v>
      </c>
      <c r="AJ196" s="71">
        <v>0</v>
      </c>
      <c r="AK196" s="71">
        <v>7432825.3206623858</v>
      </c>
      <c r="AL196" s="71">
        <v>0</v>
      </c>
      <c r="AM196" s="71">
        <v>0</v>
      </c>
      <c r="AN196" s="71">
        <v>348357946.51243782</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2325</v>
      </c>
      <c r="B197" s="70">
        <v>189</v>
      </c>
      <c r="C197" s="70">
        <v>16</v>
      </c>
      <c r="D197" s="70">
        <v>9</v>
      </c>
      <c r="E197" s="70">
        <v>2022</v>
      </c>
      <c r="F197" s="70" t="s">
        <v>161</v>
      </c>
      <c r="G197" s="1073" t="s">
        <v>2323</v>
      </c>
      <c r="H197" s="70" t="s">
        <v>2324</v>
      </c>
      <c r="I197" s="1066"/>
      <c r="J197" s="73"/>
      <c r="K197" s="71"/>
      <c r="L197" s="71"/>
      <c r="M197" s="71"/>
      <c r="N197" s="71"/>
      <c r="O197" s="71"/>
      <c r="P197" s="71"/>
      <c r="Q197" s="71"/>
      <c r="R197" s="71"/>
      <c r="S197" s="71"/>
      <c r="T197" s="71"/>
      <c r="U197" s="71"/>
      <c r="V197" s="71"/>
      <c r="W197" s="71"/>
      <c r="X197" s="71"/>
      <c r="Y197" s="71"/>
      <c r="Z197" s="71"/>
      <c r="AA197" s="71"/>
      <c r="AB197" s="71"/>
      <c r="AC197" s="72"/>
      <c r="AD197" s="71">
        <v>115312435.23227143</v>
      </c>
      <c r="AE197" s="71">
        <v>1549061.4938535444</v>
      </c>
      <c r="AF197" s="71">
        <v>908878.50785184349</v>
      </c>
      <c r="AG197" s="71">
        <v>51796040.739677958</v>
      </c>
      <c r="AH197" s="71">
        <v>77171776.669487566</v>
      </c>
      <c r="AI197" s="71">
        <v>0</v>
      </c>
      <c r="AJ197" s="71">
        <v>0</v>
      </c>
      <c r="AK197" s="71">
        <v>4710951.081854797</v>
      </c>
      <c r="AL197" s="71">
        <v>0</v>
      </c>
      <c r="AM197" s="71">
        <v>0</v>
      </c>
      <c r="AN197" s="71">
        <v>251449143.72499713</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2405</v>
      </c>
      <c r="B198" s="70">
        <v>190</v>
      </c>
      <c r="C198" s="70">
        <v>16</v>
      </c>
      <c r="D198" s="70">
        <v>10</v>
      </c>
      <c r="E198" s="70">
        <v>2022</v>
      </c>
      <c r="F198" s="70" t="s">
        <v>161</v>
      </c>
      <c r="G198" s="1073" t="s">
        <v>2403</v>
      </c>
      <c r="H198" s="70" t="s">
        <v>2404</v>
      </c>
      <c r="I198" s="1066"/>
      <c r="J198" s="73"/>
      <c r="K198" s="71"/>
      <c r="L198" s="71"/>
      <c r="M198" s="71"/>
      <c r="N198" s="71"/>
      <c r="O198" s="71"/>
      <c r="P198" s="71"/>
      <c r="Q198" s="71"/>
      <c r="R198" s="71"/>
      <c r="S198" s="71"/>
      <c r="T198" s="71"/>
      <c r="U198" s="71"/>
      <c r="V198" s="71"/>
      <c r="W198" s="71"/>
      <c r="X198" s="71"/>
      <c r="Y198" s="71"/>
      <c r="Z198" s="71"/>
      <c r="AA198" s="71"/>
      <c r="AB198" s="71"/>
      <c r="AC198" s="72"/>
      <c r="AD198" s="71">
        <v>0</v>
      </c>
      <c r="AE198" s="71">
        <v>112659.01773480322</v>
      </c>
      <c r="AF198" s="71">
        <v>379434.71687018708</v>
      </c>
      <c r="AG198" s="71">
        <v>1702342.5711886738</v>
      </c>
      <c r="AH198" s="71">
        <v>3088045.6007639454</v>
      </c>
      <c r="AI198" s="71">
        <v>0</v>
      </c>
      <c r="AJ198" s="71">
        <v>0</v>
      </c>
      <c r="AK198" s="71">
        <v>182198.61240844007</v>
      </c>
      <c r="AL198" s="71">
        <v>0</v>
      </c>
      <c r="AM198" s="71">
        <v>0</v>
      </c>
      <c r="AN198" s="71">
        <v>5464680.518966049</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2329</v>
      </c>
      <c r="B199" s="70">
        <v>191</v>
      </c>
      <c r="C199" s="70">
        <v>16</v>
      </c>
      <c r="D199" s="70">
        <v>11</v>
      </c>
      <c r="E199" s="70">
        <v>2022</v>
      </c>
      <c r="F199" s="70" t="s">
        <v>161</v>
      </c>
      <c r="G199" s="1073" t="s">
        <v>2327</v>
      </c>
      <c r="H199" s="70" t="s">
        <v>2328</v>
      </c>
      <c r="I199" s="1066"/>
      <c r="J199" s="73"/>
      <c r="K199" s="71"/>
      <c r="L199" s="71"/>
      <c r="M199" s="71"/>
      <c r="N199" s="71"/>
      <c r="O199" s="71"/>
      <c r="P199" s="71"/>
      <c r="Q199" s="71"/>
      <c r="R199" s="71"/>
      <c r="S199" s="71"/>
      <c r="T199" s="71"/>
      <c r="U199" s="71"/>
      <c r="V199" s="71"/>
      <c r="W199" s="71"/>
      <c r="X199" s="71"/>
      <c r="Y199" s="71"/>
      <c r="Z199" s="71"/>
      <c r="AA199" s="71"/>
      <c r="AB199" s="71"/>
      <c r="AC199" s="72"/>
      <c r="AD199" s="71">
        <v>224577271.31123489</v>
      </c>
      <c r="AE199" s="71">
        <v>1079648.9199585309</v>
      </c>
      <c r="AF199" s="71">
        <v>3185486.8090729662</v>
      </c>
      <c r="AG199" s="71">
        <v>59437904.570217714</v>
      </c>
      <c r="AH199" s="71">
        <v>76917294.306191653</v>
      </c>
      <c r="AI199" s="71">
        <v>0</v>
      </c>
      <c r="AJ199" s="71">
        <v>0</v>
      </c>
      <c r="AK199" s="71">
        <v>4652456.4174883738</v>
      </c>
      <c r="AL199" s="71">
        <v>0</v>
      </c>
      <c r="AM199" s="71">
        <v>0</v>
      </c>
      <c r="AN199" s="71">
        <v>369850062.3341642</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1642</v>
      </c>
      <c r="B200" s="70">
        <v>192</v>
      </c>
      <c r="C200" s="70">
        <v>16</v>
      </c>
      <c r="D200" s="70">
        <v>12</v>
      </c>
      <c r="E200" s="70">
        <v>2022</v>
      </c>
      <c r="F200" s="70" t="s">
        <v>161</v>
      </c>
      <c r="G200" s="1073" t="s">
        <v>1641</v>
      </c>
      <c r="H200" s="70" t="s">
        <v>1640</v>
      </c>
      <c r="I200" s="1066"/>
      <c r="J200" s="73"/>
      <c r="K200" s="71"/>
      <c r="L200" s="71"/>
      <c r="M200" s="71"/>
      <c r="N200" s="71"/>
      <c r="O200" s="71"/>
      <c r="P200" s="71"/>
      <c r="Q200" s="71"/>
      <c r="R200" s="71"/>
      <c r="S200" s="71"/>
      <c r="T200" s="71"/>
      <c r="U200" s="71"/>
      <c r="V200" s="71"/>
      <c r="W200" s="71"/>
      <c r="X200" s="71"/>
      <c r="Y200" s="71"/>
      <c r="Z200" s="71"/>
      <c r="AA200" s="71"/>
      <c r="AB200" s="71"/>
      <c r="AC200" s="72"/>
      <c r="AD200" s="71">
        <v>3333227.0131323389</v>
      </c>
      <c r="AE200" s="71">
        <v>380224.18485496083</v>
      </c>
      <c r="AF200" s="71">
        <v>794165.68647248461</v>
      </c>
      <c r="AG200" s="71">
        <v>11564189.190488577</v>
      </c>
      <c r="AH200" s="71">
        <v>14823597.661987307</v>
      </c>
      <c r="AI200" s="71">
        <v>0</v>
      </c>
      <c r="AJ200" s="71">
        <v>0</v>
      </c>
      <c r="AK200" s="71">
        <v>856630.47109680471</v>
      </c>
      <c r="AL200" s="71">
        <v>0</v>
      </c>
      <c r="AM200" s="71">
        <v>0</v>
      </c>
      <c r="AN200" s="71">
        <v>31752034.208032474</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2413</v>
      </c>
      <c r="B201" s="70">
        <v>193</v>
      </c>
      <c r="C201" s="70">
        <v>16</v>
      </c>
      <c r="D201" s="70">
        <v>13</v>
      </c>
      <c r="E201" s="70">
        <v>2022</v>
      </c>
      <c r="F201" s="70" t="s">
        <v>161</v>
      </c>
      <c r="G201" s="1073" t="s">
        <v>2411</v>
      </c>
      <c r="H201" s="70" t="s">
        <v>2412</v>
      </c>
      <c r="I201" s="1066"/>
      <c r="J201" s="73"/>
      <c r="K201" s="71"/>
      <c r="L201" s="71"/>
      <c r="M201" s="71"/>
      <c r="N201" s="71"/>
      <c r="O201" s="71"/>
      <c r="P201" s="71"/>
      <c r="Q201" s="71"/>
      <c r="R201" s="71"/>
      <c r="S201" s="71"/>
      <c r="T201" s="71"/>
      <c r="U201" s="71"/>
      <c r="V201" s="71"/>
      <c r="W201" s="71"/>
      <c r="X201" s="71"/>
      <c r="Y201" s="71"/>
      <c r="Z201" s="71"/>
      <c r="AA201" s="71"/>
      <c r="AB201" s="71"/>
      <c r="AC201" s="72"/>
      <c r="AD201" s="71">
        <v>34395855.189538755</v>
      </c>
      <c r="AE201" s="71">
        <v>702554.15226287011</v>
      </c>
      <c r="AF201" s="71">
        <v>767693.49692340184</v>
      </c>
      <c r="AG201" s="71">
        <v>35439677.163836941</v>
      </c>
      <c r="AH201" s="71">
        <v>19766428.179850359</v>
      </c>
      <c r="AI201" s="71">
        <v>0</v>
      </c>
      <c r="AJ201" s="71">
        <v>0</v>
      </c>
      <c r="AK201" s="71">
        <v>1300570.1092684679</v>
      </c>
      <c r="AL201" s="71">
        <v>0</v>
      </c>
      <c r="AM201" s="71">
        <v>0</v>
      </c>
      <c r="AN201" s="71">
        <v>92372778.291680783</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1864</v>
      </c>
      <c r="B202" s="70">
        <v>194</v>
      </c>
      <c r="C202" s="70">
        <v>16</v>
      </c>
      <c r="D202" s="70">
        <v>14</v>
      </c>
      <c r="E202" s="70">
        <v>2022</v>
      </c>
      <c r="F202" s="70" t="s">
        <v>161</v>
      </c>
      <c r="G202" s="1073" t="s">
        <v>1845</v>
      </c>
      <c r="H202" s="70" t="s">
        <v>1846</v>
      </c>
      <c r="I202" s="1066"/>
      <c r="J202" s="73"/>
      <c r="K202" s="71"/>
      <c r="L202" s="71"/>
      <c r="M202" s="71"/>
      <c r="N202" s="71"/>
      <c r="O202" s="71"/>
      <c r="P202" s="71"/>
      <c r="Q202" s="71"/>
      <c r="R202" s="71"/>
      <c r="S202" s="71"/>
      <c r="T202" s="71"/>
      <c r="U202" s="71"/>
      <c r="V202" s="71"/>
      <c r="W202" s="71"/>
      <c r="X202" s="71"/>
      <c r="Y202" s="71"/>
      <c r="Z202" s="71"/>
      <c r="AA202" s="71"/>
      <c r="AB202" s="71"/>
      <c r="AC202" s="72"/>
      <c r="AD202" s="71">
        <v>11263048.132455027</v>
      </c>
      <c r="AE202" s="71">
        <v>1198566.7720119341</v>
      </c>
      <c r="AF202" s="71">
        <v>2806052.0922027789</v>
      </c>
      <c r="AG202" s="71">
        <v>41902175.137847856</v>
      </c>
      <c r="AH202" s="71">
        <v>55296081.209242187</v>
      </c>
      <c r="AI202" s="71">
        <v>0</v>
      </c>
      <c r="AJ202" s="71">
        <v>0</v>
      </c>
      <c r="AK202" s="71">
        <v>3230119.2695939955</v>
      </c>
      <c r="AL202" s="71">
        <v>0</v>
      </c>
      <c r="AM202" s="71">
        <v>0</v>
      </c>
      <c r="AN202" s="71">
        <v>115696042.61335377</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2341</v>
      </c>
      <c r="B203" s="70">
        <v>195</v>
      </c>
      <c r="C203" s="70">
        <v>16</v>
      </c>
      <c r="D203" s="70">
        <v>15</v>
      </c>
      <c r="E203" s="70">
        <v>2022</v>
      </c>
      <c r="F203" s="70" t="s">
        <v>161</v>
      </c>
      <c r="G203" s="1073" t="s">
        <v>2339</v>
      </c>
      <c r="H203" s="70" t="s">
        <v>2340</v>
      </c>
      <c r="I203" s="1066"/>
      <c r="J203" s="73"/>
      <c r="K203" s="71"/>
      <c r="L203" s="71"/>
      <c r="M203" s="71"/>
      <c r="N203" s="71"/>
      <c r="O203" s="71"/>
      <c r="P203" s="71"/>
      <c r="Q203" s="71"/>
      <c r="R203" s="71"/>
      <c r="S203" s="71"/>
      <c r="T203" s="71"/>
      <c r="U203" s="71"/>
      <c r="V203" s="71"/>
      <c r="W203" s="71"/>
      <c r="X203" s="71"/>
      <c r="Y203" s="71"/>
      <c r="Z203" s="71"/>
      <c r="AA203" s="71"/>
      <c r="AB203" s="71"/>
      <c r="AC203" s="72"/>
      <c r="AD203" s="71">
        <v>155333168.41021419</v>
      </c>
      <c r="AE203" s="71">
        <v>2162427.2570763617</v>
      </c>
      <c r="AF203" s="71">
        <v>7032778.3568730028</v>
      </c>
      <c r="AG203" s="71">
        <v>78681313.070864603</v>
      </c>
      <c r="AH203" s="71">
        <v>97682076.372818306</v>
      </c>
      <c r="AI203" s="71">
        <v>0</v>
      </c>
      <c r="AJ203" s="71">
        <v>0</v>
      </c>
      <c r="AK203" s="71">
        <v>6082282.9484583642</v>
      </c>
      <c r="AL203" s="71">
        <v>0</v>
      </c>
      <c r="AM203" s="71">
        <v>0</v>
      </c>
      <c r="AN203" s="71">
        <v>346974046.41630483</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2349</v>
      </c>
      <c r="B204" s="70">
        <v>196</v>
      </c>
      <c r="C204" s="70">
        <v>16</v>
      </c>
      <c r="D204" s="70">
        <v>16</v>
      </c>
      <c r="E204" s="70">
        <v>2022</v>
      </c>
      <c r="F204" s="70" t="s">
        <v>161</v>
      </c>
      <c r="G204" s="1073" t="s">
        <v>2347</v>
      </c>
      <c r="H204" s="70" t="s">
        <v>2348</v>
      </c>
      <c r="I204" s="1066"/>
      <c r="J204" s="73"/>
      <c r="K204" s="71"/>
      <c r="L204" s="71"/>
      <c r="M204" s="71"/>
      <c r="N204" s="71"/>
      <c r="O204" s="71"/>
      <c r="P204" s="71"/>
      <c r="Q204" s="71"/>
      <c r="R204" s="71"/>
      <c r="S204" s="71"/>
      <c r="T204" s="71"/>
      <c r="U204" s="71"/>
      <c r="V204" s="71"/>
      <c r="W204" s="71"/>
      <c r="X204" s="71"/>
      <c r="Y204" s="71"/>
      <c r="Z204" s="71"/>
      <c r="AA204" s="71"/>
      <c r="AB204" s="71"/>
      <c r="AC204" s="72"/>
      <c r="AD204" s="71">
        <v>171154201.31639805</v>
      </c>
      <c r="AE204" s="71">
        <v>1660155.8030086975</v>
      </c>
      <c r="AF204" s="71">
        <v>1808932.9525206594</v>
      </c>
      <c r="AG204" s="71">
        <v>96371800.918797046</v>
      </c>
      <c r="AH204" s="71">
        <v>92597322.998501763</v>
      </c>
      <c r="AI204" s="71">
        <v>0</v>
      </c>
      <c r="AJ204" s="71">
        <v>0</v>
      </c>
      <c r="AK204" s="71">
        <v>5644670.5477126502</v>
      </c>
      <c r="AL204" s="71">
        <v>0</v>
      </c>
      <c r="AM204" s="71">
        <v>0</v>
      </c>
      <c r="AN204" s="71">
        <v>369237084.53693885</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2401</v>
      </c>
      <c r="B205" s="70">
        <v>197</v>
      </c>
      <c r="C205" s="70">
        <v>16</v>
      </c>
      <c r="D205" s="70">
        <v>17</v>
      </c>
      <c r="E205" s="70">
        <v>2022</v>
      </c>
      <c r="F205" s="70" t="s">
        <v>161</v>
      </c>
      <c r="G205" s="1073" t="s">
        <v>2399</v>
      </c>
      <c r="H205" s="70" t="s">
        <v>2400</v>
      </c>
      <c r="I205" s="1066"/>
      <c r="J205" s="73"/>
      <c r="K205" s="71"/>
      <c r="L205" s="71"/>
      <c r="M205" s="71"/>
      <c r="N205" s="71"/>
      <c r="O205" s="71"/>
      <c r="P205" s="71"/>
      <c r="Q205" s="71"/>
      <c r="R205" s="71"/>
      <c r="S205" s="71"/>
      <c r="T205" s="71"/>
      <c r="U205" s="71"/>
      <c r="V205" s="71"/>
      <c r="W205" s="71"/>
      <c r="X205" s="71"/>
      <c r="Y205" s="71"/>
      <c r="Z205" s="71"/>
      <c r="AA205" s="71"/>
      <c r="AB205" s="71"/>
      <c r="AC205" s="72"/>
      <c r="AD205" s="71">
        <v>2904578.3802271513</v>
      </c>
      <c r="AE205" s="71">
        <v>129870.81211095372</v>
      </c>
      <c r="AF205" s="71">
        <v>141185.01092844171</v>
      </c>
      <c r="AG205" s="71">
        <v>5021643.7601521695</v>
      </c>
      <c r="AH205" s="71">
        <v>10301641.821882892</v>
      </c>
      <c r="AI205" s="71">
        <v>0</v>
      </c>
      <c r="AJ205" s="71">
        <v>0</v>
      </c>
      <c r="AK205" s="71">
        <v>676756.1499876926</v>
      </c>
      <c r="AL205" s="71">
        <v>0</v>
      </c>
      <c r="AM205" s="71">
        <v>0</v>
      </c>
      <c r="AN205" s="71">
        <v>19175675.935289305</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2353</v>
      </c>
      <c r="B206" s="70">
        <v>198</v>
      </c>
      <c r="C206" s="70">
        <v>16</v>
      </c>
      <c r="D206" s="70">
        <v>18</v>
      </c>
      <c r="E206" s="70">
        <v>2022</v>
      </c>
      <c r="F206" s="70" t="s">
        <v>161</v>
      </c>
      <c r="G206" s="1073" t="s">
        <v>2351</v>
      </c>
      <c r="H206" s="70" t="s">
        <v>2352</v>
      </c>
      <c r="I206" s="1066"/>
      <c r="J206" s="73"/>
      <c r="K206" s="71"/>
      <c r="L206" s="71"/>
      <c r="M206" s="71"/>
      <c r="N206" s="71"/>
      <c r="O206" s="71"/>
      <c r="P206" s="71"/>
      <c r="Q206" s="71"/>
      <c r="R206" s="71"/>
      <c r="S206" s="71"/>
      <c r="T206" s="71"/>
      <c r="U206" s="71"/>
      <c r="V206" s="71"/>
      <c r="W206" s="71"/>
      <c r="X206" s="71"/>
      <c r="Y206" s="71"/>
      <c r="Z206" s="71"/>
      <c r="AA206" s="71"/>
      <c r="AB206" s="71"/>
      <c r="AC206" s="72"/>
      <c r="AD206" s="71">
        <v>289357.38700497983</v>
      </c>
      <c r="AE206" s="71">
        <v>147082.6064871042</v>
      </c>
      <c r="AF206" s="71">
        <v>635332.54917798773</v>
      </c>
      <c r="AG206" s="71">
        <v>3057812.8316335743</v>
      </c>
      <c r="AH206" s="71">
        <v>6269075.141962938</v>
      </c>
      <c r="AI206" s="71">
        <v>0</v>
      </c>
      <c r="AJ206" s="71">
        <v>0</v>
      </c>
      <c r="AK206" s="71">
        <v>381958.53685624781</v>
      </c>
      <c r="AL206" s="71">
        <v>0</v>
      </c>
      <c r="AM206" s="71">
        <v>0</v>
      </c>
      <c r="AN206" s="71">
        <v>10780619.053122832</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1557</v>
      </c>
      <c r="B207" s="70">
        <v>199</v>
      </c>
      <c r="C207" s="70">
        <v>16</v>
      </c>
      <c r="D207" s="70">
        <v>19</v>
      </c>
      <c r="E207" s="70">
        <v>2022</v>
      </c>
      <c r="F207" s="70" t="s">
        <v>161</v>
      </c>
      <c r="G207" s="1073" t="s">
        <v>1555</v>
      </c>
      <c r="H207" s="70" t="s">
        <v>1556</v>
      </c>
      <c r="I207" s="1066"/>
      <c r="J207" s="73"/>
      <c r="K207" s="71"/>
      <c r="L207" s="71"/>
      <c r="M207" s="71"/>
      <c r="N207" s="71"/>
      <c r="O207" s="71"/>
      <c r="P207" s="71"/>
      <c r="Q207" s="71"/>
      <c r="R207" s="71"/>
      <c r="S207" s="71"/>
      <c r="T207" s="71"/>
      <c r="U207" s="71"/>
      <c r="V207" s="71"/>
      <c r="W207" s="71"/>
      <c r="X207" s="71"/>
      <c r="Y207" s="71"/>
      <c r="Z207" s="71"/>
      <c r="AA207" s="71"/>
      <c r="AB207" s="71"/>
      <c r="AC207" s="72"/>
      <c r="AD207" s="71">
        <v>398501284.02734965</v>
      </c>
      <c r="AE207" s="71">
        <v>35786449.925176173</v>
      </c>
      <c r="AF207" s="71">
        <v>14895018.6529506</v>
      </c>
      <c r="AG207" s="71">
        <v>1675718787.2148173</v>
      </c>
      <c r="AH207" s="71">
        <v>1734091762.4144135</v>
      </c>
      <c r="AI207" s="71">
        <v>0</v>
      </c>
      <c r="AJ207" s="71">
        <v>0</v>
      </c>
      <c r="AK207" s="71">
        <v>94453516.803739265</v>
      </c>
      <c r="AL207" s="71">
        <v>0</v>
      </c>
      <c r="AM207" s="71">
        <v>0</v>
      </c>
      <c r="AN207" s="71">
        <v>3953446819.0384459</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2417</v>
      </c>
      <c r="B208" s="70">
        <v>200</v>
      </c>
      <c r="C208" s="70">
        <v>16</v>
      </c>
      <c r="D208" s="70">
        <v>20</v>
      </c>
      <c r="E208" s="70">
        <v>2022</v>
      </c>
      <c r="F208" s="70" t="s">
        <v>161</v>
      </c>
      <c r="G208" s="1073" t="s">
        <v>2415</v>
      </c>
      <c r="H208" s="70" t="s">
        <v>2416</v>
      </c>
      <c r="I208" s="1066"/>
      <c r="J208" s="73"/>
      <c r="K208" s="71"/>
      <c r="L208" s="71"/>
      <c r="M208" s="71"/>
      <c r="N208" s="71"/>
      <c r="O208" s="71"/>
      <c r="P208" s="71"/>
      <c r="Q208" s="71"/>
      <c r="R208" s="71"/>
      <c r="S208" s="71"/>
      <c r="T208" s="71"/>
      <c r="U208" s="71"/>
      <c r="V208" s="71"/>
      <c r="W208" s="71"/>
      <c r="X208" s="71"/>
      <c r="Y208" s="71"/>
      <c r="Z208" s="71"/>
      <c r="AA208" s="71"/>
      <c r="AB208" s="71"/>
      <c r="AC208" s="72"/>
      <c r="AD208" s="71">
        <v>10891071.876537383</v>
      </c>
      <c r="AE208" s="71">
        <v>855895.59306857444</v>
      </c>
      <c r="AF208" s="71">
        <v>1773636.699788549</v>
      </c>
      <c r="AG208" s="71">
        <v>13762825.990895266</v>
      </c>
      <c r="AH208" s="71">
        <v>21714197.03738451</v>
      </c>
      <c r="AI208" s="71">
        <v>0</v>
      </c>
      <c r="AJ208" s="71">
        <v>0</v>
      </c>
      <c r="AK208" s="71">
        <v>1326524.6954442982</v>
      </c>
      <c r="AL208" s="71">
        <v>0</v>
      </c>
      <c r="AM208" s="71">
        <v>0</v>
      </c>
      <c r="AN208" s="71">
        <v>50324151.893118583</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2448</v>
      </c>
      <c r="B209" s="70">
        <v>201</v>
      </c>
      <c r="C209" s="70">
        <v>16</v>
      </c>
      <c r="D209" s="70">
        <v>21</v>
      </c>
      <c r="E209" s="70">
        <v>2022</v>
      </c>
      <c r="F209" s="70" t="s">
        <v>161</v>
      </c>
      <c r="G209" s="1073" t="s">
        <v>2446</v>
      </c>
      <c r="H209" s="70" t="s">
        <v>2447</v>
      </c>
      <c r="I209" s="1066"/>
      <c r="J209" s="73"/>
      <c r="K209" s="71"/>
      <c r="L209" s="71"/>
      <c r="M209" s="71"/>
      <c r="N209" s="71"/>
      <c r="O209" s="71"/>
      <c r="P209" s="71"/>
      <c r="Q209" s="71"/>
      <c r="R209" s="71"/>
      <c r="S209" s="71"/>
      <c r="T209" s="71"/>
      <c r="U209" s="71"/>
      <c r="V209" s="71"/>
      <c r="W209" s="71"/>
      <c r="X209" s="71"/>
      <c r="Y209" s="71"/>
      <c r="Z209" s="71"/>
      <c r="AA209" s="71"/>
      <c r="AB209" s="71"/>
      <c r="AC209" s="72"/>
      <c r="AD209" s="71">
        <v>592168459.53817582</v>
      </c>
      <c r="AE209" s="71">
        <v>1843226.7068277525</v>
      </c>
      <c r="AF209" s="71">
        <v>3503153.08366196</v>
      </c>
      <c r="AG209" s="71">
        <v>78142326.86493966</v>
      </c>
      <c r="AH209" s="71">
        <v>127603329.62649623</v>
      </c>
      <c r="AI209" s="71">
        <v>0</v>
      </c>
      <c r="AJ209" s="71">
        <v>0</v>
      </c>
      <c r="AK209" s="71">
        <v>8325353.1796043683</v>
      </c>
      <c r="AL209" s="71">
        <v>0</v>
      </c>
      <c r="AM209" s="71">
        <v>0</v>
      </c>
      <c r="AN209" s="71">
        <v>811585848.99970579</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2381</v>
      </c>
      <c r="B210" s="70">
        <v>202</v>
      </c>
      <c r="C210" s="70">
        <v>16</v>
      </c>
      <c r="D210" s="70">
        <v>22</v>
      </c>
      <c r="E210" s="70">
        <v>2022</v>
      </c>
      <c r="F210" s="70" t="s">
        <v>161</v>
      </c>
      <c r="G210" s="1073" t="s">
        <v>2379</v>
      </c>
      <c r="H210" s="70" t="s">
        <v>2380</v>
      </c>
      <c r="I210" s="1066"/>
      <c r="J210" s="73"/>
      <c r="K210" s="71"/>
      <c r="L210" s="71"/>
      <c r="M210" s="71"/>
      <c r="N210" s="71"/>
      <c r="O210" s="71"/>
      <c r="P210" s="71"/>
      <c r="Q210" s="71"/>
      <c r="R210" s="71"/>
      <c r="S210" s="71"/>
      <c r="T210" s="71"/>
      <c r="U210" s="71"/>
      <c r="V210" s="71"/>
      <c r="W210" s="71"/>
      <c r="X210" s="71"/>
      <c r="Y210" s="71"/>
      <c r="Z210" s="71"/>
      <c r="AA210" s="71"/>
      <c r="AB210" s="71"/>
      <c r="AC210" s="72"/>
      <c r="AD210" s="71">
        <v>8811287.4870836325</v>
      </c>
      <c r="AE210" s="71">
        <v>420906.60792586202</v>
      </c>
      <c r="AF210" s="71">
        <v>1067711.6451463404</v>
      </c>
      <c r="AG210" s="71">
        <v>4824193.3678826364</v>
      </c>
      <c r="AH210" s="71">
        <v>7732348.7309144754</v>
      </c>
      <c r="AI210" s="71">
        <v>0</v>
      </c>
      <c r="AJ210" s="71">
        <v>0</v>
      </c>
      <c r="AK210" s="71">
        <v>528776.27059713833</v>
      </c>
      <c r="AL210" s="71">
        <v>0</v>
      </c>
      <c r="AM210" s="71">
        <v>0</v>
      </c>
      <c r="AN210" s="71">
        <v>23385224.109550081</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2397</v>
      </c>
      <c r="B211" s="70">
        <v>203</v>
      </c>
      <c r="C211" s="70">
        <v>16</v>
      </c>
      <c r="D211" s="70">
        <v>23</v>
      </c>
      <c r="E211" s="70">
        <v>2022</v>
      </c>
      <c r="F211" s="70" t="s">
        <v>161</v>
      </c>
      <c r="G211" s="1073" t="s">
        <v>2395</v>
      </c>
      <c r="H211" s="70" t="s">
        <v>2396</v>
      </c>
      <c r="I211" s="1066"/>
      <c r="J211" s="73"/>
      <c r="K211" s="71"/>
      <c r="L211" s="71"/>
      <c r="M211" s="71"/>
      <c r="N211" s="71"/>
      <c r="O211" s="71"/>
      <c r="P211" s="71"/>
      <c r="Q211" s="71"/>
      <c r="R211" s="71"/>
      <c r="S211" s="71"/>
      <c r="T211" s="71"/>
      <c r="U211" s="71"/>
      <c r="V211" s="71"/>
      <c r="W211" s="71"/>
      <c r="X211" s="71"/>
      <c r="Y211" s="71"/>
      <c r="Z211" s="71"/>
      <c r="AA211" s="71"/>
      <c r="AB211" s="71"/>
      <c r="AC211" s="72"/>
      <c r="AD211" s="71">
        <v>7330058.3061404331</v>
      </c>
      <c r="AE211" s="71">
        <v>337977.0532044096</v>
      </c>
      <c r="AF211" s="71">
        <v>1058887.5819633128</v>
      </c>
      <c r="AG211" s="71">
        <v>9781799.1629744172</v>
      </c>
      <c r="AH211" s="71">
        <v>14348890.17660838</v>
      </c>
      <c r="AI211" s="71">
        <v>0</v>
      </c>
      <c r="AJ211" s="71">
        <v>0</v>
      </c>
      <c r="AK211" s="71">
        <v>782124.02222389902</v>
      </c>
      <c r="AL211" s="71">
        <v>0</v>
      </c>
      <c r="AM211" s="71">
        <v>0</v>
      </c>
      <c r="AN211" s="71">
        <v>33639736.303114854</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2452</v>
      </c>
      <c r="B212" s="70">
        <v>204</v>
      </c>
      <c r="C212" s="70">
        <v>16</v>
      </c>
      <c r="D212" s="70">
        <v>24</v>
      </c>
      <c r="E212" s="70">
        <v>2022</v>
      </c>
      <c r="F212" s="70" t="s">
        <v>161</v>
      </c>
      <c r="G212" s="1073" t="s">
        <v>2450</v>
      </c>
      <c r="H212" s="70" t="s">
        <v>2451</v>
      </c>
      <c r="I212" s="1066"/>
      <c r="J212" s="73"/>
      <c r="K212" s="71"/>
      <c r="L212" s="71"/>
      <c r="M212" s="71"/>
      <c r="N212" s="71"/>
      <c r="O212" s="71"/>
      <c r="P212" s="71"/>
      <c r="Q212" s="71"/>
      <c r="R212" s="71"/>
      <c r="S212" s="71"/>
      <c r="T212" s="71"/>
      <c r="U212" s="71"/>
      <c r="V212" s="71"/>
      <c r="W212" s="71"/>
      <c r="X212" s="71"/>
      <c r="Y212" s="71"/>
      <c r="Z212" s="71"/>
      <c r="AA212" s="71"/>
      <c r="AB212" s="71"/>
      <c r="AC212" s="72"/>
      <c r="AD212" s="71">
        <v>41557809.822823122</v>
      </c>
      <c r="AE212" s="71">
        <v>2276650.9833908151</v>
      </c>
      <c r="AF212" s="71">
        <v>7809295.9169794321</v>
      </c>
      <c r="AG212" s="71">
        <v>98954665.509566084</v>
      </c>
      <c r="AH212" s="71">
        <v>138825023.0695259</v>
      </c>
      <c r="AI212" s="71">
        <v>0</v>
      </c>
      <c r="AJ212" s="71">
        <v>0</v>
      </c>
      <c r="AK212" s="71">
        <v>8272669.2434862666</v>
      </c>
      <c r="AL212" s="71">
        <v>0</v>
      </c>
      <c r="AM212" s="71">
        <v>0</v>
      </c>
      <c r="AN212" s="71">
        <v>297696114.5457716</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1654</v>
      </c>
      <c r="B213" s="70">
        <v>205</v>
      </c>
      <c r="C213" s="70">
        <v>16</v>
      </c>
      <c r="D213" s="70">
        <v>25</v>
      </c>
      <c r="E213" s="70">
        <v>2022</v>
      </c>
      <c r="F213" s="70" t="s">
        <v>161</v>
      </c>
      <c r="G213" s="1073" t="s">
        <v>1652</v>
      </c>
      <c r="H213" s="70" t="s">
        <v>1653</v>
      </c>
      <c r="I213" s="1066"/>
      <c r="J213" s="73"/>
      <c r="K213" s="71"/>
      <c r="L213" s="71"/>
      <c r="M213" s="71"/>
      <c r="N213" s="71"/>
      <c r="O213" s="71"/>
      <c r="P213" s="71"/>
      <c r="Q213" s="71"/>
      <c r="R213" s="71"/>
      <c r="S213" s="71"/>
      <c r="T213" s="71"/>
      <c r="U213" s="71"/>
      <c r="V213" s="71"/>
      <c r="W213" s="71"/>
      <c r="X213" s="71"/>
      <c r="Y213" s="71"/>
      <c r="Z213" s="71"/>
      <c r="AA213" s="71"/>
      <c r="AB213" s="71"/>
      <c r="AC213" s="72"/>
      <c r="AD213" s="71">
        <v>5312474.0615376579</v>
      </c>
      <c r="AE213" s="71">
        <v>736977.74101517105</v>
      </c>
      <c r="AF213" s="71">
        <v>1491266.6779316657</v>
      </c>
      <c r="AG213" s="71">
        <v>14125707.792904137</v>
      </c>
      <c r="AH213" s="71">
        <v>18038884.444399212</v>
      </c>
      <c r="AI213" s="71">
        <v>0</v>
      </c>
      <c r="AJ213" s="71">
        <v>0</v>
      </c>
      <c r="AK213" s="71">
        <v>1139935.7550260162</v>
      </c>
      <c r="AL213" s="71">
        <v>0</v>
      </c>
      <c r="AM213" s="71">
        <v>0</v>
      </c>
      <c r="AN213" s="71">
        <v>40845246.47281386</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2377</v>
      </c>
      <c r="B214" s="70">
        <v>206</v>
      </c>
      <c r="C214" s="70">
        <v>16</v>
      </c>
      <c r="D214" s="70">
        <v>26</v>
      </c>
      <c r="E214" s="70">
        <v>2022</v>
      </c>
      <c r="F214" s="70" t="s">
        <v>161</v>
      </c>
      <c r="G214" s="1073" t="s">
        <v>2375</v>
      </c>
      <c r="H214" s="70" t="s">
        <v>2376</v>
      </c>
      <c r="I214" s="1066"/>
      <c r="J214" s="73"/>
      <c r="K214" s="71"/>
      <c r="L214" s="71"/>
      <c r="M214" s="71"/>
      <c r="N214" s="71"/>
      <c r="O214" s="71"/>
      <c r="P214" s="71"/>
      <c r="Q214" s="71"/>
      <c r="R214" s="71"/>
      <c r="S214" s="71"/>
      <c r="T214" s="71"/>
      <c r="U214" s="71"/>
      <c r="V214" s="71"/>
      <c r="W214" s="71"/>
      <c r="X214" s="71"/>
      <c r="Y214" s="71"/>
      <c r="Z214" s="71"/>
      <c r="AA214" s="71"/>
      <c r="AB214" s="71"/>
      <c r="AC214" s="72"/>
      <c r="AD214" s="71">
        <v>2997674.4953055796</v>
      </c>
      <c r="AE214" s="71">
        <v>222188.61831030634</v>
      </c>
      <c r="AF214" s="71">
        <v>282370.02185688342</v>
      </c>
      <c r="AG214" s="71">
        <v>4653425.4610549333</v>
      </c>
      <c r="AH214" s="71">
        <v>9269030.6938936803</v>
      </c>
      <c r="AI214" s="71">
        <v>0</v>
      </c>
      <c r="AJ214" s="71">
        <v>0</v>
      </c>
      <c r="AK214" s="71">
        <v>558346.42101636762</v>
      </c>
      <c r="AL214" s="71">
        <v>0</v>
      </c>
      <c r="AM214" s="71">
        <v>0</v>
      </c>
      <c r="AN214" s="71">
        <v>17983035.711437751</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2333</v>
      </c>
      <c r="B215" s="70">
        <v>207</v>
      </c>
      <c r="C215" s="70">
        <v>16</v>
      </c>
      <c r="D215" s="70">
        <v>27</v>
      </c>
      <c r="E215" s="70">
        <v>2022</v>
      </c>
      <c r="F215" s="70" t="s">
        <v>161</v>
      </c>
      <c r="G215" s="1073" t="s">
        <v>2331</v>
      </c>
      <c r="H215" s="70" t="s">
        <v>2332</v>
      </c>
      <c r="I215" s="1066"/>
      <c r="J215" s="73"/>
      <c r="K215" s="71"/>
      <c r="L215" s="71"/>
      <c r="M215" s="71"/>
      <c r="N215" s="71"/>
      <c r="O215" s="71"/>
      <c r="P215" s="71"/>
      <c r="Q215" s="71"/>
      <c r="R215" s="71"/>
      <c r="S215" s="71"/>
      <c r="T215" s="71"/>
      <c r="U215" s="71"/>
      <c r="V215" s="71"/>
      <c r="W215" s="71"/>
      <c r="X215" s="71"/>
      <c r="Y215" s="71"/>
      <c r="Z215" s="71"/>
      <c r="AA215" s="71"/>
      <c r="AB215" s="71"/>
      <c r="AC215" s="72"/>
      <c r="AD215" s="71">
        <v>138181219.0876812</v>
      </c>
      <c r="AE215" s="71">
        <v>697860.02652392001</v>
      </c>
      <c r="AF215" s="71">
        <v>838286.0023876226</v>
      </c>
      <c r="AG215" s="71">
        <v>18688412.803456854</v>
      </c>
      <c r="AH215" s="71">
        <v>35647106.427836098</v>
      </c>
      <c r="AI215" s="71">
        <v>0</v>
      </c>
      <c r="AJ215" s="71">
        <v>0</v>
      </c>
      <c r="AK215" s="71">
        <v>2002247.8270767338</v>
      </c>
      <c r="AL215" s="71">
        <v>0</v>
      </c>
      <c r="AM215" s="71">
        <v>0</v>
      </c>
      <c r="AN215" s="71">
        <v>196055132.1749624</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2429</v>
      </c>
      <c r="B216" s="70">
        <v>208</v>
      </c>
      <c r="C216" s="70">
        <v>16</v>
      </c>
      <c r="D216" s="70">
        <v>28</v>
      </c>
      <c r="E216" s="70">
        <v>2022</v>
      </c>
      <c r="F216" s="70" t="s">
        <v>161</v>
      </c>
      <c r="G216" s="1073" t="s">
        <v>2427</v>
      </c>
      <c r="H216" s="70" t="s">
        <v>2428</v>
      </c>
      <c r="I216" s="1066"/>
      <c r="J216" s="73"/>
      <c r="K216" s="71"/>
      <c r="L216" s="71"/>
      <c r="M216" s="71"/>
      <c r="N216" s="71"/>
      <c r="O216" s="71"/>
      <c r="P216" s="71"/>
      <c r="Q216" s="71"/>
      <c r="R216" s="71"/>
      <c r="S216" s="71"/>
      <c r="T216" s="71"/>
      <c r="U216" s="71"/>
      <c r="V216" s="71"/>
      <c r="W216" s="71"/>
      <c r="X216" s="71"/>
      <c r="Y216" s="71"/>
      <c r="Z216" s="71"/>
      <c r="AA216" s="71"/>
      <c r="AB216" s="71"/>
      <c r="AC216" s="72"/>
      <c r="AD216" s="71">
        <v>24712974.77852409</v>
      </c>
      <c r="AE216" s="71">
        <v>467847.86531536339</v>
      </c>
      <c r="AF216" s="71">
        <v>1658923.8784091901</v>
      </c>
      <c r="AG216" s="71">
        <v>12668844.087780287</v>
      </c>
      <c r="AH216" s="71">
        <v>18567424.737398431</v>
      </c>
      <c r="AI216" s="71">
        <v>0</v>
      </c>
      <c r="AJ216" s="71">
        <v>0</v>
      </c>
      <c r="AK216" s="71">
        <v>1201271.219869396</v>
      </c>
      <c r="AL216" s="71">
        <v>0</v>
      </c>
      <c r="AM216" s="71">
        <v>0</v>
      </c>
      <c r="AN216" s="71">
        <v>59277286.567296758</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2436</v>
      </c>
      <c r="B217" s="70">
        <v>209</v>
      </c>
      <c r="C217" s="70">
        <v>16</v>
      </c>
      <c r="D217" s="70">
        <v>29</v>
      </c>
      <c r="E217" s="70">
        <v>2022</v>
      </c>
      <c r="F217" s="70" t="s">
        <v>161</v>
      </c>
      <c r="G217" s="1073" t="s">
        <v>2434</v>
      </c>
      <c r="H217" s="70" t="s">
        <v>2435</v>
      </c>
      <c r="I217" s="1066"/>
      <c r="J217" s="73"/>
      <c r="K217" s="71"/>
      <c r="L217" s="71"/>
      <c r="M217" s="71"/>
      <c r="N217" s="71"/>
      <c r="O217" s="71"/>
      <c r="P217" s="71"/>
      <c r="Q217" s="71"/>
      <c r="R217" s="71"/>
      <c r="S217" s="71"/>
      <c r="T217" s="71"/>
      <c r="U217" s="71"/>
      <c r="V217" s="71"/>
      <c r="W217" s="71"/>
      <c r="X217" s="71"/>
      <c r="Y217" s="71"/>
      <c r="Z217" s="71"/>
      <c r="AA217" s="71"/>
      <c r="AB217" s="71"/>
      <c r="AC217" s="72"/>
      <c r="AD217" s="71">
        <v>126208839.27873245</v>
      </c>
      <c r="AE217" s="71">
        <v>618059.88896176766</v>
      </c>
      <c r="AF217" s="71">
        <v>352962.52732110425</v>
      </c>
      <c r="AG217" s="71">
        <v>9888529.1047417317</v>
      </c>
      <c r="AH217" s="71">
        <v>19903457.144702006</v>
      </c>
      <c r="AI217" s="71">
        <v>0</v>
      </c>
      <c r="AJ217" s="71">
        <v>0</v>
      </c>
      <c r="AK217" s="71">
        <v>1162274.7769584472</v>
      </c>
      <c r="AL217" s="71">
        <v>0</v>
      </c>
      <c r="AM217" s="71">
        <v>0</v>
      </c>
      <c r="AN217" s="71">
        <v>158134122.72141752</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2409</v>
      </c>
      <c r="B218" s="70">
        <v>210</v>
      </c>
      <c r="C218" s="70">
        <v>16</v>
      </c>
      <c r="D218" s="70">
        <v>30</v>
      </c>
      <c r="E218" s="70">
        <v>2022</v>
      </c>
      <c r="F218" s="70" t="s">
        <v>161</v>
      </c>
      <c r="G218" s="1073" t="s">
        <v>2407</v>
      </c>
      <c r="H218" s="70" t="s">
        <v>2408</v>
      </c>
      <c r="I218" s="1066"/>
      <c r="J218" s="73"/>
      <c r="K218" s="71"/>
      <c r="L218" s="71"/>
      <c r="M218" s="71"/>
      <c r="N218" s="71"/>
      <c r="O218" s="71"/>
      <c r="P218" s="71"/>
      <c r="Q218" s="71"/>
      <c r="R218" s="71"/>
      <c r="S218" s="71"/>
      <c r="T218" s="71"/>
      <c r="U218" s="71"/>
      <c r="V218" s="71"/>
      <c r="W218" s="71"/>
      <c r="X218" s="71"/>
      <c r="Y218" s="71"/>
      <c r="Z218" s="71"/>
      <c r="AA218" s="71"/>
      <c r="AB218" s="71"/>
      <c r="AC218" s="72"/>
      <c r="AD218" s="71">
        <v>25324532.997901082</v>
      </c>
      <c r="AE218" s="71">
        <v>605542.22032456729</v>
      </c>
      <c r="AF218" s="71">
        <v>1888349.5211679081</v>
      </c>
      <c r="AG218" s="71">
        <v>14840798.402745146</v>
      </c>
      <c r="AH218" s="71">
        <v>19350447.393693566</v>
      </c>
      <c r="AI218" s="71">
        <v>0</v>
      </c>
      <c r="AJ218" s="71">
        <v>0</v>
      </c>
      <c r="AK218" s="71">
        <v>1327686.8410939621</v>
      </c>
      <c r="AL218" s="71">
        <v>0</v>
      </c>
      <c r="AM218" s="71">
        <v>0</v>
      </c>
      <c r="AN218" s="71">
        <v>63337357.376926236</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2389</v>
      </c>
      <c r="B219" s="70">
        <v>211</v>
      </c>
      <c r="C219" s="70">
        <v>16</v>
      </c>
      <c r="D219" s="70">
        <v>31</v>
      </c>
      <c r="E219" s="70">
        <v>2022</v>
      </c>
      <c r="F219" s="70" t="s">
        <v>161</v>
      </c>
      <c r="G219" s="1073" t="s">
        <v>2387</v>
      </c>
      <c r="H219" s="70" t="s">
        <v>2388</v>
      </c>
      <c r="I219" s="1066"/>
      <c r="J219" s="73"/>
      <c r="K219" s="71"/>
      <c r="L219" s="71"/>
      <c r="M219" s="71"/>
      <c r="N219" s="71"/>
      <c r="O219" s="71"/>
      <c r="P219" s="71"/>
      <c r="Q219" s="71"/>
      <c r="R219" s="71"/>
      <c r="S219" s="71"/>
      <c r="T219" s="71"/>
      <c r="U219" s="71"/>
      <c r="V219" s="71"/>
      <c r="W219" s="71"/>
      <c r="X219" s="71"/>
      <c r="Y219" s="71"/>
      <c r="Z219" s="71"/>
      <c r="AA219" s="71"/>
      <c r="AB219" s="71"/>
      <c r="AC219" s="72"/>
      <c r="AD219" s="71">
        <v>55509079.501330614</v>
      </c>
      <c r="AE219" s="71">
        <v>355188.84758056013</v>
      </c>
      <c r="AF219" s="71">
        <v>494147.53824954596</v>
      </c>
      <c r="AG219" s="71">
        <v>8554404.8326502945</v>
      </c>
      <c r="AH219" s="71">
        <v>14197179.536951199</v>
      </c>
      <c r="AI219" s="71">
        <v>0</v>
      </c>
      <c r="AJ219" s="71">
        <v>0</v>
      </c>
      <c r="AK219" s="71">
        <v>894335.64106368239</v>
      </c>
      <c r="AL219" s="71">
        <v>0</v>
      </c>
      <c r="AM219" s="71">
        <v>0</v>
      </c>
      <c r="AN219" s="71">
        <v>80004335.897825882</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2425</v>
      </c>
      <c r="B220" s="70">
        <v>212</v>
      </c>
      <c r="C220" s="70">
        <v>16</v>
      </c>
      <c r="D220" s="70">
        <v>32</v>
      </c>
      <c r="E220" s="70">
        <v>2022</v>
      </c>
      <c r="F220" s="70" t="s">
        <v>161</v>
      </c>
      <c r="G220" s="1073" t="s">
        <v>2423</v>
      </c>
      <c r="H220" s="70" t="s">
        <v>2424</v>
      </c>
      <c r="I220" s="1066"/>
      <c r="J220" s="73"/>
      <c r="K220" s="71"/>
      <c r="L220" s="71"/>
      <c r="M220" s="71"/>
      <c r="N220" s="71"/>
      <c r="O220" s="71"/>
      <c r="P220" s="71"/>
      <c r="Q220" s="71"/>
      <c r="R220" s="71"/>
      <c r="S220" s="71"/>
      <c r="T220" s="71"/>
      <c r="U220" s="71"/>
      <c r="V220" s="71"/>
      <c r="W220" s="71"/>
      <c r="X220" s="71"/>
      <c r="Y220" s="71"/>
      <c r="Z220" s="71"/>
      <c r="AA220" s="71"/>
      <c r="AB220" s="71"/>
      <c r="AC220" s="72"/>
      <c r="AD220" s="71">
        <v>561400.10421004368</v>
      </c>
      <c r="AE220" s="71">
        <v>413083.06502761185</v>
      </c>
      <c r="AF220" s="71">
        <v>1041239.4555972577</v>
      </c>
      <c r="AG220" s="71">
        <v>13869555.93266258</v>
      </c>
      <c r="AH220" s="71">
        <v>22281888.463198483</v>
      </c>
      <c r="AI220" s="71">
        <v>0</v>
      </c>
      <c r="AJ220" s="71">
        <v>0</v>
      </c>
      <c r="AK220" s="71">
        <v>1443514.024177145</v>
      </c>
      <c r="AL220" s="71">
        <v>0</v>
      </c>
      <c r="AM220" s="71">
        <v>0</v>
      </c>
      <c r="AN220" s="71">
        <v>39610681.044873118</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2444</v>
      </c>
      <c r="B221" s="70">
        <v>213</v>
      </c>
      <c r="C221" s="70">
        <v>16</v>
      </c>
      <c r="D221" s="70">
        <v>33</v>
      </c>
      <c r="E221" s="70">
        <v>2022</v>
      </c>
      <c r="F221" s="70" t="s">
        <v>161</v>
      </c>
      <c r="G221" s="1073" t="s">
        <v>2442</v>
      </c>
      <c r="H221" s="70" t="s">
        <v>2443</v>
      </c>
      <c r="I221" s="1066"/>
      <c r="J221" s="73"/>
      <c r="K221" s="71"/>
      <c r="L221" s="71"/>
      <c r="M221" s="71"/>
      <c r="N221" s="71"/>
      <c r="O221" s="71"/>
      <c r="P221" s="71"/>
      <c r="Q221" s="71"/>
      <c r="R221" s="71"/>
      <c r="S221" s="71"/>
      <c r="T221" s="71"/>
      <c r="U221" s="71"/>
      <c r="V221" s="71"/>
      <c r="W221" s="71"/>
      <c r="X221" s="71"/>
      <c r="Y221" s="71"/>
      <c r="Z221" s="71"/>
      <c r="AA221" s="71"/>
      <c r="AB221" s="71"/>
      <c r="AC221" s="72"/>
      <c r="AD221" s="71">
        <v>16379558.571104933</v>
      </c>
      <c r="AE221" s="71">
        <v>1826014.9124516021</v>
      </c>
      <c r="AF221" s="71">
        <v>3511977.1468449878</v>
      </c>
      <c r="AG221" s="71">
        <v>73787745.240833208</v>
      </c>
      <c r="AH221" s="71">
        <v>74323531.75721401</v>
      </c>
      <c r="AI221" s="71">
        <v>0</v>
      </c>
      <c r="AJ221" s="71">
        <v>0</v>
      </c>
      <c r="AK221" s="71">
        <v>3968598.2663082895</v>
      </c>
      <c r="AL221" s="71">
        <v>0</v>
      </c>
      <c r="AM221" s="71">
        <v>0</v>
      </c>
      <c r="AN221" s="71">
        <v>173797425.894757</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2464</v>
      </c>
      <c r="B222" s="70">
        <v>214</v>
      </c>
      <c r="C222" s="70">
        <v>16</v>
      </c>
      <c r="D222" s="70">
        <v>34</v>
      </c>
      <c r="E222" s="70">
        <v>2022</v>
      </c>
      <c r="F222" s="70" t="s">
        <v>161</v>
      </c>
      <c r="G222" s="1073" t="s">
        <v>2462</v>
      </c>
      <c r="H222" s="70" t="s">
        <v>2463</v>
      </c>
      <c r="I222" s="1066"/>
      <c r="J222" s="73"/>
      <c r="K222" s="71"/>
      <c r="L222" s="71"/>
      <c r="M222" s="71"/>
      <c r="N222" s="71"/>
      <c r="O222" s="71"/>
      <c r="P222" s="71"/>
      <c r="Q222" s="71"/>
      <c r="R222" s="71"/>
      <c r="S222" s="71"/>
      <c r="T222" s="71"/>
      <c r="U222" s="71"/>
      <c r="V222" s="71"/>
      <c r="W222" s="71"/>
      <c r="X222" s="71"/>
      <c r="Y222" s="71"/>
      <c r="Z222" s="71"/>
      <c r="AA222" s="71"/>
      <c r="AB222" s="71"/>
      <c r="AC222" s="72"/>
      <c r="AD222" s="71">
        <v>59799503.301952906</v>
      </c>
      <c r="AE222" s="71">
        <v>1724308.8547743494</v>
      </c>
      <c r="AF222" s="71">
        <v>3353144.0095504904</v>
      </c>
      <c r="AG222" s="71">
        <v>57287296.243606314</v>
      </c>
      <c r="AH222" s="71">
        <v>69258353.949304849</v>
      </c>
      <c r="AI222" s="71">
        <v>0</v>
      </c>
      <c r="AJ222" s="71">
        <v>0</v>
      </c>
      <c r="AK222" s="71">
        <v>4353914.1128191222</v>
      </c>
      <c r="AL222" s="71">
        <v>0</v>
      </c>
      <c r="AM222" s="71">
        <v>0</v>
      </c>
      <c r="AN222" s="71">
        <v>195776520.47200805</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2432</v>
      </c>
      <c r="B223" s="70">
        <v>215</v>
      </c>
      <c r="C223" s="70">
        <v>16</v>
      </c>
      <c r="D223" s="70">
        <v>35</v>
      </c>
      <c r="E223" s="70">
        <v>2022</v>
      </c>
      <c r="F223" s="70" t="s">
        <v>161</v>
      </c>
      <c r="G223" s="1073" t="s">
        <v>2431</v>
      </c>
      <c r="H223" s="70" t="s">
        <v>2191</v>
      </c>
      <c r="I223" s="1066"/>
      <c r="J223" s="73"/>
      <c r="K223" s="71"/>
      <c r="L223" s="71"/>
      <c r="M223" s="71"/>
      <c r="N223" s="71"/>
      <c r="O223" s="71"/>
      <c r="P223" s="71"/>
      <c r="Q223" s="71"/>
      <c r="R223" s="71"/>
      <c r="S223" s="71"/>
      <c r="T223" s="71"/>
      <c r="U223" s="71"/>
      <c r="V223" s="71"/>
      <c r="W223" s="71"/>
      <c r="X223" s="71"/>
      <c r="Y223" s="71"/>
      <c r="Z223" s="71"/>
      <c r="AA223" s="71"/>
      <c r="AB223" s="71"/>
      <c r="AC223" s="72"/>
      <c r="AD223" s="71">
        <v>3429172.0547249969</v>
      </c>
      <c r="AE223" s="71">
        <v>794871.95846222271</v>
      </c>
      <c r="AF223" s="71">
        <v>750045.3705573465</v>
      </c>
      <c r="AG223" s="71">
        <v>11276018.347716827</v>
      </c>
      <c r="AH223" s="71">
        <v>20153045.616396081</v>
      </c>
      <c r="AI223" s="71">
        <v>0</v>
      </c>
      <c r="AJ223" s="71">
        <v>0</v>
      </c>
      <c r="AK223" s="71">
        <v>1170151.5419172812</v>
      </c>
      <c r="AL223" s="71">
        <v>0</v>
      </c>
      <c r="AM223" s="71">
        <v>0</v>
      </c>
      <c r="AN223" s="71">
        <v>37573304.889774755</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2385</v>
      </c>
      <c r="B224" s="70">
        <v>216</v>
      </c>
      <c r="C224" s="70">
        <v>16</v>
      </c>
      <c r="D224" s="70">
        <v>36</v>
      </c>
      <c r="E224" s="70">
        <v>2022</v>
      </c>
      <c r="F224" s="70" t="s">
        <v>161</v>
      </c>
      <c r="G224" s="1073" t="s">
        <v>2383</v>
      </c>
      <c r="H224" s="70" t="s">
        <v>2384</v>
      </c>
      <c r="I224" s="1066"/>
      <c r="J224" s="73"/>
      <c r="K224" s="71"/>
      <c r="L224" s="71"/>
      <c r="M224" s="71"/>
      <c r="N224" s="71"/>
      <c r="O224" s="71"/>
      <c r="P224" s="71"/>
      <c r="Q224" s="71"/>
      <c r="R224" s="71"/>
      <c r="S224" s="71"/>
      <c r="T224" s="71"/>
      <c r="U224" s="71"/>
      <c r="V224" s="71"/>
      <c r="W224" s="71"/>
      <c r="X224" s="71"/>
      <c r="Y224" s="71"/>
      <c r="Z224" s="71"/>
      <c r="AA224" s="71"/>
      <c r="AB224" s="71"/>
      <c r="AC224" s="72"/>
      <c r="AD224" s="71">
        <v>2068592.7855948654</v>
      </c>
      <c r="AE224" s="71">
        <v>95447.223358652729</v>
      </c>
      <c r="AF224" s="71">
        <v>194129.39002660735</v>
      </c>
      <c r="AG224" s="71">
        <v>2342722.2217925638</v>
      </c>
      <c r="AH224" s="71">
        <v>4189171.2111789817</v>
      </c>
      <c r="AI224" s="71">
        <v>0</v>
      </c>
      <c r="AJ224" s="71">
        <v>0</v>
      </c>
      <c r="AK224" s="71">
        <v>262774.04411848017</v>
      </c>
      <c r="AL224" s="71">
        <v>0</v>
      </c>
      <c r="AM224" s="71">
        <v>0</v>
      </c>
      <c r="AN224" s="71">
        <v>9152836.8760701511</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2440</v>
      </c>
      <c r="B225" s="70">
        <v>217</v>
      </c>
      <c r="C225" s="70">
        <v>16</v>
      </c>
      <c r="D225" s="70">
        <v>37</v>
      </c>
      <c r="E225" s="70">
        <v>2022</v>
      </c>
      <c r="F225" s="70" t="s">
        <v>161</v>
      </c>
      <c r="G225" s="1073" t="s">
        <v>2438</v>
      </c>
      <c r="H225" s="70" t="s">
        <v>2439</v>
      </c>
      <c r="I225" s="1066"/>
      <c r="J225" s="73"/>
      <c r="K225" s="71"/>
      <c r="L225" s="71"/>
      <c r="M225" s="71"/>
      <c r="N225" s="71"/>
      <c r="O225" s="71"/>
      <c r="P225" s="71"/>
      <c r="Q225" s="71"/>
      <c r="R225" s="71"/>
      <c r="S225" s="71"/>
      <c r="T225" s="71"/>
      <c r="U225" s="71"/>
      <c r="V225" s="71"/>
      <c r="W225" s="71"/>
      <c r="X225" s="71"/>
      <c r="Y225" s="71"/>
      <c r="Z225" s="71"/>
      <c r="AA225" s="71"/>
      <c r="AB225" s="71"/>
      <c r="AC225" s="72"/>
      <c r="AD225" s="71">
        <v>45382633.988437757</v>
      </c>
      <c r="AE225" s="71">
        <v>1096860.7143346814</v>
      </c>
      <c r="AF225" s="71">
        <v>1711868.2575073559</v>
      </c>
      <c r="AG225" s="71">
        <v>47398767.138864577</v>
      </c>
      <c r="AH225" s="71">
        <v>55080749.978761025</v>
      </c>
      <c r="AI225" s="71">
        <v>0</v>
      </c>
      <c r="AJ225" s="71">
        <v>0</v>
      </c>
      <c r="AK225" s="71">
        <v>2932351.7286911872</v>
      </c>
      <c r="AL225" s="71">
        <v>0</v>
      </c>
      <c r="AM225" s="71">
        <v>0</v>
      </c>
      <c r="AN225" s="71">
        <v>153603231.80659658</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2421</v>
      </c>
      <c r="B226" s="70">
        <v>218</v>
      </c>
      <c r="C226" s="70">
        <v>16</v>
      </c>
      <c r="D226" s="70">
        <v>38</v>
      </c>
      <c r="E226" s="70">
        <v>2022</v>
      </c>
      <c r="F226" s="70" t="s">
        <v>161</v>
      </c>
      <c r="G226" s="1073" t="s">
        <v>2419</v>
      </c>
      <c r="H226" s="70" t="s">
        <v>2420</v>
      </c>
      <c r="I226" s="1066"/>
      <c r="J226" s="73"/>
      <c r="K226" s="71"/>
      <c r="L226" s="71"/>
      <c r="M226" s="71"/>
      <c r="N226" s="71"/>
      <c r="O226" s="71"/>
      <c r="P226" s="71"/>
      <c r="Q226" s="71"/>
      <c r="R226" s="71"/>
      <c r="S226" s="71"/>
      <c r="T226" s="71"/>
      <c r="U226" s="71"/>
      <c r="V226" s="71"/>
      <c r="W226" s="71"/>
      <c r="X226" s="71"/>
      <c r="Y226" s="71"/>
      <c r="Z226" s="71"/>
      <c r="AA226" s="71"/>
      <c r="AB226" s="71"/>
      <c r="AC226" s="72"/>
      <c r="AD226" s="71">
        <v>5313834.7428578874</v>
      </c>
      <c r="AE226" s="71">
        <v>621189.30612106773</v>
      </c>
      <c r="AF226" s="71">
        <v>1720692.3206903834</v>
      </c>
      <c r="AG226" s="71">
        <v>15123632.748428533</v>
      </c>
      <c r="AH226" s="71">
        <v>23015972.203475177</v>
      </c>
      <c r="AI226" s="71">
        <v>0</v>
      </c>
      <c r="AJ226" s="71">
        <v>0</v>
      </c>
      <c r="AK226" s="71">
        <v>1311287.6747042586</v>
      </c>
      <c r="AL226" s="71">
        <v>0</v>
      </c>
      <c r="AM226" s="71">
        <v>0</v>
      </c>
      <c r="AN226" s="71">
        <v>47106608.99627731</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2365</v>
      </c>
      <c r="B227" s="70">
        <v>219</v>
      </c>
      <c r="C227" s="70">
        <v>16</v>
      </c>
      <c r="D227" s="70">
        <v>39</v>
      </c>
      <c r="E227" s="70">
        <v>2022</v>
      </c>
      <c r="F227" s="70" t="s">
        <v>161</v>
      </c>
      <c r="G227" s="1073" t="s">
        <v>2363</v>
      </c>
      <c r="H227" s="70" t="s">
        <v>2364</v>
      </c>
      <c r="I227" s="1066"/>
      <c r="J227" s="73"/>
      <c r="K227" s="71"/>
      <c r="L227" s="71"/>
      <c r="M227" s="71"/>
      <c r="N227" s="71"/>
      <c r="O227" s="71"/>
      <c r="P227" s="71"/>
      <c r="Q227" s="71"/>
      <c r="R227" s="71"/>
      <c r="S227" s="71"/>
      <c r="T227" s="71"/>
      <c r="U227" s="71"/>
      <c r="V227" s="71"/>
      <c r="W227" s="71"/>
      <c r="X227" s="71"/>
      <c r="Y227" s="71"/>
      <c r="Z227" s="71"/>
      <c r="AA227" s="71"/>
      <c r="AB227" s="71"/>
      <c r="AC227" s="72"/>
      <c r="AD227" s="71">
        <v>863922.08298824052</v>
      </c>
      <c r="AE227" s="71">
        <v>284776.96149630815</v>
      </c>
      <c r="AF227" s="71">
        <v>582388.17007982207</v>
      </c>
      <c r="AG227" s="71">
        <v>8991997.5938962866</v>
      </c>
      <c r="AH227" s="71">
        <v>8774747.6421073768</v>
      </c>
      <c r="AI227" s="71">
        <v>0</v>
      </c>
      <c r="AJ227" s="71">
        <v>0</v>
      </c>
      <c r="AK227" s="71">
        <v>497140.08346739493</v>
      </c>
      <c r="AL227" s="71">
        <v>0</v>
      </c>
      <c r="AM227" s="71">
        <v>0</v>
      </c>
      <c r="AN227" s="71">
        <v>19994972.534035429</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1658</v>
      </c>
      <c r="B228" s="70">
        <v>220</v>
      </c>
      <c r="C228" s="70">
        <v>16</v>
      </c>
      <c r="D228" s="70">
        <v>40</v>
      </c>
      <c r="E228" s="70">
        <v>2022</v>
      </c>
      <c r="F228" s="70" t="s">
        <v>161</v>
      </c>
      <c r="G228" s="1073" t="s">
        <v>1656</v>
      </c>
      <c r="H228" s="70" t="s">
        <v>1657</v>
      </c>
      <c r="I228" s="1066"/>
      <c r="J228" s="73"/>
      <c r="K228" s="71"/>
      <c r="L228" s="71"/>
      <c r="M228" s="71"/>
      <c r="N228" s="71"/>
      <c r="O228" s="71"/>
      <c r="P228" s="71"/>
      <c r="Q228" s="71"/>
      <c r="R228" s="71"/>
      <c r="S228" s="71"/>
      <c r="T228" s="71"/>
      <c r="U228" s="71"/>
      <c r="V228" s="71"/>
      <c r="W228" s="71"/>
      <c r="X228" s="71"/>
      <c r="Y228" s="71"/>
      <c r="Z228" s="71"/>
      <c r="AA228" s="71"/>
      <c r="AB228" s="71"/>
      <c r="AC228" s="72"/>
      <c r="AD228" s="71">
        <v>13118983.436214579</v>
      </c>
      <c r="AE228" s="71">
        <v>1250202.1551403857</v>
      </c>
      <c r="AF228" s="71">
        <v>873582.25511973305</v>
      </c>
      <c r="AG228" s="71">
        <v>26751859.903977498</v>
      </c>
      <c r="AH228" s="71">
        <v>36342039.035298035</v>
      </c>
      <c r="AI228" s="71">
        <v>0</v>
      </c>
      <c r="AJ228" s="71">
        <v>0</v>
      </c>
      <c r="AK228" s="71">
        <v>2201749.4969357275</v>
      </c>
      <c r="AL228" s="71">
        <v>0</v>
      </c>
      <c r="AM228" s="71">
        <v>0</v>
      </c>
      <c r="AN228" s="71">
        <v>80538416.282685965</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1650</v>
      </c>
      <c r="B229" s="70">
        <v>221</v>
      </c>
      <c r="C229" s="70">
        <v>16</v>
      </c>
      <c r="D229" s="70">
        <v>41</v>
      </c>
      <c r="E229" s="70">
        <v>2022</v>
      </c>
      <c r="F229" s="70" t="s">
        <v>161</v>
      </c>
      <c r="G229" s="1073" t="s">
        <v>1648</v>
      </c>
      <c r="H229" s="70" t="s">
        <v>1649</v>
      </c>
      <c r="I229" s="1066"/>
      <c r="J229" s="73"/>
      <c r="K229" s="71"/>
      <c r="L229" s="71"/>
      <c r="M229" s="71"/>
      <c r="N229" s="71"/>
      <c r="O229" s="71"/>
      <c r="P229" s="71"/>
      <c r="Q229" s="71"/>
      <c r="R229" s="71"/>
      <c r="S229" s="71"/>
      <c r="T229" s="71"/>
      <c r="U229" s="71"/>
      <c r="V229" s="71"/>
      <c r="W229" s="71"/>
      <c r="X229" s="71"/>
      <c r="Y229" s="71"/>
      <c r="Z229" s="71"/>
      <c r="AA229" s="71"/>
      <c r="AB229" s="71"/>
      <c r="AC229" s="72"/>
      <c r="AD229" s="71">
        <v>258068469.02076104</v>
      </c>
      <c r="AE229" s="71">
        <v>6152434.1351839751</v>
      </c>
      <c r="AF229" s="71">
        <v>7915184.6751757637</v>
      </c>
      <c r="AG229" s="71">
        <v>219244646.37841842</v>
      </c>
      <c r="AH229" s="71">
        <v>280884908.48787111</v>
      </c>
      <c r="AI229" s="71">
        <v>0</v>
      </c>
      <c r="AJ229" s="71">
        <v>0</v>
      </c>
      <c r="AK229" s="71">
        <v>15834234.476672545</v>
      </c>
      <c r="AL229" s="71">
        <v>0</v>
      </c>
      <c r="AM229" s="71">
        <v>0</v>
      </c>
      <c r="AN229" s="71">
        <v>788099877.17408288</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2361</v>
      </c>
      <c r="B230" s="70">
        <v>222</v>
      </c>
      <c r="C230" s="70">
        <v>16</v>
      </c>
      <c r="D230" s="70">
        <v>42</v>
      </c>
      <c r="E230" s="70">
        <v>2022</v>
      </c>
      <c r="F230" s="70" t="s">
        <v>161</v>
      </c>
      <c r="G230" s="1073" t="s">
        <v>2359</v>
      </c>
      <c r="H230" s="70" t="s">
        <v>2360</v>
      </c>
      <c r="I230" s="1066"/>
      <c r="J230" s="73"/>
      <c r="K230" s="71"/>
      <c r="L230" s="71"/>
      <c r="M230" s="71"/>
      <c r="N230" s="71"/>
      <c r="O230" s="71"/>
      <c r="P230" s="71"/>
      <c r="Q230" s="71"/>
      <c r="R230" s="71"/>
      <c r="S230" s="71"/>
      <c r="T230" s="71"/>
      <c r="U230" s="71"/>
      <c r="V230" s="71"/>
      <c r="W230" s="71"/>
      <c r="X230" s="71"/>
      <c r="Y230" s="71"/>
      <c r="Z230" s="71"/>
      <c r="AA230" s="71"/>
      <c r="AB230" s="71"/>
      <c r="AC230" s="72"/>
      <c r="AD230" s="71">
        <v>621822.8590864694</v>
      </c>
      <c r="AE230" s="71">
        <v>223753.3268899564</v>
      </c>
      <c r="AF230" s="71">
        <v>185305.32684357977</v>
      </c>
      <c r="AG230" s="71">
        <v>2646902.5558294114</v>
      </c>
      <c r="AH230" s="71">
        <v>5872669.9222135255</v>
      </c>
      <c r="AI230" s="71">
        <v>0</v>
      </c>
      <c r="AJ230" s="71">
        <v>0</v>
      </c>
      <c r="AK230" s="71">
        <v>423021.01647771057</v>
      </c>
      <c r="AL230" s="71">
        <v>0</v>
      </c>
      <c r="AM230" s="71">
        <v>0</v>
      </c>
      <c r="AN230" s="71">
        <v>9973475.0073406547</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2460</v>
      </c>
      <c r="B231" s="70">
        <v>223</v>
      </c>
      <c r="C231" s="70">
        <v>16</v>
      </c>
      <c r="D231" s="70">
        <v>43</v>
      </c>
      <c r="E231" s="70">
        <v>2022</v>
      </c>
      <c r="F231" s="70" t="s">
        <v>161</v>
      </c>
      <c r="G231" s="1073" t="s">
        <v>2458</v>
      </c>
      <c r="H231" s="70" t="s">
        <v>2459</v>
      </c>
      <c r="I231" s="1066"/>
      <c r="J231" s="73"/>
      <c r="K231" s="71"/>
      <c r="L231" s="71"/>
      <c r="M231" s="71"/>
      <c r="N231" s="71"/>
      <c r="O231" s="71"/>
      <c r="P231" s="71"/>
      <c r="Q231" s="71"/>
      <c r="R231" s="71"/>
      <c r="S231" s="71"/>
      <c r="T231" s="71"/>
      <c r="U231" s="71"/>
      <c r="V231" s="71"/>
      <c r="W231" s="71"/>
      <c r="X231" s="71"/>
      <c r="Y231" s="71"/>
      <c r="Z231" s="71"/>
      <c r="AA231" s="71"/>
      <c r="AB231" s="71"/>
      <c r="AC231" s="72"/>
      <c r="AD231" s="71">
        <v>65502322.817231305</v>
      </c>
      <c r="AE231" s="71">
        <v>2088885.9538328096</v>
      </c>
      <c r="AF231" s="71">
        <v>4112013.4432908646</v>
      </c>
      <c r="AG231" s="71">
        <v>77646032.635721639</v>
      </c>
      <c r="AH231" s="71">
        <v>107337724.50325772</v>
      </c>
      <c r="AI231" s="71">
        <v>0</v>
      </c>
      <c r="AJ231" s="71">
        <v>0</v>
      </c>
      <c r="AK231" s="71">
        <v>6378500.9618282868</v>
      </c>
      <c r="AL231" s="71">
        <v>0</v>
      </c>
      <c r="AM231" s="71">
        <v>0</v>
      </c>
      <c r="AN231" s="71">
        <v>263065480.31516263</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2369</v>
      </c>
      <c r="B232" s="70">
        <v>224</v>
      </c>
      <c r="C232" s="70">
        <v>16</v>
      </c>
      <c r="D232" s="70">
        <v>44</v>
      </c>
      <c r="E232" s="70">
        <v>2022</v>
      </c>
      <c r="F232" s="70" t="s">
        <v>161</v>
      </c>
      <c r="G232" s="1073" t="s">
        <v>2367</v>
      </c>
      <c r="H232" s="70" t="s">
        <v>2368</v>
      </c>
      <c r="I232" s="1066"/>
      <c r="J232" s="73"/>
      <c r="K232" s="71"/>
      <c r="L232" s="71"/>
      <c r="M232" s="71"/>
      <c r="N232" s="71"/>
      <c r="O232" s="71"/>
      <c r="P232" s="71"/>
      <c r="Q232" s="71"/>
      <c r="R232" s="71"/>
      <c r="S232" s="71"/>
      <c r="T232" s="71"/>
      <c r="U232" s="71"/>
      <c r="V232" s="71"/>
      <c r="W232" s="71"/>
      <c r="X232" s="71"/>
      <c r="Y232" s="71"/>
      <c r="Z232" s="71"/>
      <c r="AA232" s="71"/>
      <c r="AB232" s="71"/>
      <c r="AC232" s="72"/>
      <c r="AD232" s="71">
        <v>6841709.7803101921</v>
      </c>
      <c r="AE232" s="71">
        <v>954472.23358652717</v>
      </c>
      <c r="AF232" s="71">
        <v>2126599.2271096534</v>
      </c>
      <c r="AG232" s="71">
        <v>19584944.314302299</v>
      </c>
      <c r="AH232" s="71">
        <v>31037060.538898483</v>
      </c>
      <c r="AI232" s="71">
        <v>0</v>
      </c>
      <c r="AJ232" s="71">
        <v>0</v>
      </c>
      <c r="AK232" s="71">
        <v>1759101.1317081354</v>
      </c>
      <c r="AL232" s="71">
        <v>0</v>
      </c>
      <c r="AM232" s="71">
        <v>0</v>
      </c>
      <c r="AN232" s="71">
        <v>62303887.22591529</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2357</v>
      </c>
      <c r="B233" s="70">
        <v>225</v>
      </c>
      <c r="C233" s="70">
        <v>16</v>
      </c>
      <c r="D233" s="70">
        <v>45</v>
      </c>
      <c r="E233" s="70">
        <v>2022</v>
      </c>
      <c r="F233" s="70" t="s">
        <v>161</v>
      </c>
      <c r="G233" s="1073" t="s">
        <v>2355</v>
      </c>
      <c r="H233" s="70" t="s">
        <v>2356</v>
      </c>
      <c r="I233" s="1066"/>
      <c r="J233" s="73"/>
      <c r="K233" s="71"/>
      <c r="L233" s="71"/>
      <c r="M233" s="71"/>
      <c r="N233" s="71"/>
      <c r="O233" s="71"/>
      <c r="P233" s="71"/>
      <c r="Q233" s="71"/>
      <c r="R233" s="71"/>
      <c r="S233" s="71"/>
      <c r="T233" s="71"/>
      <c r="U233" s="71"/>
      <c r="V233" s="71"/>
      <c r="W233" s="71"/>
      <c r="X233" s="71"/>
      <c r="Y233" s="71"/>
      <c r="Z233" s="71"/>
      <c r="AA233" s="71"/>
      <c r="AB233" s="71"/>
      <c r="AC233" s="72"/>
      <c r="AD233" s="71">
        <v>2345006.6915411656</v>
      </c>
      <c r="AE233" s="71">
        <v>122047.26921270348</v>
      </c>
      <c r="AF233" s="71">
        <v>1032415.39241423</v>
      </c>
      <c r="AG233" s="71">
        <v>3879633.3832418993</v>
      </c>
      <c r="AH233" s="71">
        <v>7521911.3920351574</v>
      </c>
      <c r="AI233" s="71">
        <v>0</v>
      </c>
      <c r="AJ233" s="71">
        <v>0</v>
      </c>
      <c r="AK233" s="71">
        <v>465891.27822087298</v>
      </c>
      <c r="AL233" s="71">
        <v>0</v>
      </c>
      <c r="AM233" s="71">
        <v>0</v>
      </c>
      <c r="AN233" s="71">
        <v>15366905.406666029</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1646</v>
      </c>
      <c r="B234" s="70">
        <v>226</v>
      </c>
      <c r="C234" s="70">
        <v>16</v>
      </c>
      <c r="D234" s="70">
        <v>46</v>
      </c>
      <c r="E234" s="70">
        <v>2022</v>
      </c>
      <c r="F234" s="70" t="s">
        <v>161</v>
      </c>
      <c r="G234" s="1073" t="s">
        <v>1644</v>
      </c>
      <c r="H234" s="70" t="s">
        <v>1645</v>
      </c>
      <c r="I234" s="1066"/>
      <c r="J234" s="73"/>
      <c r="K234" s="71"/>
      <c r="L234" s="71"/>
      <c r="M234" s="71"/>
      <c r="N234" s="71"/>
      <c r="O234" s="71"/>
      <c r="P234" s="71"/>
      <c r="Q234" s="71"/>
      <c r="R234" s="71"/>
      <c r="S234" s="71"/>
      <c r="T234" s="71"/>
      <c r="U234" s="71"/>
      <c r="V234" s="71"/>
      <c r="W234" s="71"/>
      <c r="X234" s="71"/>
      <c r="Y234" s="71"/>
      <c r="Z234" s="71"/>
      <c r="AA234" s="71"/>
      <c r="AB234" s="71"/>
      <c r="AC234" s="72"/>
      <c r="AD234" s="71">
        <v>797078.61313198367</v>
      </c>
      <c r="AE234" s="71">
        <v>542953.87713856541</v>
      </c>
      <c r="AF234" s="71">
        <v>520619.72779862885</v>
      </c>
      <c r="AG234" s="71">
        <v>12951678.433463672</v>
      </c>
      <c r="AH234" s="71">
        <v>14985096.084848179</v>
      </c>
      <c r="AI234" s="71">
        <v>0</v>
      </c>
      <c r="AJ234" s="71">
        <v>0</v>
      </c>
      <c r="AK234" s="71">
        <v>848495.45154915645</v>
      </c>
      <c r="AL234" s="71">
        <v>0</v>
      </c>
      <c r="AM234" s="71">
        <v>0</v>
      </c>
      <c r="AN234" s="71">
        <v>30645922.187930189</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1575</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1575</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1575</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1575</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1575</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1575</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1575</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1575</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1575</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1575</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1575</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1575</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1575</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1575</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1575</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1575</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1575</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1575</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1575</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1575</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1575</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1575</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1575</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1575</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1575</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1575</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1575</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1575</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1575</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1575</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1575</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1575</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1575</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1575</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1575</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1575</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1575</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1575</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1575</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1575</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1575</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1575</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1575</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1575</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1575</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1575</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1575</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1575</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1575</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1575</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1575</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1575</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1575</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1575</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1575</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1575</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1575</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1575</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1575</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1575</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1575</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1575</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1575</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1575</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1575</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1575</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1575</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1575</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1575</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1575</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1575</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1575</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1575</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1575</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1575</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1575</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1575</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1575</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1575</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1575</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1575</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1575</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1575</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1575</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1575</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1575</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1575</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1575</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1575</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1575</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1575</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1575</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1575</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1575</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1575</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1575</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1575</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1575</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1575</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1575</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1575</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1575</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1575</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1575</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1575</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1575</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1575</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1575</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1575</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1575</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1575</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1575</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1575</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1575</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1575</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1575</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1575</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1575</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1575</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1575</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1575</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1575</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1575</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1575</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1575</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1575</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1575</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1575</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1575</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1575</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1575</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1575</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1575</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1575</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1776</v>
      </c>
      <c r="H6" s="77" t="s">
        <v>1777</v>
      </c>
      <c r="I6" s="77" t="s">
        <v>2467</v>
      </c>
      <c r="J6" s="77" t="s">
        <v>2468</v>
      </c>
      <c r="K6" s="1080">
        <v>29</v>
      </c>
      <c r="L6" s="1081">
        <v>46</v>
      </c>
      <c r="M6" s="1044"/>
      <c r="N6" s="988">
        <v>1</v>
      </c>
      <c r="O6" s="77" t="s">
        <v>1661</v>
      </c>
      <c r="P6" s="77" t="s">
        <v>1662</v>
      </c>
      <c r="Q6" s="77" t="s">
        <v>1501</v>
      </c>
      <c r="R6" s="16"/>
      <c r="S6" s="77">
        <v>1</v>
      </c>
      <c r="T6" s="77" t="s">
        <v>1776</v>
      </c>
      <c r="U6" s="77" t="s">
        <v>1777</v>
      </c>
      <c r="V6" s="77" t="s">
        <v>1501</v>
      </c>
      <c r="W6" s="16"/>
      <c r="X6" s="77">
        <v>1</v>
      </c>
      <c r="Y6" s="692" t="s">
        <v>1661</v>
      </c>
      <c r="Z6" s="77" t="s">
        <v>1662</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1684</v>
      </c>
      <c r="P7" s="77" t="s">
        <v>1685</v>
      </c>
      <c r="Q7" s="77" t="s">
        <v>1501</v>
      </c>
      <c r="R7" s="16"/>
      <c r="S7" s="77">
        <v>2</v>
      </c>
      <c r="T7" s="76" t="s">
        <v>795</v>
      </c>
      <c r="U7" s="77" t="s">
        <v>1503</v>
      </c>
      <c r="V7" s="77" t="s">
        <v>1503</v>
      </c>
      <c r="W7" s="16"/>
      <c r="X7" s="77">
        <v>2</v>
      </c>
      <c r="Y7" s="692" t="s">
        <v>1684</v>
      </c>
      <c r="Z7" s="77" t="s">
        <v>1685</v>
      </c>
      <c r="AA7" s="77" t="s">
        <v>1501</v>
      </c>
      <c r="AB7" s="16"/>
      <c r="AC7" s="77">
        <v>2</v>
      </c>
      <c r="AD7" s="77" t="s">
        <v>2371</v>
      </c>
      <c r="AE7" s="77" t="s">
        <v>2372</v>
      </c>
      <c r="AF7" s="77" t="s">
        <v>1501</v>
      </c>
    </row>
    <row r="8" spans="1:32" ht="12">
      <c r="A8" s="16"/>
      <c r="B8" s="16"/>
      <c r="C8" s="16"/>
      <c r="D8" s="16"/>
      <c r="F8" s="16"/>
      <c r="G8" s="16"/>
      <c r="H8" s="16"/>
      <c r="I8" s="16"/>
      <c r="J8" s="16"/>
      <c r="K8" s="1044"/>
      <c r="L8" s="1044"/>
      <c r="M8" s="1044"/>
      <c r="N8" s="988">
        <v>3</v>
      </c>
      <c r="O8" s="77" t="s">
        <v>1707</v>
      </c>
      <c r="P8" s="77" t="s">
        <v>1708</v>
      </c>
      <c r="Q8" s="77" t="s">
        <v>1501</v>
      </c>
      <c r="R8" s="16"/>
      <c r="S8" s="16"/>
      <c r="T8" s="16"/>
      <c r="U8" s="16"/>
      <c r="V8" s="16"/>
      <c r="W8" s="16"/>
      <c r="X8" s="77">
        <v>3</v>
      </c>
      <c r="Y8" s="692" t="s">
        <v>1707</v>
      </c>
      <c r="Z8" s="77" t="s">
        <v>1708</v>
      </c>
      <c r="AA8" s="77" t="s">
        <v>1501</v>
      </c>
      <c r="AB8" s="16"/>
      <c r="AC8" s="77">
        <v>3</v>
      </c>
      <c r="AD8" s="77" t="s">
        <v>2335</v>
      </c>
      <c r="AE8" s="77" t="s">
        <v>2336</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1730</v>
      </c>
      <c r="P9" s="77" t="s">
        <v>1731</v>
      </c>
      <c r="Q9" s="77" t="s">
        <v>1501</v>
      </c>
      <c r="R9" s="16"/>
      <c r="S9" s="16"/>
      <c r="T9" s="16"/>
      <c r="U9" s="16"/>
      <c r="V9" s="16"/>
      <c r="W9" s="16"/>
      <c r="X9" s="77">
        <v>4</v>
      </c>
      <c r="Y9" s="692" t="s">
        <v>1730</v>
      </c>
      <c r="Z9" s="77" t="s">
        <v>1731</v>
      </c>
      <c r="AA9" s="77" t="s">
        <v>1501</v>
      </c>
      <c r="AB9" s="16"/>
      <c r="AC9" s="77">
        <v>4</v>
      </c>
      <c r="AD9" s="77" t="s">
        <v>1776</v>
      </c>
      <c r="AE9" s="77" t="s">
        <v>1777</v>
      </c>
      <c r="AF9" s="77" t="s">
        <v>1501</v>
      </c>
    </row>
    <row r="10" spans="1:32" ht="12">
      <c r="A10" s="16"/>
      <c r="B10" s="16"/>
      <c r="C10" s="16"/>
      <c r="D10" s="16"/>
      <c r="F10" s="75" t="s">
        <v>1501</v>
      </c>
      <c r="G10" s="76" t="s">
        <v>1776</v>
      </c>
      <c r="H10" s="77" t="s">
        <v>1777</v>
      </c>
      <c r="I10" s="77" t="s">
        <v>2467</v>
      </c>
      <c r="J10" s="77" t="s">
        <v>2468</v>
      </c>
      <c r="K10" s="1079">
        <v>29</v>
      </c>
      <c r="L10" s="1045">
        <v>46</v>
      </c>
      <c r="M10" s="1044"/>
      <c r="N10" s="988">
        <v>5</v>
      </c>
      <c r="O10" s="77" t="s">
        <v>1753</v>
      </c>
      <c r="P10" s="77" t="s">
        <v>1754</v>
      </c>
      <c r="Q10" s="77" t="s">
        <v>1501</v>
      </c>
      <c r="R10" s="16"/>
      <c r="S10" s="16"/>
      <c r="T10" s="16"/>
      <c r="U10" s="16"/>
      <c r="V10" s="16"/>
      <c r="W10" s="16"/>
      <c r="X10" s="77">
        <v>5</v>
      </c>
      <c r="Y10" s="692" t="s">
        <v>1753</v>
      </c>
      <c r="Z10" s="77" t="s">
        <v>1754</v>
      </c>
      <c r="AA10" s="77" t="s">
        <v>1501</v>
      </c>
      <c r="AB10" s="16"/>
      <c r="AC10" s="77">
        <v>5</v>
      </c>
      <c r="AD10" s="77" t="s">
        <v>1632</v>
      </c>
      <c r="AE10" s="77" t="s">
        <v>1633</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1776</v>
      </c>
      <c r="P11" s="77" t="s">
        <v>1777</v>
      </c>
      <c r="Q11" s="77" t="s">
        <v>1501</v>
      </c>
      <c r="R11" s="16"/>
      <c r="S11" s="16"/>
      <c r="T11" s="16"/>
      <c r="U11" s="16"/>
      <c r="V11" s="16"/>
      <c r="W11" s="16"/>
      <c r="X11" s="77">
        <v>6</v>
      </c>
      <c r="Y11" s="692" t="s">
        <v>1776</v>
      </c>
      <c r="Z11" s="77" t="s">
        <v>1777</v>
      </c>
      <c r="AA11" s="77" t="s">
        <v>1501</v>
      </c>
      <c r="AB11" s="16"/>
      <c r="AC11" s="77">
        <v>6</v>
      </c>
      <c r="AD11" s="77" t="s">
        <v>2454</v>
      </c>
      <c r="AE11" s="77" t="s">
        <v>2455</v>
      </c>
      <c r="AF11" s="77" t="s">
        <v>1501</v>
      </c>
    </row>
    <row r="12" spans="1:32" ht="12">
      <c r="A12" s="16"/>
      <c r="B12" s="16"/>
      <c r="C12" s="16"/>
      <c r="D12" s="16"/>
      <c r="F12" s="75" t="s">
        <v>1505</v>
      </c>
      <c r="G12" s="76" t="s">
        <v>1776</v>
      </c>
      <c r="H12" s="77"/>
      <c r="I12" s="77" t="s">
        <v>1776</v>
      </c>
      <c r="J12" s="77"/>
      <c r="K12" s="1079" t="s">
        <v>1544</v>
      </c>
      <c r="L12" s="1045"/>
      <c r="M12" s="1044"/>
      <c r="N12" s="988">
        <v>7</v>
      </c>
      <c r="O12" s="77" t="s">
        <v>1799</v>
      </c>
      <c r="P12" s="77" t="s">
        <v>1800</v>
      </c>
      <c r="Q12" s="77" t="s">
        <v>1501</v>
      </c>
      <c r="R12" s="16"/>
      <c r="S12" s="16"/>
      <c r="T12" s="16"/>
      <c r="U12" s="16"/>
      <c r="V12" s="16"/>
      <c r="W12" s="16"/>
      <c r="X12" s="77">
        <v>7</v>
      </c>
      <c r="Y12" s="692" t="s">
        <v>1799</v>
      </c>
      <c r="Z12" s="77" t="s">
        <v>1800</v>
      </c>
      <c r="AA12" s="77" t="s">
        <v>1501</v>
      </c>
      <c r="AB12" s="16"/>
      <c r="AC12" s="77">
        <v>7</v>
      </c>
      <c r="AD12" s="77" t="s">
        <v>2391</v>
      </c>
      <c r="AE12" s="77" t="s">
        <v>2392</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1822</v>
      </c>
      <c r="P13" s="77" t="s">
        <v>1823</v>
      </c>
      <c r="Q13" s="77" t="s">
        <v>1501</v>
      </c>
      <c r="R13" s="16"/>
      <c r="S13" s="16"/>
      <c r="T13" s="16"/>
      <c r="U13" s="16"/>
      <c r="V13" s="16"/>
      <c r="W13" s="16"/>
      <c r="X13" s="77">
        <v>8</v>
      </c>
      <c r="Y13" s="692" t="s">
        <v>1822</v>
      </c>
      <c r="Z13" s="77" t="s">
        <v>1823</v>
      </c>
      <c r="AA13" s="77" t="s">
        <v>1501</v>
      </c>
      <c r="AB13" s="16"/>
      <c r="AC13" s="77">
        <v>8</v>
      </c>
      <c r="AD13" s="77" t="s">
        <v>2343</v>
      </c>
      <c r="AE13" s="77" t="s">
        <v>2344</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1845</v>
      </c>
      <c r="P14" s="77" t="s">
        <v>1846</v>
      </c>
      <c r="Q14" s="77" t="s">
        <v>1501</v>
      </c>
      <c r="R14" s="16"/>
      <c r="S14" s="16"/>
      <c r="T14" s="16"/>
      <c r="U14" s="16"/>
      <c r="V14" s="16"/>
      <c r="W14" s="16"/>
      <c r="X14" s="77">
        <v>9</v>
      </c>
      <c r="Y14" s="692" t="s">
        <v>1845</v>
      </c>
      <c r="Z14" s="77" t="s">
        <v>1846</v>
      </c>
      <c r="AA14" s="77" t="s">
        <v>1501</v>
      </c>
      <c r="AB14" s="16"/>
      <c r="AC14" s="77">
        <v>9</v>
      </c>
      <c r="AD14" s="77" t="s">
        <v>2323</v>
      </c>
      <c r="AE14" s="77" t="s">
        <v>2324</v>
      </c>
      <c r="AF14" s="77" t="s">
        <v>1501</v>
      </c>
    </row>
    <row r="15" spans="1:32" ht="12">
      <c r="A15" s="16"/>
      <c r="B15" s="16"/>
      <c r="C15" s="16"/>
      <c r="D15" s="16"/>
      <c r="E15" s="16"/>
      <c r="F15" s="16"/>
      <c r="G15" s="16"/>
      <c r="H15" s="16"/>
      <c r="I15" s="16"/>
      <c r="J15" s="16"/>
      <c r="K15" s="1044"/>
      <c r="L15" s="1044"/>
      <c r="M15" s="1044"/>
      <c r="N15" s="988">
        <v>10</v>
      </c>
      <c r="O15" s="77" t="s">
        <v>1868</v>
      </c>
      <c r="P15" s="77" t="s">
        <v>1869</v>
      </c>
      <c r="Q15" s="77" t="s">
        <v>1501</v>
      </c>
      <c r="R15" s="16"/>
      <c r="S15" s="16"/>
      <c r="T15" s="16"/>
      <c r="U15" s="16"/>
      <c r="V15" s="16"/>
      <c r="W15" s="16"/>
      <c r="X15" s="77">
        <v>10</v>
      </c>
      <c r="Y15" s="692" t="s">
        <v>1868</v>
      </c>
      <c r="Z15" s="77" t="s">
        <v>1869</v>
      </c>
      <c r="AA15" s="77" t="s">
        <v>1501</v>
      </c>
      <c r="AB15" s="16"/>
      <c r="AC15" s="77">
        <v>10</v>
      </c>
      <c r="AD15" s="77" t="s">
        <v>2403</v>
      </c>
      <c r="AE15" s="77" t="s">
        <v>2404</v>
      </c>
      <c r="AF15" s="77" t="s">
        <v>1501</v>
      </c>
    </row>
    <row r="16" spans="1:32" ht="12">
      <c r="A16" s="16"/>
      <c r="B16" s="16"/>
      <c r="C16" s="16"/>
      <c r="D16" s="16"/>
      <c r="E16" s="16"/>
      <c r="F16" s="16"/>
      <c r="G16" s="16"/>
      <c r="H16" s="16"/>
      <c r="I16" s="16"/>
      <c r="J16" s="16"/>
      <c r="K16" s="1044"/>
      <c r="L16" s="1044"/>
      <c r="M16" s="1044"/>
      <c r="N16" s="988">
        <v>11</v>
      </c>
      <c r="O16" s="77" t="s">
        <v>1891</v>
      </c>
      <c r="P16" s="77" t="s">
        <v>1892</v>
      </c>
      <c r="Q16" s="77" t="s">
        <v>1501</v>
      </c>
      <c r="R16" s="16"/>
      <c r="S16" s="16"/>
      <c r="T16" s="16"/>
      <c r="U16" s="16"/>
      <c r="V16" s="16"/>
      <c r="W16" s="16"/>
      <c r="X16" s="77">
        <v>11</v>
      </c>
      <c r="Y16" s="692" t="s">
        <v>1891</v>
      </c>
      <c r="Z16" s="77" t="s">
        <v>1892</v>
      </c>
      <c r="AA16" s="77" t="s">
        <v>1501</v>
      </c>
      <c r="AB16" s="16"/>
      <c r="AC16" s="77">
        <v>11</v>
      </c>
      <c r="AD16" s="77" t="s">
        <v>2327</v>
      </c>
      <c r="AE16" s="77" t="s">
        <v>2328</v>
      </c>
      <c r="AF16" s="77" t="s">
        <v>1501</v>
      </c>
    </row>
    <row r="17" spans="1:32" ht="12">
      <c r="A17" s="16"/>
      <c r="B17" s="16"/>
      <c r="C17" s="16"/>
      <c r="D17" s="16"/>
      <c r="E17" s="16"/>
      <c r="F17" s="16"/>
      <c r="G17" s="16"/>
      <c r="H17" s="16"/>
      <c r="I17" s="16"/>
      <c r="J17" s="16"/>
      <c r="K17" s="1044"/>
      <c r="L17" s="1044"/>
      <c r="M17" s="1044"/>
      <c r="N17" s="988">
        <v>12</v>
      </c>
      <c r="O17" s="77" t="s">
        <v>1914</v>
      </c>
      <c r="P17" s="77" t="s">
        <v>1915</v>
      </c>
      <c r="Q17" s="77" t="s">
        <v>1501</v>
      </c>
      <c r="R17" s="16"/>
      <c r="S17" s="16"/>
      <c r="T17" s="16"/>
      <c r="U17" s="16"/>
      <c r="V17" s="16"/>
      <c r="W17" s="16"/>
      <c r="X17" s="77">
        <v>12</v>
      </c>
      <c r="Y17" s="692" t="s">
        <v>1914</v>
      </c>
      <c r="Z17" s="77" t="s">
        <v>1915</v>
      </c>
      <c r="AA17" s="77" t="s">
        <v>1501</v>
      </c>
      <c r="AB17" s="16"/>
      <c r="AC17" s="77">
        <v>12</v>
      </c>
      <c r="AD17" s="77" t="s">
        <v>1641</v>
      </c>
      <c r="AE17" s="77" t="s">
        <v>1640</v>
      </c>
      <c r="AF17" s="77" t="s">
        <v>1501</v>
      </c>
    </row>
    <row r="18" spans="1:32" ht="12">
      <c r="A18" s="16"/>
      <c r="B18" s="16"/>
      <c r="C18" s="16"/>
      <c r="D18" s="16"/>
      <c r="E18" s="16"/>
      <c r="F18" s="16"/>
      <c r="G18" s="16"/>
      <c r="H18" s="16"/>
      <c r="I18" s="16"/>
      <c r="J18" s="16"/>
      <c r="K18" s="1044"/>
      <c r="L18" s="1044"/>
      <c r="M18" s="1044"/>
      <c r="N18" s="988">
        <v>13</v>
      </c>
      <c r="O18" s="77" t="s">
        <v>1937</v>
      </c>
      <c r="P18" s="77" t="s">
        <v>1938</v>
      </c>
      <c r="Q18" s="77" t="s">
        <v>1501</v>
      </c>
      <c r="R18" s="16"/>
      <c r="S18" s="16"/>
      <c r="T18" s="16"/>
      <c r="U18" s="16"/>
      <c r="V18" s="16"/>
      <c r="W18" s="16"/>
      <c r="X18" s="77">
        <v>13</v>
      </c>
      <c r="Y18" s="692" t="s">
        <v>1937</v>
      </c>
      <c r="Z18" s="77" t="s">
        <v>1938</v>
      </c>
      <c r="AA18" s="77" t="s">
        <v>1501</v>
      </c>
      <c r="AB18" s="16"/>
      <c r="AC18" s="77">
        <v>13</v>
      </c>
      <c r="AD18" s="77" t="s">
        <v>2411</v>
      </c>
      <c r="AE18" s="77" t="s">
        <v>2412</v>
      </c>
      <c r="AF18" s="77" t="s">
        <v>1501</v>
      </c>
    </row>
    <row r="19" spans="1:32" ht="12">
      <c r="A19" s="16"/>
      <c r="B19" s="16"/>
      <c r="C19" s="16"/>
      <c r="D19" s="16"/>
      <c r="E19" s="16"/>
      <c r="F19" s="16"/>
      <c r="G19" s="16"/>
      <c r="H19" s="16"/>
      <c r="I19" s="16"/>
      <c r="J19" s="16"/>
      <c r="K19" s="1044"/>
      <c r="L19" s="1044"/>
      <c r="M19" s="1044"/>
      <c r="N19" s="988">
        <v>14</v>
      </c>
      <c r="O19" s="77" t="s">
        <v>1960</v>
      </c>
      <c r="P19" s="77" t="s">
        <v>1961</v>
      </c>
      <c r="Q19" s="77" t="s">
        <v>1501</v>
      </c>
      <c r="R19" s="16"/>
      <c r="S19" s="16"/>
      <c r="T19" s="16"/>
      <c r="U19" s="16"/>
      <c r="V19" s="16"/>
      <c r="W19" s="16"/>
      <c r="X19" s="77">
        <v>14</v>
      </c>
      <c r="Y19" s="692" t="s">
        <v>1960</v>
      </c>
      <c r="Z19" s="77" t="s">
        <v>1961</v>
      </c>
      <c r="AA19" s="77" t="s">
        <v>1501</v>
      </c>
      <c r="AB19" s="16"/>
      <c r="AC19" s="77">
        <v>14</v>
      </c>
      <c r="AD19" s="77" t="s">
        <v>1845</v>
      </c>
      <c r="AE19" s="77" t="s">
        <v>1846</v>
      </c>
      <c r="AF19" s="77" t="s">
        <v>1501</v>
      </c>
    </row>
    <row r="20" spans="1:32" ht="12">
      <c r="A20" s="16"/>
      <c r="B20" s="16"/>
      <c r="C20" s="16"/>
      <c r="D20" s="16"/>
      <c r="E20" s="16"/>
      <c r="F20" s="16"/>
      <c r="G20" s="16"/>
      <c r="H20" s="16"/>
      <c r="I20" s="16"/>
      <c r="J20" s="16"/>
      <c r="K20" s="1044"/>
      <c r="L20" s="1044"/>
      <c r="M20" s="1044"/>
      <c r="N20" s="988">
        <v>15</v>
      </c>
      <c r="O20" s="77" t="s">
        <v>1983</v>
      </c>
      <c r="P20" s="77" t="s">
        <v>1984</v>
      </c>
      <c r="Q20" s="77" t="s">
        <v>1501</v>
      </c>
      <c r="R20" s="16"/>
      <c r="S20" s="16"/>
      <c r="T20" s="16"/>
      <c r="U20" s="16"/>
      <c r="V20" s="16"/>
      <c r="W20" s="16"/>
      <c r="X20" s="77">
        <v>15</v>
      </c>
      <c r="Y20" s="692" t="s">
        <v>1983</v>
      </c>
      <c r="Z20" s="77" t="s">
        <v>1984</v>
      </c>
      <c r="AA20" s="77" t="s">
        <v>1501</v>
      </c>
      <c r="AB20" s="16"/>
      <c r="AC20" s="77">
        <v>15</v>
      </c>
      <c r="AD20" s="77" t="s">
        <v>2339</v>
      </c>
      <c r="AE20" s="77" t="s">
        <v>2340</v>
      </c>
      <c r="AF20" s="77" t="s">
        <v>1501</v>
      </c>
    </row>
    <row r="21" spans="1:32" ht="12">
      <c r="A21" s="16"/>
      <c r="B21" s="16"/>
      <c r="C21" s="16"/>
      <c r="D21" s="16"/>
      <c r="E21" s="16"/>
      <c r="F21" s="16"/>
      <c r="G21" s="16"/>
      <c r="H21" s="16"/>
      <c r="I21" s="16"/>
      <c r="J21" s="16"/>
      <c r="K21" s="1044"/>
      <c r="L21" s="1044"/>
      <c r="M21" s="1044"/>
      <c r="N21" s="988">
        <v>16</v>
      </c>
      <c r="O21" s="77" t="s">
        <v>2006</v>
      </c>
      <c r="P21" s="77" t="s">
        <v>2007</v>
      </c>
      <c r="Q21" s="77" t="s">
        <v>1501</v>
      </c>
      <c r="R21" s="16"/>
      <c r="S21" s="16"/>
      <c r="T21" s="16"/>
      <c r="U21" s="16"/>
      <c r="V21" s="16"/>
      <c r="W21" s="16"/>
      <c r="X21" s="77">
        <v>16</v>
      </c>
      <c r="Y21" s="692" t="s">
        <v>2006</v>
      </c>
      <c r="Z21" s="77" t="s">
        <v>2007</v>
      </c>
      <c r="AA21" s="77" t="s">
        <v>1501</v>
      </c>
      <c r="AB21" s="16"/>
      <c r="AC21" s="77">
        <v>16</v>
      </c>
      <c r="AD21" s="77" t="s">
        <v>2347</v>
      </c>
      <c r="AE21" s="77" t="s">
        <v>2348</v>
      </c>
      <c r="AF21" s="77" t="s">
        <v>1501</v>
      </c>
    </row>
    <row r="22" spans="1:32" ht="12">
      <c r="A22" s="16"/>
      <c r="B22" s="16"/>
      <c r="C22" s="16"/>
      <c r="D22" s="16"/>
      <c r="E22" s="16"/>
      <c r="F22" s="16"/>
      <c r="G22" s="16"/>
      <c r="H22" s="16"/>
      <c r="I22" s="16"/>
      <c r="J22" s="16"/>
      <c r="K22" s="1044"/>
      <c r="L22" s="1044"/>
      <c r="M22" s="1044"/>
      <c r="N22" s="988">
        <v>17</v>
      </c>
      <c r="O22" s="77" t="s">
        <v>2029</v>
      </c>
      <c r="P22" s="77" t="s">
        <v>2030</v>
      </c>
      <c r="Q22" s="77" t="s">
        <v>1501</v>
      </c>
      <c r="R22" s="16"/>
      <c r="S22" s="16"/>
      <c r="T22" s="16"/>
      <c r="U22" s="16"/>
      <c r="V22" s="16"/>
      <c r="W22" s="16"/>
      <c r="X22" s="77">
        <v>17</v>
      </c>
      <c r="Y22" s="692" t="s">
        <v>2029</v>
      </c>
      <c r="Z22" s="77" t="s">
        <v>2030</v>
      </c>
      <c r="AA22" s="77" t="s">
        <v>1501</v>
      </c>
      <c r="AB22" s="16"/>
      <c r="AC22" s="77">
        <v>17</v>
      </c>
      <c r="AD22" s="77" t="s">
        <v>2399</v>
      </c>
      <c r="AE22" s="77" t="s">
        <v>2400</v>
      </c>
      <c r="AF22" s="77" t="s">
        <v>1501</v>
      </c>
    </row>
    <row r="23" spans="1:32" ht="12">
      <c r="A23" s="16"/>
      <c r="B23" s="16"/>
      <c r="C23" s="16"/>
      <c r="D23" s="16"/>
      <c r="E23" s="16"/>
      <c r="F23" s="16"/>
      <c r="G23" s="16"/>
      <c r="H23" s="16"/>
      <c r="I23" s="16"/>
      <c r="J23" s="16"/>
      <c r="K23" s="1044"/>
      <c r="L23" s="1044"/>
      <c r="M23" s="1044"/>
      <c r="N23" s="988">
        <v>18</v>
      </c>
      <c r="O23" s="77" t="s">
        <v>2052</v>
      </c>
      <c r="P23" s="77" t="s">
        <v>2053</v>
      </c>
      <c r="Q23" s="77" t="s">
        <v>1501</v>
      </c>
      <c r="R23" s="16"/>
      <c r="S23" s="16"/>
      <c r="T23" s="16"/>
      <c r="U23" s="16"/>
      <c r="V23" s="16"/>
      <c r="W23" s="16"/>
      <c r="X23" s="77">
        <v>18</v>
      </c>
      <c r="Y23" s="692" t="s">
        <v>2052</v>
      </c>
      <c r="Z23" s="77" t="s">
        <v>2053</v>
      </c>
      <c r="AA23" s="77" t="s">
        <v>1501</v>
      </c>
      <c r="AB23" s="16"/>
      <c r="AC23" s="77">
        <v>18</v>
      </c>
      <c r="AD23" s="77" t="s">
        <v>2351</v>
      </c>
      <c r="AE23" s="77" t="s">
        <v>2352</v>
      </c>
      <c r="AF23" s="77" t="s">
        <v>1501</v>
      </c>
    </row>
    <row r="24" spans="1:32" ht="12">
      <c r="A24" s="16"/>
      <c r="B24" s="16"/>
      <c r="C24" s="16"/>
      <c r="D24" s="16"/>
      <c r="E24" s="16"/>
      <c r="F24" s="16"/>
      <c r="G24" s="16"/>
      <c r="H24" s="16"/>
      <c r="I24" s="16"/>
      <c r="J24" s="16"/>
      <c r="K24" s="1044"/>
      <c r="L24" s="1044"/>
      <c r="M24" s="1044"/>
      <c r="N24" s="988">
        <v>19</v>
      </c>
      <c r="O24" s="77" t="s">
        <v>2075</v>
      </c>
      <c r="P24" s="77" t="s">
        <v>2076</v>
      </c>
      <c r="Q24" s="77" t="s">
        <v>1501</v>
      </c>
      <c r="R24" s="16"/>
      <c r="S24" s="16"/>
      <c r="T24" s="16"/>
      <c r="U24" s="16"/>
      <c r="V24" s="16"/>
      <c r="W24" s="16"/>
      <c r="X24" s="77">
        <v>19</v>
      </c>
      <c r="Y24" s="692" t="s">
        <v>2075</v>
      </c>
      <c r="Z24" s="77" t="s">
        <v>2076</v>
      </c>
      <c r="AA24" s="77" t="s">
        <v>1501</v>
      </c>
      <c r="AB24" s="16"/>
      <c r="AC24" s="77">
        <v>19</v>
      </c>
      <c r="AD24" s="77" t="s">
        <v>1555</v>
      </c>
      <c r="AE24" s="77" t="s">
        <v>1556</v>
      </c>
      <c r="AF24" s="77" t="s">
        <v>1501</v>
      </c>
    </row>
    <row r="25" spans="1:32" ht="12">
      <c r="A25" s="16"/>
      <c r="B25" s="16"/>
      <c r="C25" s="16"/>
      <c r="D25" s="16"/>
      <c r="E25" s="16"/>
      <c r="F25" s="16"/>
      <c r="G25" s="16"/>
      <c r="H25" s="16"/>
      <c r="I25" s="16"/>
      <c r="J25" s="16"/>
      <c r="K25" s="1044"/>
      <c r="L25" s="1044"/>
      <c r="M25" s="1044"/>
      <c r="N25" s="988">
        <v>20</v>
      </c>
      <c r="O25" s="77" t="s">
        <v>2098</v>
      </c>
      <c r="P25" s="77" t="s">
        <v>2099</v>
      </c>
      <c r="Q25" s="77" t="s">
        <v>1501</v>
      </c>
      <c r="R25" s="16"/>
      <c r="S25" s="16"/>
      <c r="T25" s="16"/>
      <c r="U25" s="16"/>
      <c r="V25" s="16"/>
      <c r="W25" s="16"/>
      <c r="X25" s="77">
        <v>20</v>
      </c>
      <c r="Y25" s="692" t="s">
        <v>2098</v>
      </c>
      <c r="Z25" s="77" t="s">
        <v>2099</v>
      </c>
      <c r="AA25" s="77" t="s">
        <v>1501</v>
      </c>
      <c r="AB25" s="16"/>
      <c r="AC25" s="77">
        <v>20</v>
      </c>
      <c r="AD25" s="77" t="s">
        <v>2415</v>
      </c>
      <c r="AE25" s="77" t="s">
        <v>2416</v>
      </c>
      <c r="AF25" s="77" t="s">
        <v>1501</v>
      </c>
    </row>
    <row r="26" spans="1:32" ht="12">
      <c r="A26" s="16"/>
      <c r="B26" s="16"/>
      <c r="C26" s="16"/>
      <c r="D26" s="16"/>
      <c r="E26" s="16"/>
      <c r="F26" s="16"/>
      <c r="G26" s="16"/>
      <c r="H26" s="16"/>
      <c r="I26" s="16"/>
      <c r="J26" s="16"/>
      <c r="K26" s="1044"/>
      <c r="L26" s="1044"/>
      <c r="M26" s="1044"/>
      <c r="N26" s="988">
        <v>21</v>
      </c>
      <c r="O26" s="77" t="s">
        <v>2121</v>
      </c>
      <c r="P26" s="77" t="s">
        <v>2122</v>
      </c>
      <c r="Q26" s="77" t="s">
        <v>1501</v>
      </c>
      <c r="R26" s="16"/>
      <c r="S26" s="16"/>
      <c r="T26" s="16"/>
      <c r="U26" s="16"/>
      <c r="V26" s="16"/>
      <c r="W26" s="16"/>
      <c r="X26" s="77">
        <v>21</v>
      </c>
      <c r="Y26" s="692" t="s">
        <v>2121</v>
      </c>
      <c r="Z26" s="77" t="s">
        <v>2122</v>
      </c>
      <c r="AA26" s="77" t="s">
        <v>1501</v>
      </c>
      <c r="AB26" s="16"/>
      <c r="AC26" s="77">
        <v>21</v>
      </c>
      <c r="AD26" s="77" t="s">
        <v>2446</v>
      </c>
      <c r="AE26" s="77" t="s">
        <v>2447</v>
      </c>
      <c r="AF26" s="77" t="s">
        <v>1501</v>
      </c>
    </row>
    <row r="27" spans="1:32" ht="12">
      <c r="A27" s="16"/>
      <c r="B27" s="16"/>
      <c r="C27" s="16"/>
      <c r="D27" s="16"/>
      <c r="E27" s="16"/>
      <c r="F27" s="16"/>
      <c r="G27" s="16"/>
      <c r="H27" s="16"/>
      <c r="I27" s="16"/>
      <c r="J27" s="16"/>
      <c r="K27" s="1044"/>
      <c r="L27" s="1044"/>
      <c r="M27" s="1044"/>
      <c r="N27" s="988">
        <v>22</v>
      </c>
      <c r="O27" s="77" t="s">
        <v>2144</v>
      </c>
      <c r="P27" s="77" t="s">
        <v>2145</v>
      </c>
      <c r="Q27" s="77" t="s">
        <v>1501</v>
      </c>
      <c r="R27" s="16"/>
      <c r="S27" s="16"/>
      <c r="T27" s="16"/>
      <c r="U27" s="16"/>
      <c r="V27" s="16"/>
      <c r="W27" s="16"/>
      <c r="X27" s="77">
        <v>22</v>
      </c>
      <c r="Y27" s="692" t="s">
        <v>2144</v>
      </c>
      <c r="Z27" s="77" t="s">
        <v>2145</v>
      </c>
      <c r="AA27" s="77" t="s">
        <v>1501</v>
      </c>
      <c r="AB27" s="16"/>
      <c r="AC27" s="77">
        <v>22</v>
      </c>
      <c r="AD27" s="77" t="s">
        <v>2379</v>
      </c>
      <c r="AE27" s="77" t="s">
        <v>2380</v>
      </c>
      <c r="AF27" s="77" t="s">
        <v>1501</v>
      </c>
    </row>
    <row r="28" spans="1:32" ht="12">
      <c r="A28" s="16"/>
      <c r="B28" s="16"/>
      <c r="C28" s="16"/>
      <c r="D28" s="16"/>
      <c r="E28" s="16"/>
      <c r="F28" s="16"/>
      <c r="G28" s="16"/>
      <c r="H28" s="16"/>
      <c r="I28" s="16"/>
      <c r="J28" s="16"/>
      <c r="K28" s="1044"/>
      <c r="L28" s="1044"/>
      <c r="M28" s="1044"/>
      <c r="N28" s="988">
        <v>23</v>
      </c>
      <c r="O28" s="77" t="s">
        <v>2167</v>
      </c>
      <c r="P28" s="77" t="s">
        <v>2168</v>
      </c>
      <c r="Q28" s="77" t="s">
        <v>1501</v>
      </c>
      <c r="R28" s="16"/>
      <c r="S28" s="16"/>
      <c r="T28" s="16"/>
      <c r="U28" s="16"/>
      <c r="V28" s="16"/>
      <c r="W28" s="16"/>
      <c r="X28" s="77">
        <v>23</v>
      </c>
      <c r="Y28" s="692" t="s">
        <v>2167</v>
      </c>
      <c r="Z28" s="77" t="s">
        <v>2168</v>
      </c>
      <c r="AA28" s="77" t="s">
        <v>1501</v>
      </c>
      <c r="AB28" s="16"/>
      <c r="AC28" s="77">
        <v>23</v>
      </c>
      <c r="AD28" s="77" t="s">
        <v>2395</v>
      </c>
      <c r="AE28" s="77" t="s">
        <v>2396</v>
      </c>
      <c r="AF28" s="77" t="s">
        <v>1501</v>
      </c>
    </row>
    <row r="29" spans="1:32" ht="12">
      <c r="A29" s="16"/>
      <c r="B29" s="16"/>
      <c r="C29" s="16"/>
      <c r="D29" s="16"/>
      <c r="E29" s="16"/>
      <c r="F29" s="16"/>
      <c r="G29" s="16"/>
      <c r="H29" s="16"/>
      <c r="I29" s="16"/>
      <c r="J29" s="16"/>
      <c r="K29" s="1044"/>
      <c r="L29" s="1044"/>
      <c r="M29" s="1044"/>
      <c r="N29" s="988">
        <v>24</v>
      </c>
      <c r="O29" s="77" t="s">
        <v>2190</v>
      </c>
      <c r="P29" s="77" t="s">
        <v>2191</v>
      </c>
      <c r="Q29" s="77" t="s">
        <v>1501</v>
      </c>
      <c r="R29" s="16"/>
      <c r="S29" s="16"/>
      <c r="T29" s="16"/>
      <c r="U29" s="16"/>
      <c r="V29" s="16"/>
      <c r="W29" s="16"/>
      <c r="X29" s="77">
        <v>24</v>
      </c>
      <c r="Y29" s="692" t="s">
        <v>2190</v>
      </c>
      <c r="Z29" s="77" t="s">
        <v>2191</v>
      </c>
      <c r="AA29" s="77" t="s">
        <v>1501</v>
      </c>
      <c r="AB29" s="16"/>
      <c r="AC29" s="77">
        <v>24</v>
      </c>
      <c r="AD29" s="77" t="s">
        <v>2450</v>
      </c>
      <c r="AE29" s="77" t="s">
        <v>2451</v>
      </c>
      <c r="AF29" s="77" t="s">
        <v>1501</v>
      </c>
    </row>
    <row r="30" spans="1:32" ht="12">
      <c r="A30" s="16"/>
      <c r="B30" s="16"/>
      <c r="C30" s="16"/>
      <c r="D30" s="16"/>
      <c r="E30" s="16"/>
      <c r="F30" s="16"/>
      <c r="G30" s="16"/>
      <c r="H30" s="16"/>
      <c r="I30" s="16"/>
      <c r="J30" s="16"/>
      <c r="K30" s="1044"/>
      <c r="L30" s="1044"/>
      <c r="M30" s="1044"/>
      <c r="N30" s="988">
        <v>25</v>
      </c>
      <c r="O30" s="77" t="s">
        <v>2213</v>
      </c>
      <c r="P30" s="77" t="s">
        <v>2214</v>
      </c>
      <c r="Q30" s="77" t="s">
        <v>1501</v>
      </c>
      <c r="R30" s="16"/>
      <c r="S30" s="16"/>
      <c r="T30" s="16"/>
      <c r="U30" s="16"/>
      <c r="V30" s="16"/>
      <c r="W30" s="16"/>
      <c r="X30" s="77">
        <v>25</v>
      </c>
      <c r="Y30" s="692" t="s">
        <v>2213</v>
      </c>
      <c r="Z30" s="77" t="s">
        <v>2214</v>
      </c>
      <c r="AA30" s="77" t="s">
        <v>1501</v>
      </c>
      <c r="AB30" s="16"/>
      <c r="AC30" s="77">
        <v>25</v>
      </c>
      <c r="AD30" s="77" t="s">
        <v>1652</v>
      </c>
      <c r="AE30" s="77" t="s">
        <v>1653</v>
      </c>
      <c r="AF30" s="77" t="s">
        <v>1501</v>
      </c>
    </row>
    <row r="31" spans="1:32" ht="12">
      <c r="A31" s="16"/>
      <c r="B31" s="16"/>
      <c r="C31" s="16"/>
      <c r="D31" s="16"/>
      <c r="E31" s="16"/>
      <c r="F31" s="16"/>
      <c r="G31" s="16"/>
      <c r="H31" s="16"/>
      <c r="I31" s="16"/>
      <c r="J31" s="16"/>
      <c r="K31" s="1044"/>
      <c r="L31" s="1044"/>
      <c r="M31" s="1044"/>
      <c r="N31" s="988">
        <v>26</v>
      </c>
      <c r="O31" s="77" t="s">
        <v>2236</v>
      </c>
      <c r="P31" s="77" t="s">
        <v>2237</v>
      </c>
      <c r="Q31" s="77" t="s">
        <v>1501</v>
      </c>
      <c r="R31" s="16"/>
      <c r="S31" s="16"/>
      <c r="T31" s="16"/>
      <c r="U31" s="16"/>
      <c r="V31" s="16"/>
      <c r="W31" s="16"/>
      <c r="X31" s="77">
        <v>26</v>
      </c>
      <c r="Y31" s="692" t="s">
        <v>2236</v>
      </c>
      <c r="Z31" s="77" t="s">
        <v>2237</v>
      </c>
      <c r="AA31" s="77" t="s">
        <v>1501</v>
      </c>
      <c r="AB31" s="16"/>
      <c r="AC31" s="77">
        <v>26</v>
      </c>
      <c r="AD31" s="77" t="s">
        <v>2375</v>
      </c>
      <c r="AE31" s="77" t="s">
        <v>2376</v>
      </c>
      <c r="AF31" s="77" t="s">
        <v>1501</v>
      </c>
    </row>
    <row r="32" spans="1:32" ht="12">
      <c r="A32" s="16"/>
      <c r="B32" s="16"/>
      <c r="C32" s="16"/>
      <c r="D32" s="16"/>
      <c r="E32" s="16"/>
      <c r="F32" s="16"/>
      <c r="G32" s="16"/>
      <c r="H32" s="16"/>
      <c r="I32" s="16"/>
      <c r="J32" s="16"/>
      <c r="K32" s="1044"/>
      <c r="L32" s="1044"/>
      <c r="M32" s="1044"/>
      <c r="N32" s="988">
        <v>27</v>
      </c>
      <c r="O32" s="77" t="s">
        <v>2259</v>
      </c>
      <c r="P32" s="77" t="s">
        <v>2260</v>
      </c>
      <c r="Q32" s="77" t="s">
        <v>1501</v>
      </c>
      <c r="R32" s="16"/>
      <c r="S32" s="16"/>
      <c r="T32" s="16"/>
      <c r="U32" s="16"/>
      <c r="V32" s="16"/>
      <c r="W32" s="16"/>
      <c r="X32" s="77">
        <v>27</v>
      </c>
      <c r="Y32" s="692" t="s">
        <v>2259</v>
      </c>
      <c r="Z32" s="77" t="s">
        <v>2260</v>
      </c>
      <c r="AA32" s="77" t="s">
        <v>1501</v>
      </c>
      <c r="AB32" s="16"/>
      <c r="AC32" s="77">
        <v>27</v>
      </c>
      <c r="AD32" s="77" t="s">
        <v>2331</v>
      </c>
      <c r="AE32" s="77" t="s">
        <v>2332</v>
      </c>
      <c r="AF32" s="77" t="s">
        <v>1501</v>
      </c>
    </row>
    <row r="33" spans="1:32" ht="12">
      <c r="A33" s="16"/>
      <c r="B33" s="16"/>
      <c r="C33" s="16"/>
      <c r="D33" s="16"/>
      <c r="E33" s="16"/>
      <c r="F33" s="16"/>
      <c r="G33" s="16"/>
      <c r="H33" s="16"/>
      <c r="I33" s="16"/>
      <c r="J33" s="16"/>
      <c r="K33" s="1044"/>
      <c r="L33" s="1044"/>
      <c r="M33" s="1044"/>
      <c r="N33" s="988">
        <v>28</v>
      </c>
      <c r="O33" s="77" t="s">
        <v>1637</v>
      </c>
      <c r="P33" s="77" t="s">
        <v>1638</v>
      </c>
      <c r="Q33" s="77" t="s">
        <v>1501</v>
      </c>
      <c r="R33" s="16"/>
      <c r="S33" s="16"/>
      <c r="T33" s="16"/>
      <c r="U33" s="16"/>
      <c r="V33" s="16"/>
      <c r="W33" s="16"/>
      <c r="X33" s="77">
        <v>28</v>
      </c>
      <c r="Y33" s="692" t="s">
        <v>1637</v>
      </c>
      <c r="Z33" s="77" t="s">
        <v>1638</v>
      </c>
      <c r="AA33" s="77" t="s">
        <v>1501</v>
      </c>
      <c r="AB33" s="16"/>
      <c r="AC33" s="77">
        <v>28</v>
      </c>
      <c r="AD33" s="77" t="s">
        <v>2427</v>
      </c>
      <c r="AE33" s="77" t="s">
        <v>2428</v>
      </c>
      <c r="AF33" s="77" t="s">
        <v>1501</v>
      </c>
    </row>
    <row r="34" spans="1:32" ht="12">
      <c r="A34" s="16"/>
      <c r="B34" s="16"/>
      <c r="C34" s="16"/>
      <c r="D34" s="16"/>
      <c r="E34" s="16"/>
      <c r="F34" s="16"/>
      <c r="G34" s="16"/>
      <c r="H34" s="16"/>
      <c r="I34" s="16"/>
      <c r="J34" s="16"/>
      <c r="K34" s="1044"/>
      <c r="L34" s="1044"/>
      <c r="M34" s="1044"/>
      <c r="N34" s="988">
        <v>29</v>
      </c>
      <c r="O34" s="77" t="s">
        <v>2301</v>
      </c>
      <c r="P34" s="77" t="s">
        <v>2302</v>
      </c>
      <c r="Q34" s="77" t="s">
        <v>1501</v>
      </c>
      <c r="R34" s="16"/>
      <c r="S34" s="16"/>
      <c r="T34" s="16"/>
      <c r="U34" s="16"/>
      <c r="V34" s="16"/>
      <c r="W34" s="16"/>
      <c r="X34" s="77">
        <v>29</v>
      </c>
      <c r="Y34" s="692" t="s">
        <v>2301</v>
      </c>
      <c r="Z34" s="77" t="s">
        <v>2302</v>
      </c>
      <c r="AA34" s="77" t="s">
        <v>1501</v>
      </c>
      <c r="AB34" s="16"/>
      <c r="AC34" s="77">
        <v>29</v>
      </c>
      <c r="AD34" s="77" t="s">
        <v>2434</v>
      </c>
      <c r="AE34" s="77" t="s">
        <v>2435</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2407</v>
      </c>
      <c r="AE35" s="77" t="s">
        <v>2408</v>
      </c>
      <c r="AF35" s="77" t="s">
        <v>1501</v>
      </c>
    </row>
    <row r="36" spans="1:32" ht="12">
      <c r="A36" s="16"/>
      <c r="B36" s="16"/>
      <c r="C36" s="16"/>
      <c r="D36" s="16"/>
      <c r="E36" s="16"/>
      <c r="F36" s="16"/>
      <c r="G36" s="16"/>
      <c r="H36" s="16"/>
      <c r="I36" s="16"/>
      <c r="J36" s="16"/>
      <c r="K36" s="1044"/>
      <c r="L36" s="1044"/>
      <c r="M36" s="1044"/>
      <c r="N36" s="988">
        <v>31</v>
      </c>
      <c r="O36" s="77" t="s">
        <v>2467</v>
      </c>
      <c r="P36" s="77" t="s">
        <v>2468</v>
      </c>
      <c r="Q36" s="77" t="s">
        <v>1508</v>
      </c>
      <c r="R36" s="16"/>
      <c r="S36" s="16"/>
      <c r="T36" s="16"/>
      <c r="U36" s="16"/>
      <c r="V36" s="16"/>
      <c r="W36" s="16"/>
      <c r="X36" s="77">
        <v>31</v>
      </c>
      <c r="Y36" s="692">
        <v>0</v>
      </c>
      <c r="Z36" s="77">
        <v>0</v>
      </c>
      <c r="AA36" s="77">
        <v>0</v>
      </c>
      <c r="AB36" s="16"/>
      <c r="AC36" s="77">
        <v>31</v>
      </c>
      <c r="AD36" s="77" t="s">
        <v>2387</v>
      </c>
      <c r="AE36" s="77" t="s">
        <v>2388</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2423</v>
      </c>
      <c r="AE37" s="77" t="s">
        <v>2424</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2442</v>
      </c>
      <c r="AE38" s="77" t="s">
        <v>2443</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2462</v>
      </c>
      <c r="AE39" s="77" t="s">
        <v>2463</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2431</v>
      </c>
      <c r="AE40" s="77" t="s">
        <v>2191</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2383</v>
      </c>
      <c r="AE41" s="77" t="s">
        <v>2384</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2438</v>
      </c>
      <c r="AE42" s="77" t="s">
        <v>2439</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2419</v>
      </c>
      <c r="AE43" s="77" t="s">
        <v>2420</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2363</v>
      </c>
      <c r="AE44" s="77" t="s">
        <v>2364</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1656</v>
      </c>
      <c r="AE45" s="77" t="s">
        <v>1657</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1648</v>
      </c>
      <c r="AE46" s="77" t="s">
        <v>1649</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2359</v>
      </c>
      <c r="AE47" s="77" t="s">
        <v>2360</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2458</v>
      </c>
      <c r="AE48" s="77" t="s">
        <v>2459</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2367</v>
      </c>
      <c r="AE49" s="77" t="s">
        <v>2368</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2355</v>
      </c>
      <c r="AE50" s="77" t="s">
        <v>2356</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1644</v>
      </c>
      <c r="AE51" s="77" t="s">
        <v>1645</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43</v>
      </c>
      <c r="I4" s="70" t="str">
        <f>HLOOKUP(I3,比較地域マスタ!$E$5:$L$6,2,0)</f>
        <v>熊本県</v>
      </c>
      <c r="J4" s="70" t="str">
        <f>HLOOKUP(J3,比較地域マスタ!$E$5:$L$6,2,0)</f>
        <v>阿蘇市</v>
      </c>
      <c r="K4" s="70" t="str">
        <f>HLOOKUP(K3,比較地域マスタ!$E$5:$L$6,2,0)</f>
        <v>43214</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阿蘇市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66.495201308166344</v>
      </c>
      <c r="BB5" s="29"/>
      <c r="BC5" s="17"/>
      <c r="BD5" s="1005">
        <f>SUM(BC6:BC8)</f>
        <v>122.25128995028088</v>
      </c>
      <c r="BE5" s="29"/>
      <c r="BF5" s="17"/>
      <c r="BG5" s="1005">
        <f>AK35</f>
        <v>91.604890658107436</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59.331836183598703</v>
      </c>
      <c r="BA6" s="17"/>
      <c r="BB6" s="29"/>
      <c r="BC6" s="1005">
        <f>O32</f>
        <v>104.54248259638629</v>
      </c>
      <c r="BD6" s="17"/>
      <c r="BE6" s="29"/>
      <c r="BF6" s="1005">
        <f>AK36</f>
        <v>77.664886285545592</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2.5376927083322331</v>
      </c>
      <c r="BA7" s="17"/>
      <c r="BB7" s="29"/>
      <c r="BC7" s="1005">
        <f>O33</f>
        <v>2.0932158671980932</v>
      </c>
      <c r="BD7" s="17"/>
      <c r="BE7" s="29"/>
      <c r="BF7" s="1005">
        <f t="shared" ref="BF7:BF8" si="0">AK37</f>
        <v>1.917347347944357</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4.6256724162354157</v>
      </c>
      <c r="BA8" s="17"/>
      <c r="BB8" s="29"/>
      <c r="BC8" s="1005">
        <f>O34</f>
        <v>15.61559148669649</v>
      </c>
      <c r="BD8" s="17"/>
      <c r="BE8" s="29"/>
      <c r="BF8" s="1005">
        <f t="shared" si="0"/>
        <v>12.022657024617489</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211.2191983017087</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35.221584247735123</v>
      </c>
      <c r="BA9" s="1005">
        <f>AZ9</f>
        <v>35.221584247735123</v>
      </c>
      <c r="BB9" s="29"/>
      <c r="BC9" s="1005">
        <f>O35</f>
        <v>50.327941078290067</v>
      </c>
      <c r="BD9" s="1005">
        <f>BC9</f>
        <v>50.327941078290067</v>
      </c>
      <c r="BE9" s="29"/>
      <c r="BF9" s="1005">
        <f>AK39</f>
        <v>28.59268926295287</v>
      </c>
      <c r="BG9" s="1005">
        <f>AK39</f>
        <v>28.59268926295287</v>
      </c>
      <c r="BH9" s="29"/>
    </row>
    <row r="10" spans="1:62" ht="17.100000000000001" customHeight="1" thickBot="1">
      <c r="B10" s="323"/>
      <c r="C10" s="324"/>
      <c r="D10" s="326"/>
      <c r="E10" s="326"/>
      <c r="F10" s="326"/>
      <c r="G10" s="325"/>
      <c r="H10" s="325"/>
      <c r="I10" s="326"/>
      <c r="J10" s="327"/>
      <c r="K10" s="334"/>
      <c r="L10" s="246" t="s">
        <v>114</v>
      </c>
      <c r="M10" s="246"/>
      <c r="N10" s="563"/>
      <c r="O10" s="906">
        <f>SUM(O11:O13)</f>
        <v>66.495201308166344</v>
      </c>
      <c r="P10" s="453">
        <f t="shared" ref="P10:P22" si="1">O10/$O$9</f>
        <v>0.31481608605096395</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32.460156469821477</v>
      </c>
      <c r="BA10" s="1005">
        <f>AZ10</f>
        <v>32.460156469821477</v>
      </c>
      <c r="BB10" s="29"/>
      <c r="BC10" s="1005">
        <f>O36</f>
        <v>51.232171634817668</v>
      </c>
      <c r="BD10" s="1005">
        <f>BC10</f>
        <v>51.232171634817668</v>
      </c>
      <c r="BE10" s="29"/>
      <c r="BF10" s="1005">
        <f>AK40</f>
        <v>28.799358402550791</v>
      </c>
      <c r="BG10" s="1005">
        <f>AK40</f>
        <v>28.799358402550791</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59.331836183598703</v>
      </c>
      <c r="P11" s="454">
        <f t="shared" si="1"/>
        <v>0.28090172039592826</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76.379429811739271</v>
      </c>
      <c r="BB11" s="29"/>
      <c r="BC11" s="1005"/>
      <c r="BD11" s="1005">
        <f>SUM(BC12:BC14)</f>
        <v>71.04228489587355</v>
      </c>
      <c r="BE11" s="29"/>
      <c r="BF11" s="17"/>
      <c r="BG11" s="1005">
        <f>AK41</f>
        <v>60.563196848268639</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2.5376927083322331</v>
      </c>
      <c r="P12" s="454">
        <f t="shared" si="1"/>
        <v>1.2014498344546098E-2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74.606874757951147</v>
      </c>
      <c r="BA12" s="17"/>
      <c r="BB12" s="29"/>
      <c r="BC12" s="1005">
        <f>O38</f>
        <v>68.863274892477648</v>
      </c>
      <c r="BD12" s="17"/>
      <c r="BE12" s="29"/>
      <c r="BF12" s="1005">
        <f>AK42</f>
        <v>59.106109376375798</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4.6256724162354157</v>
      </c>
      <c r="P13" s="454">
        <f t="shared" si="1"/>
        <v>2.1899867310489624E-2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1.7725550537881201</v>
      </c>
      <c r="BA13" s="17"/>
      <c r="BB13" s="29"/>
      <c r="BC13" s="1005">
        <f>O41</f>
        <v>2.1790100033958999</v>
      </c>
      <c r="BD13" s="17"/>
      <c r="BE13" s="29"/>
      <c r="BF13" s="1005">
        <f>AK45</f>
        <v>1.4570874718928428</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35.221584247735123</v>
      </c>
      <c r="P14" s="453">
        <f t="shared" si="1"/>
        <v>0.16675370672235995</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32.460156469821477</v>
      </c>
      <c r="P15" s="453">
        <f t="shared" si="1"/>
        <v>0.15367995301002374</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0.66282646424647185</v>
      </c>
      <c r="BA15" s="1005">
        <f>AZ15</f>
        <v>0.66282646424647185</v>
      </c>
      <c r="BB15" s="29"/>
      <c r="BC15" s="1005">
        <f>O43</f>
        <v>0</v>
      </c>
      <c r="BD15" s="1005">
        <f>BC15</f>
        <v>0</v>
      </c>
      <c r="BE15" s="29"/>
      <c r="BF15" s="1005">
        <f>AK47</f>
        <v>0</v>
      </c>
      <c r="BG15" s="1005">
        <f>AK47</f>
        <v>0</v>
      </c>
      <c r="BH15" s="29"/>
    </row>
    <row r="16" spans="1:62" ht="17.100000000000001" customHeight="1" thickBot="1">
      <c r="B16" s="323"/>
      <c r="C16" s="324"/>
      <c r="D16" s="326"/>
      <c r="E16" s="326"/>
      <c r="F16" s="326"/>
      <c r="G16" s="325"/>
      <c r="H16" s="325"/>
      <c r="I16" s="326"/>
      <c r="J16" s="327"/>
      <c r="K16" s="335"/>
      <c r="L16" s="246" t="s">
        <v>128</v>
      </c>
      <c r="M16" s="344"/>
      <c r="N16" s="345"/>
      <c r="O16" s="906">
        <f>SUM(O18:O21)</f>
        <v>76.379429811739271</v>
      </c>
      <c r="P16" s="453">
        <f t="shared" si="1"/>
        <v>0.36161215659306561</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74.606874757951147</v>
      </c>
      <c r="P17" s="454">
        <f t="shared" si="1"/>
        <v>0.35322013982546019</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34.8050030918603</v>
      </c>
      <c r="P18" s="454">
        <f t="shared" si="1"/>
        <v>0.16478143734900605</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39.801871666090847</v>
      </c>
      <c r="P19" s="454">
        <f t="shared" si="1"/>
        <v>0.18843870247645411</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1.7725550537881201</v>
      </c>
      <c r="P20" s="454">
        <f t="shared" si="1"/>
        <v>8.3920167676054501E-3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0.66282646424647185</v>
      </c>
      <c r="P22" s="612">
        <f t="shared" si="1"/>
        <v>3.1380976235866613E-3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68.997525900287172</v>
      </c>
      <c r="AZ22" s="1005">
        <f t="shared" si="3"/>
        <v>99.88756812595993</v>
      </c>
      <c r="BA22" s="1005">
        <f t="shared" si="3"/>
        <v>112.40801075240648</v>
      </c>
      <c r="BB22" s="1005">
        <f t="shared" si="3"/>
        <v>121.21473295051159</v>
      </c>
      <c r="BC22" s="1005">
        <f t="shared" si="3"/>
        <v>122.25128995028088</v>
      </c>
      <c r="BD22" s="1005">
        <f t="shared" si="3"/>
        <v>109.83833061153535</v>
      </c>
      <c r="BE22" s="1005">
        <f t="shared" si="3"/>
        <v>86.461147595553982</v>
      </c>
      <c r="BF22" s="1005">
        <f t="shared" si="3"/>
        <v>114.49907351936386</v>
      </c>
      <c r="BG22" s="1005">
        <f t="shared" si="3"/>
        <v>107.79643122413894</v>
      </c>
      <c r="BH22" s="1005">
        <f t="shared" si="3"/>
        <v>87.744758816999351</v>
      </c>
      <c r="BI22" s="1005">
        <f t="shared" si="3"/>
        <v>90.527494814447593</v>
      </c>
      <c r="BJ22" s="1005">
        <f t="shared" si="3"/>
        <v>83.450662016747941</v>
      </c>
      <c r="BK22" s="1005">
        <f t="shared" si="3"/>
        <v>89.918498807077341</v>
      </c>
      <c r="BL22" s="1005">
        <f t="shared" si="3"/>
        <v>91.604890658107436</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37.517308988329859</v>
      </c>
      <c r="AZ23" s="1005">
        <f t="shared" ref="AZ23:BL23" si="4">Y39</f>
        <v>39.63074451396448</v>
      </c>
      <c r="BA23" s="1005">
        <f t="shared" si="4"/>
        <v>45.511848932959339</v>
      </c>
      <c r="BB23" s="1005">
        <f t="shared" si="4"/>
        <v>51.308786375914828</v>
      </c>
      <c r="BC23" s="1005">
        <f t="shared" si="4"/>
        <v>50.327941078290067</v>
      </c>
      <c r="BD23" s="1005">
        <f t="shared" si="4"/>
        <v>47.586648597495667</v>
      </c>
      <c r="BE23" s="1005">
        <f t="shared" si="4"/>
        <v>42.529669419035073</v>
      </c>
      <c r="BF23" s="1005">
        <f t="shared" si="4"/>
        <v>34.104785149633834</v>
      </c>
      <c r="BG23" s="1005">
        <f t="shared" si="4"/>
        <v>31.038022576964206</v>
      </c>
      <c r="BH23" s="1005">
        <f t="shared" si="4"/>
        <v>28.139097510189305</v>
      </c>
      <c r="BI23" s="1005">
        <f t="shared" si="4"/>
        <v>31.442647260874089</v>
      </c>
      <c r="BJ23" s="1005">
        <f t="shared" si="4"/>
        <v>28.545347938830197</v>
      </c>
      <c r="BK23" s="1005">
        <f t="shared" si="4"/>
        <v>26.383756143875367</v>
      </c>
      <c r="BL23" s="1005">
        <f t="shared" si="4"/>
        <v>28.59268926295287</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28.815753034724889</v>
      </c>
      <c r="AZ24" s="1005">
        <f t="shared" ref="AZ24:BL24" si="5">Y40</f>
        <v>34.969599205342291</v>
      </c>
      <c r="BA24" s="1005">
        <f t="shared" si="5"/>
        <v>43.049726482544443</v>
      </c>
      <c r="BB24" s="1005">
        <f t="shared" si="5"/>
        <v>46.538564136147727</v>
      </c>
      <c r="BC24" s="1005">
        <f t="shared" si="5"/>
        <v>51.232171634817668</v>
      </c>
      <c r="BD24" s="1005">
        <f t="shared" si="5"/>
        <v>40.546204427078891</v>
      </c>
      <c r="BE24" s="1005">
        <f t="shared" si="5"/>
        <v>36.726952105832488</v>
      </c>
      <c r="BF24" s="1005">
        <f t="shared" si="5"/>
        <v>36.274409568488473</v>
      </c>
      <c r="BG24" s="1005">
        <f t="shared" si="5"/>
        <v>34.278374710281447</v>
      </c>
      <c r="BH24" s="1005">
        <f t="shared" si="5"/>
        <v>25.9064737065857</v>
      </c>
      <c r="BI24" s="1005">
        <f t="shared" si="5"/>
        <v>24.594755736481787</v>
      </c>
      <c r="BJ24" s="1005">
        <f t="shared" si="5"/>
        <v>25.790403971902723</v>
      </c>
      <c r="BK24" s="1005">
        <f t="shared" si="5"/>
        <v>21.186708387011311</v>
      </c>
      <c r="BL24" s="1005">
        <f t="shared" si="5"/>
        <v>28.799358402550791</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72.393865471738053</v>
      </c>
      <c r="AZ25" s="1005">
        <f t="shared" ref="AZ25:BL25" si="6">Y41</f>
        <v>72.68190294472727</v>
      </c>
      <c r="BA25" s="1005">
        <f t="shared" si="6"/>
        <v>71.133661637600909</v>
      </c>
      <c r="BB25" s="1005">
        <f t="shared" si="6"/>
        <v>71.981392477465164</v>
      </c>
      <c r="BC25" s="1005">
        <f t="shared" si="6"/>
        <v>71.04228489587355</v>
      </c>
      <c r="BD25" s="1005">
        <f t="shared" si="6"/>
        <v>69.133939050566411</v>
      </c>
      <c r="BE25" s="1005">
        <f t="shared" si="6"/>
        <v>68.462352608599787</v>
      </c>
      <c r="BF25" s="1005">
        <f t="shared" si="6"/>
        <v>68.215237238282796</v>
      </c>
      <c r="BG25" s="1005">
        <f t="shared" si="6"/>
        <v>67.607811546766158</v>
      </c>
      <c r="BH25" s="1005">
        <f t="shared" si="6"/>
        <v>66.438954631158921</v>
      </c>
      <c r="BI25" s="1005">
        <f t="shared" si="6"/>
        <v>65.524589005187764</v>
      </c>
      <c r="BJ25" s="1005">
        <f t="shared" si="6"/>
        <v>59.358380345395915</v>
      </c>
      <c r="BK25" s="1005">
        <f t="shared" si="6"/>
        <v>59.425032557610237</v>
      </c>
      <c r="BL25" s="1005">
        <f t="shared" si="6"/>
        <v>60.563196848268639</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v>
      </c>
      <c r="AZ26" s="1005">
        <f t="shared" si="7"/>
        <v>0</v>
      </c>
      <c r="BA26" s="1005">
        <f t="shared" si="7"/>
        <v>0</v>
      </c>
      <c r="BB26" s="1005">
        <f t="shared" si="7"/>
        <v>0</v>
      </c>
      <c r="BC26" s="1005">
        <f t="shared" si="7"/>
        <v>0</v>
      </c>
      <c r="BD26" s="1005">
        <f t="shared" si="7"/>
        <v>0</v>
      </c>
      <c r="BE26" s="1005">
        <f t="shared" si="7"/>
        <v>0</v>
      </c>
      <c r="BF26" s="1005">
        <f t="shared" si="7"/>
        <v>0</v>
      </c>
      <c r="BG26" s="1005">
        <f t="shared" si="7"/>
        <v>0</v>
      </c>
      <c r="BH26" s="1005">
        <f t="shared" si="7"/>
        <v>0</v>
      </c>
      <c r="BI26" s="1005">
        <f t="shared" si="7"/>
        <v>0</v>
      </c>
      <c r="BJ26" s="1005">
        <f t="shared" si="7"/>
        <v>0</v>
      </c>
      <c r="BK26" s="1005">
        <f t="shared" si="7"/>
        <v>0</v>
      </c>
      <c r="BL26" s="1005">
        <f t="shared" si="7"/>
        <v>0</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207.72445339507996</v>
      </c>
      <c r="AZ27" s="1005">
        <f t="shared" si="8"/>
        <v>247.16981478999395</v>
      </c>
      <c r="BA27" s="1005">
        <f t="shared" si="8"/>
        <v>272.10324780551116</v>
      </c>
      <c r="BB27" s="1005">
        <f t="shared" si="8"/>
        <v>291.04347594003934</v>
      </c>
      <c r="BC27" s="1005">
        <f t="shared" si="8"/>
        <v>294.85368755926214</v>
      </c>
      <c r="BD27" s="1005">
        <f t="shared" si="8"/>
        <v>267.10512268667634</v>
      </c>
      <c r="BE27" s="1005">
        <f t="shared" si="8"/>
        <v>234.18012172902132</v>
      </c>
      <c r="BF27" s="1005">
        <f t="shared" si="8"/>
        <v>253.09350547576895</v>
      </c>
      <c r="BG27" s="1005">
        <f t="shared" si="8"/>
        <v>240.72064005815074</v>
      </c>
      <c r="BH27" s="1005">
        <f t="shared" si="8"/>
        <v>208.22928466493329</v>
      </c>
      <c r="BI27" s="1005">
        <f t="shared" si="8"/>
        <v>212.08948681699121</v>
      </c>
      <c r="BJ27" s="1005">
        <f t="shared" si="8"/>
        <v>197.14479427287677</v>
      </c>
      <c r="BK27" s="1005">
        <f t="shared" si="8"/>
        <v>196.91399589557426</v>
      </c>
      <c r="BL27" s="1005">
        <f t="shared" si="8"/>
        <v>209.56013517187972</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294.85368755926214</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122.25128995028088</v>
      </c>
      <c r="P31" s="453">
        <f t="shared" ref="P31:P43" si="9">O31/$O$30</f>
        <v>0.41461679167810916</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104.54248259638629</v>
      </c>
      <c r="P32" s="454">
        <f t="shared" si="9"/>
        <v>0.35455714819701711</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2.0932158671980932</v>
      </c>
      <c r="P33" s="454">
        <f t="shared" si="9"/>
        <v>7.0991680128720831E-3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15.61559148669649</v>
      </c>
      <c r="P34" s="454">
        <f t="shared" si="9"/>
        <v>5.2960475468219942E-2</v>
      </c>
      <c r="Q34" s="328"/>
      <c r="R34" s="13"/>
      <c r="S34" s="323"/>
      <c r="T34" s="563" t="s">
        <v>112</v>
      </c>
      <c r="U34" s="332"/>
      <c r="V34" s="332"/>
      <c r="W34" s="332"/>
      <c r="X34" s="893">
        <f>X35+X39+X40+X41+X47</f>
        <v>207.72445339507996</v>
      </c>
      <c r="Y34" s="894">
        <f t="shared" ref="Y34:AK34" si="10">Y35+Y39+Y40+Y41+Y47</f>
        <v>247.16981478999395</v>
      </c>
      <c r="Z34" s="894">
        <f t="shared" si="10"/>
        <v>272.10324780551116</v>
      </c>
      <c r="AA34" s="894">
        <f t="shared" si="10"/>
        <v>291.04347594003934</v>
      </c>
      <c r="AB34" s="894">
        <f t="shared" si="10"/>
        <v>294.85368755926214</v>
      </c>
      <c r="AC34" s="894">
        <f t="shared" si="10"/>
        <v>267.10512268667634</v>
      </c>
      <c r="AD34" s="894">
        <f t="shared" si="10"/>
        <v>234.18012172902132</v>
      </c>
      <c r="AE34" s="894">
        <f t="shared" si="10"/>
        <v>253.09350547576895</v>
      </c>
      <c r="AF34" s="894">
        <f t="shared" si="10"/>
        <v>240.72064005815074</v>
      </c>
      <c r="AG34" s="894">
        <f t="shared" si="10"/>
        <v>208.22928466493329</v>
      </c>
      <c r="AH34" s="894">
        <f t="shared" si="10"/>
        <v>212.08948681699121</v>
      </c>
      <c r="AI34" s="894">
        <f t="shared" si="10"/>
        <v>197.14479427287677</v>
      </c>
      <c r="AJ34" s="894">
        <f t="shared" si="10"/>
        <v>196.91399589557426</v>
      </c>
      <c r="AK34" s="895">
        <f t="shared" si="10"/>
        <v>209.56013517187972</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50.327941078290067</v>
      </c>
      <c r="P35" s="453">
        <f t="shared" si="9"/>
        <v>0.17068784689414726</v>
      </c>
      <c r="Q35" s="328"/>
      <c r="R35" s="13"/>
      <c r="S35" s="323"/>
      <c r="T35" s="334"/>
      <c r="U35" s="246" t="s">
        <v>114</v>
      </c>
      <c r="V35" s="344"/>
      <c r="W35" s="344"/>
      <c r="X35" s="896">
        <f>SUM(X36:X38)</f>
        <v>68.997525900287172</v>
      </c>
      <c r="Y35" s="897">
        <f t="shared" ref="Y35:AK35" si="11">SUM(Y36:Y38)</f>
        <v>99.88756812595993</v>
      </c>
      <c r="Z35" s="897">
        <f t="shared" si="11"/>
        <v>112.40801075240648</v>
      </c>
      <c r="AA35" s="897">
        <f t="shared" si="11"/>
        <v>121.21473295051159</v>
      </c>
      <c r="AB35" s="897">
        <f t="shared" si="11"/>
        <v>122.25128995028088</v>
      </c>
      <c r="AC35" s="897">
        <f t="shared" si="11"/>
        <v>109.83833061153535</v>
      </c>
      <c r="AD35" s="897">
        <f t="shared" si="11"/>
        <v>86.461147595553982</v>
      </c>
      <c r="AE35" s="897">
        <f t="shared" si="11"/>
        <v>114.49907351936386</v>
      </c>
      <c r="AF35" s="897">
        <f t="shared" si="11"/>
        <v>107.79643122413894</v>
      </c>
      <c r="AG35" s="897">
        <f t="shared" si="11"/>
        <v>87.744758816999351</v>
      </c>
      <c r="AH35" s="897">
        <f t="shared" si="11"/>
        <v>90.527494814447593</v>
      </c>
      <c r="AI35" s="897">
        <f t="shared" si="11"/>
        <v>83.450662016747941</v>
      </c>
      <c r="AJ35" s="897">
        <f t="shared" si="11"/>
        <v>89.918498807077341</v>
      </c>
      <c r="AK35" s="898">
        <f t="shared" si="11"/>
        <v>91.604890658107436</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51.232171634817668</v>
      </c>
      <c r="P36" s="453">
        <f t="shared" si="9"/>
        <v>0.17375455623060709</v>
      </c>
      <c r="Q36" s="328"/>
      <c r="R36" s="13"/>
      <c r="S36" s="356" t="s">
        <v>184</v>
      </c>
      <c r="T36" s="335"/>
      <c r="U36" s="346"/>
      <c r="V36" s="336" t="s">
        <v>184</v>
      </c>
      <c r="W36" s="357"/>
      <c r="X36" s="899">
        <f>VLOOKUP(年度マスタ!$K$4&amp;"_"&amp;X$33,データシート1!$A:$BT,MATCH("aa_"&amp;$S36,データシート1!$A$1:$BT$1,0),0)</f>
        <v>47.595048223378441</v>
      </c>
      <c r="Y36" s="900">
        <f>VLOOKUP(年度マスタ!$K$4&amp;"_"&amp;Y$33,データシート1!$A:$BT,MATCH("aa_"&amp;$S36,データシート1!$A$1:$BT$1,0),0)</f>
        <v>79.075878094052783</v>
      </c>
      <c r="Z36" s="900">
        <f>VLOOKUP(年度マスタ!$K$4&amp;"_"&amp;Z$33,データシート1!$A:$BT,MATCH("aa_"&amp;$S36,データシート1!$A$1:$BT$1,0),0)</f>
        <v>93.148649062250442</v>
      </c>
      <c r="AA36" s="900">
        <f>VLOOKUP(年度マスタ!$K$4&amp;"_"&amp;AA$33,データシート1!$A:$BT,MATCH("aa_"&amp;$S36,データシート1!$A$1:$BT$1,0),0)</f>
        <v>102.2023435004034</v>
      </c>
      <c r="AB36" s="900">
        <f>VLOOKUP(年度マスタ!$K$4&amp;"_"&amp;AB$33,データシート1!$A:$BT,MATCH("aa_"&amp;$S36,データシート1!$A$1:$BT$1,0),0)</f>
        <v>104.54248259638629</v>
      </c>
      <c r="AC36" s="900">
        <f>VLOOKUP(年度マスタ!$K$4&amp;"_"&amp;AC$33,データシート1!$A:$BT,MATCH("aa_"&amp;$S36,データシート1!$A$1:$BT$1,0),0)</f>
        <v>90.033057503338085</v>
      </c>
      <c r="AD36" s="900">
        <f>VLOOKUP(年度マスタ!$K$4&amp;"_"&amp;AD$33,データシート1!$A:$BT,MATCH("aa_"&amp;$S36,データシート1!$A$1:$BT$1,0),0)</f>
        <v>67.027838021370286</v>
      </c>
      <c r="AE36" s="900">
        <f>VLOOKUP(年度マスタ!$K$4&amp;"_"&amp;AE$33,データシート1!$A:$BT,MATCH("aa_"&amp;$S36,データシート1!$A$1:$BT$1,0),0)</f>
        <v>95.551745867123699</v>
      </c>
      <c r="AF36" s="900">
        <f>VLOOKUP(年度マスタ!$K$4&amp;"_"&amp;AF$33,データシート1!$A:$BT,MATCH("aa_"&amp;$S36,データシート1!$A$1:$BT$1,0),0)</f>
        <v>90.211760193671282</v>
      </c>
      <c r="AG36" s="900">
        <f>VLOOKUP(年度マスタ!$K$4&amp;"_"&amp;AG$33,データシート1!$A:$BT,MATCH("aa_"&amp;$S36,データシート1!$A$1:$BT$1,0),0)</f>
        <v>72.330856338969042</v>
      </c>
      <c r="AH36" s="900">
        <f>VLOOKUP(年度マスタ!$K$4&amp;"_"&amp;AH$33,データシート1!$A:$BT,MATCH("aa_"&amp;$S36,データシート1!$A$1:$BT$1,0),0)</f>
        <v>74.969467783735084</v>
      </c>
      <c r="AI36" s="900">
        <f>VLOOKUP(年度マスタ!$K$4&amp;"_"&amp;AI$33,データシート1!$A:$BT,MATCH("aa_"&amp;$S36,データシート1!$A$1:$BT$1,0),0)</f>
        <v>66.567253681449472</v>
      </c>
      <c r="AJ36" s="900">
        <f>VLOOKUP(年度マスタ!$K$4&amp;"_"&amp;AJ$33,データシート1!$A:$BT,MATCH("aa_"&amp;$S36,データシート1!$A$1:$BT$1,0),0)</f>
        <v>74.595934769353477</v>
      </c>
      <c r="AK36" s="901">
        <f>VLOOKUP(年度マスタ!$K$4&amp;"_"&amp;AK$33,データシート1!$A:$BT,MATCH("aa_"&amp;$S36,データシート1!$A$1:$BT$1,0),0)</f>
        <v>77.664886285545592</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71.04228489587355</v>
      </c>
      <c r="P37" s="453">
        <f t="shared" si="9"/>
        <v>0.24094080519713656</v>
      </c>
      <c r="Q37" s="328"/>
      <c r="R37" s="13"/>
      <c r="S37" s="356" t="s">
        <v>187</v>
      </c>
      <c r="T37" s="335"/>
      <c r="U37" s="346"/>
      <c r="V37" s="336" t="s">
        <v>194</v>
      </c>
      <c r="W37" s="357"/>
      <c r="X37" s="899">
        <f>VLOOKUP(年度マスタ!$K$4&amp;"_"&amp;X$33,データシート1!$A:$BT,MATCH("aa_"&amp;$S37,データシート1!$A$1:$BT$1,0),0)</f>
        <v>1.7636213694223291</v>
      </c>
      <c r="Y37" s="900">
        <f>VLOOKUP(年度マスタ!$K$4&amp;"_"&amp;Y$33,データシート1!$A:$BT,MATCH("aa_"&amp;$S37,データシート1!$A$1:$BT$1,0),0)</f>
        <v>1.900132257378671</v>
      </c>
      <c r="Z37" s="900">
        <f>VLOOKUP(年度マスタ!$K$4&amp;"_"&amp;Z$33,データシート1!$A:$BT,MATCH("aa_"&amp;$S37,データシート1!$A$1:$BT$1,0),0)</f>
        <v>2.5104544883022881</v>
      </c>
      <c r="AA37" s="900">
        <f>VLOOKUP(年度マスタ!$K$4&amp;"_"&amp;AA$33,データシート1!$A:$BT,MATCH("aa_"&amp;$S37,データシート1!$A$1:$BT$1,0),0)</f>
        <v>2.4271228914195389</v>
      </c>
      <c r="AB37" s="900">
        <f>VLOOKUP(年度マスタ!$K$4&amp;"_"&amp;AB$33,データシート1!$A:$BT,MATCH("aa_"&amp;$S37,データシート1!$A$1:$BT$1,0),0)</f>
        <v>2.0932158671980932</v>
      </c>
      <c r="AC37" s="900">
        <f>VLOOKUP(年度マスタ!$K$4&amp;"_"&amp;AC$33,データシート1!$A:$BT,MATCH("aa_"&amp;$S37,データシート1!$A$1:$BT$1,0),0)</f>
        <v>2.5318221758640469</v>
      </c>
      <c r="AD37" s="900">
        <f>VLOOKUP(年度マスタ!$K$4&amp;"_"&amp;AD$33,データシート1!$A:$BT,MATCH("aa_"&amp;$S37,データシート1!$A$1:$BT$1,0),0)</f>
        <v>2.3864085589892641</v>
      </c>
      <c r="AE37" s="900">
        <f>VLOOKUP(年度マスタ!$K$4&amp;"_"&amp;AE$33,データシート1!$A:$BT,MATCH("aa_"&amp;$S37,データシート1!$A$1:$BT$1,0),0)</f>
        <v>2.2930085439074301</v>
      </c>
      <c r="AF37" s="900">
        <f>VLOOKUP(年度マスタ!$K$4&amp;"_"&amp;AF$33,データシート1!$A:$BT,MATCH("aa_"&amp;$S37,データシート1!$A$1:$BT$1,0),0)</f>
        <v>2.2071690522525409</v>
      </c>
      <c r="AG37" s="900">
        <f>VLOOKUP(年度マスタ!$K$4&amp;"_"&amp;AG$33,データシート1!$A:$BT,MATCH("aa_"&amp;$S37,データシート1!$A$1:$BT$1,0),0)</f>
        <v>1.9327843732390875</v>
      </c>
      <c r="AH37" s="900">
        <f>VLOOKUP(年度マスタ!$K$4&amp;"_"&amp;AH$33,データシート1!$A:$BT,MATCH("aa_"&amp;$S37,データシート1!$A$1:$BT$1,0),0)</f>
        <v>1.8178642479062186</v>
      </c>
      <c r="AI37" s="900">
        <f>VLOOKUP(年度マスタ!$K$4&amp;"_"&amp;AI$33,データシート1!$A:$BT,MATCH("aa_"&amp;$S37,データシート1!$A$1:$BT$1,0),0)</f>
        <v>1.8310427238769147</v>
      </c>
      <c r="AJ37" s="900">
        <f>VLOOKUP(年度マスタ!$K$4&amp;"_"&amp;AJ$33,データシート1!$A:$BT,MATCH("aa_"&amp;$S37,データシート1!$A$1:$BT$1,0),0)</f>
        <v>1.8744750502276177</v>
      </c>
      <c r="AK37" s="901">
        <f>VLOOKUP(年度マスタ!$K$4&amp;"_"&amp;AK$33,データシート1!$A:$BT,MATCH("aa_"&amp;$S37,データシート1!$A$1:$BT$1,0),0)</f>
        <v>1.917347347944357</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68.863274892477648</v>
      </c>
      <c r="P38" s="454">
        <f t="shared" si="9"/>
        <v>0.23355066528932908</v>
      </c>
      <c r="Q38" s="328"/>
      <c r="R38" s="13"/>
      <c r="S38" s="356" t="s">
        <v>188</v>
      </c>
      <c r="T38" s="335"/>
      <c r="U38" s="348"/>
      <c r="V38" s="358" t="s">
        <v>197</v>
      </c>
      <c r="W38" s="358"/>
      <c r="X38" s="899">
        <f>VLOOKUP(年度マスタ!$K$4&amp;"_"&amp;X$33,データシート1!$A:$BT,MATCH("aa_"&amp;$S38,データシート1!$A$1:$BT$1,0),0)</f>
        <v>19.6388563074864</v>
      </c>
      <c r="Y38" s="900">
        <f>VLOOKUP(年度マスタ!$K$4&amp;"_"&amp;Y$33,データシート1!$A:$BT,MATCH("aa_"&amp;$S38,データシート1!$A$1:$BT$1,0),0)</f>
        <v>18.911557774528472</v>
      </c>
      <c r="Z38" s="900">
        <f>VLOOKUP(年度マスタ!$K$4&amp;"_"&amp;Z$33,データシート1!$A:$BT,MATCH("aa_"&amp;$S38,データシート1!$A$1:$BT$1,0),0)</f>
        <v>16.748907201853761</v>
      </c>
      <c r="AA38" s="900">
        <f>VLOOKUP(年度マスタ!$K$4&amp;"_"&amp;AA$33,データシート1!$A:$BT,MATCH("aa_"&amp;$S38,データシート1!$A$1:$BT$1,0),0)</f>
        <v>16.585266558688641</v>
      </c>
      <c r="AB38" s="900">
        <f>VLOOKUP(年度マスタ!$K$4&amp;"_"&amp;AB$33,データシート1!$A:$BT,MATCH("aa_"&amp;$S38,データシート1!$A$1:$BT$1,0),0)</f>
        <v>15.61559148669649</v>
      </c>
      <c r="AC38" s="900">
        <f>VLOOKUP(年度マスタ!$K$4&amp;"_"&amp;AC$33,データシート1!$A:$BT,MATCH("aa_"&amp;$S38,データシート1!$A$1:$BT$1,0),0)</f>
        <v>17.273450932333219</v>
      </c>
      <c r="AD38" s="900">
        <f>VLOOKUP(年度マスタ!$K$4&amp;"_"&amp;AD$33,データシート1!$A:$BT,MATCH("aa_"&amp;$S38,データシート1!$A$1:$BT$1,0),0)</f>
        <v>17.04690101519444</v>
      </c>
      <c r="AE38" s="900">
        <f>VLOOKUP(年度マスタ!$K$4&amp;"_"&amp;AE$33,データシート1!$A:$BT,MATCH("aa_"&amp;$S38,データシート1!$A$1:$BT$1,0),0)</f>
        <v>16.654319108332736</v>
      </c>
      <c r="AF38" s="900">
        <f>VLOOKUP(年度マスタ!$K$4&amp;"_"&amp;AF$33,データシート1!$A:$BT,MATCH("aa_"&amp;$S38,データシート1!$A$1:$BT$1,0),0)</f>
        <v>15.377501978215127</v>
      </c>
      <c r="AG38" s="900">
        <f>VLOOKUP(年度マスタ!$K$4&amp;"_"&amp;AG$33,データシート1!$A:$BT,MATCH("aa_"&amp;$S38,データシート1!$A$1:$BT$1,0),0)</f>
        <v>13.481118104791218</v>
      </c>
      <c r="AH38" s="900">
        <f>VLOOKUP(年度マスタ!$K$4&amp;"_"&amp;AH$33,データシート1!$A:$BT,MATCH("aa_"&amp;$S38,データシート1!$A$1:$BT$1,0),0)</f>
        <v>13.740162782806289</v>
      </c>
      <c r="AI38" s="900">
        <f>VLOOKUP(年度マスタ!$K$4&amp;"_"&amp;AI$33,データシート1!$A:$BT,MATCH("aa_"&amp;$S38,データシート1!$A$1:$BT$1,0),0)</f>
        <v>15.052365611421553</v>
      </c>
      <c r="AJ38" s="900">
        <f>VLOOKUP(年度マスタ!$K$4&amp;"_"&amp;AJ$33,データシート1!$A:$BT,MATCH("aa_"&amp;$S38,データシート1!$A$1:$BT$1,0),0)</f>
        <v>13.448088987496252</v>
      </c>
      <c r="AK38" s="901">
        <f>VLOOKUP(年度マスタ!$K$4&amp;"_"&amp;AK$33,データシート1!$A:$BT,MATCH("aa_"&amp;$S38,データシート1!$A$1:$BT$1,0),0)</f>
        <v>12.022657024617489</v>
      </c>
      <c r="AL38" s="330"/>
      <c r="AW38" s="17" t="str">
        <f>年度マスタ!H4</f>
        <v>43</v>
      </c>
      <c r="AX38" s="17" t="s">
        <v>198</v>
      </c>
      <c r="AY38" s="17">
        <f>VLOOKUP($AW38&amp;"_"&amp;$AY$34,データシート1!$A:$BT,MATCH($AY$31&amp;"_"&amp;AY$36,データシート1!$A$1:$BT$1,0),0)</f>
        <v>2314.8909326414682</v>
      </c>
      <c r="AZ38" s="17">
        <f>VLOOKUP($AW38&amp;"_"&amp;$AY$34,データシート1!$A:$BT,MATCH($AY$31&amp;"_"&amp;AZ$36,データシート1!$A$1:$BT$1,0),0)</f>
        <v>109.93199842239436</v>
      </c>
      <c r="BA38" s="17">
        <f>VLOOKUP($AW38&amp;"_"&amp;$AY$34,データシート1!$A:$BT,MATCH($AY$31&amp;"_"&amp;BA$36,データシート1!$A$1:$BT$1,0),0)</f>
        <v>296.32750942737624</v>
      </c>
      <c r="BB38" s="17">
        <f>VLOOKUP($AW38&amp;"_"&amp;$AY$34,データシート1!$A:$BT,MATCH($AY$31&amp;"_"&amp;BB$36,データシート1!$A$1:$BT$1,0),0)</f>
        <v>2021.956398081481</v>
      </c>
      <c r="BC38" s="17">
        <f>VLOOKUP($AW38&amp;"_"&amp;$AY$34,データシート1!$A:$BT,MATCH($AY$31&amp;"_"&amp;BC$36,データシート1!$A$1:$BT$1,0),0)</f>
        <v>2004.1292285523368</v>
      </c>
      <c r="BD38" s="17">
        <f>VLOOKUP($AW38&amp;"_"&amp;$AY$34,データシート1!$A:$BT,MATCH($AY$31&amp;"_"&amp;BD$36,データシート1!$A$1:$BT$1,0),0)</f>
        <v>1540.7673015984687</v>
      </c>
      <c r="BE38" s="17">
        <f>VLOOKUP($AW38&amp;"_"&amp;$AY$34,データシート1!$A:$BT,MATCH($AY$31&amp;"_"&amp;BE$36,データシート1!$A$1:$BT$1,0),0)</f>
        <v>1418.2249910460582</v>
      </c>
      <c r="BF38" s="17">
        <f>VLOOKUP($AW38&amp;"_"&amp;$AY$34,データシート1!$A:$BT,MATCH($AY$31&amp;"_"&amp;BF$36,データシート1!$A$1:$BT$1,0),0)</f>
        <v>102.31260730581705</v>
      </c>
      <c r="BG38" s="17">
        <f>VLOOKUP($AW38&amp;"_"&amp;$AY$34,データシート1!$A:$BT,MATCH($AY$31&amp;"_"&amp;BG$36,データシート1!$A$1:$BT$1,0),0)</f>
        <v>121.36890580127468</v>
      </c>
      <c r="BH38" s="17">
        <f>VLOOKUP($AW38&amp;"_"&amp;$AY$34,データシート1!$A:$BT,MATCH($AY$31&amp;"_"&amp;BH$36,データシート1!$A$1:$BT$1,0),0)</f>
        <v>200.90846476395404</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32.691844748573487</v>
      </c>
      <c r="P39" s="454">
        <f t="shared" si="9"/>
        <v>0.11087480376857356</v>
      </c>
      <c r="Q39" s="328"/>
      <c r="R39" s="13"/>
      <c r="S39" s="356" t="s">
        <v>189</v>
      </c>
      <c r="T39" s="335"/>
      <c r="U39" s="343" t="s">
        <v>199</v>
      </c>
      <c r="V39" s="344"/>
      <c r="W39" s="344"/>
      <c r="X39" s="896">
        <f>VLOOKUP(年度マスタ!$K$4&amp;"_"&amp;X$33,データシート1!$A:$BT,MATCH("aa_"&amp;$S39,データシート1!$A$1:$BT$1,0),0)</f>
        <v>37.517308988329859</v>
      </c>
      <c r="Y39" s="897">
        <f>VLOOKUP(年度マスタ!$K$4&amp;"_"&amp;Y$33,データシート1!$A:$BT,MATCH("aa_"&amp;$S39,データシート1!$A$1:$BT$1,0),0)</f>
        <v>39.63074451396448</v>
      </c>
      <c r="Z39" s="897">
        <f>VLOOKUP(年度マスタ!$K$4&amp;"_"&amp;Z$33,データシート1!$A:$BT,MATCH("aa_"&amp;$S39,データシート1!$A$1:$BT$1,0),0)</f>
        <v>45.511848932959339</v>
      </c>
      <c r="AA39" s="897">
        <f>VLOOKUP(年度マスタ!$K$4&amp;"_"&amp;AA$33,データシート1!$A:$BT,MATCH("aa_"&amp;$S39,データシート1!$A$1:$BT$1,0),0)</f>
        <v>51.308786375914828</v>
      </c>
      <c r="AB39" s="897">
        <f>VLOOKUP(年度マスタ!$K$4&amp;"_"&amp;AB$33,データシート1!$A:$BT,MATCH("aa_"&amp;$S39,データシート1!$A$1:$BT$1,0),0)</f>
        <v>50.327941078290067</v>
      </c>
      <c r="AC39" s="897">
        <f>VLOOKUP(年度マスタ!$K$4&amp;"_"&amp;AC$33,データシート1!$A:$BT,MATCH("aa_"&amp;$S39,データシート1!$A$1:$BT$1,0),0)</f>
        <v>47.586648597495667</v>
      </c>
      <c r="AD39" s="897">
        <f>VLOOKUP(年度マスタ!$K$4&amp;"_"&amp;AD$33,データシート1!$A:$BT,MATCH("aa_"&amp;$S39,データシート1!$A$1:$BT$1,0),0)</f>
        <v>42.529669419035073</v>
      </c>
      <c r="AE39" s="897">
        <f>VLOOKUP(年度マスタ!$K$4&amp;"_"&amp;AE$33,データシート1!$A:$BT,MATCH("aa_"&amp;$S39,データシート1!$A$1:$BT$1,0),0)</f>
        <v>34.104785149633834</v>
      </c>
      <c r="AF39" s="897">
        <f>VLOOKUP(年度マスタ!$K$4&amp;"_"&amp;AF$33,データシート1!$A:$BT,MATCH("aa_"&amp;$S39,データシート1!$A$1:$BT$1,0),0)</f>
        <v>31.038022576964206</v>
      </c>
      <c r="AG39" s="897">
        <f>VLOOKUP(年度マスタ!$K$4&amp;"_"&amp;AG$33,データシート1!$A:$BT,MATCH("aa_"&amp;$S39,データシート1!$A$1:$BT$1,0),0)</f>
        <v>28.139097510189305</v>
      </c>
      <c r="AH39" s="897">
        <f>VLOOKUP(年度マスタ!$K$4&amp;"_"&amp;AH$33,データシート1!$A:$BT,MATCH("aa_"&amp;$S39,データシート1!$A$1:$BT$1,0),0)</f>
        <v>31.442647260874089</v>
      </c>
      <c r="AI39" s="897">
        <f>VLOOKUP(年度マスタ!$K$4&amp;"_"&amp;AI$33,データシート1!$A:$BT,MATCH("aa_"&amp;$S39,データシート1!$A$1:$BT$1,0),0)</f>
        <v>28.545347938830197</v>
      </c>
      <c r="AJ39" s="897">
        <f>VLOOKUP(年度マスタ!$K$4&amp;"_"&amp;AJ$33,データシート1!$A:$BT,MATCH("aa_"&amp;$S39,データシート1!$A$1:$BT$1,0),0)</f>
        <v>26.383756143875367</v>
      </c>
      <c r="AK39" s="898">
        <f>VLOOKUP(年度マスタ!$K$4&amp;"_"&amp;AK$33,データシート1!$A:$BT,MATCH("aa_"&amp;$S39,データシート1!$A$1:$BT$1,0),0)</f>
        <v>28.59268926295287</v>
      </c>
      <c r="AL39" s="330"/>
      <c r="AW39" s="17" t="str">
        <f>年度マスタ!K4</f>
        <v>43214</v>
      </c>
      <c r="AX39" s="17" t="s">
        <v>200</v>
      </c>
      <c r="AY39" s="17">
        <f>VLOOKUP($AW39&amp;"_"&amp;$AY$34,データシート1!$A:$BT,MATCH($AY$31&amp;"_"&amp;AY$36,データシート1!$A$1:$BT$1,0),0)</f>
        <v>77.664886285545592</v>
      </c>
      <c r="AZ39" s="17">
        <f>VLOOKUP($AW39&amp;"_"&amp;$AY$34,データシート1!$A:$BT,MATCH($AY$31&amp;"_"&amp;AZ$36,データシート1!$A$1:$BT$1,0),0)</f>
        <v>1.917347347944357</v>
      </c>
      <c r="BA39" s="17">
        <f>VLOOKUP($AW39&amp;"_"&amp;$AY$34,データシート1!$A:$BT,MATCH($AY$31&amp;"_"&amp;BA$36,データシート1!$A$1:$BT$1,0),0)</f>
        <v>12.022657024617489</v>
      </c>
      <c r="BB39" s="17">
        <f>VLOOKUP($AW39&amp;"_"&amp;$AY$34,データシート1!$A:$BT,MATCH($AY$31&amp;"_"&amp;BB$36,データシート1!$A$1:$BT$1,0),0)</f>
        <v>28.59268926295287</v>
      </c>
      <c r="BC39" s="17">
        <f>VLOOKUP($AW39&amp;"_"&amp;$AY$34,データシート1!$A:$BT,MATCH($AY$31&amp;"_"&amp;BC$36,データシート1!$A$1:$BT$1,0),0)</f>
        <v>28.799358402550791</v>
      </c>
      <c r="BD39" s="17">
        <f>VLOOKUP($AW39&amp;"_"&amp;$AY$34,データシート1!$A:$BT,MATCH($AY$31&amp;"_"&amp;BD$36,データシート1!$A$1:$BT$1,0),0)</f>
        <v>24.83931843836362</v>
      </c>
      <c r="BE39" s="17">
        <f>VLOOKUP($AW39&amp;"_"&amp;$AY$34,データシート1!$A:$BT,MATCH($AY$31&amp;"_"&amp;BE$36,データシート1!$A$1:$BT$1,0),0)</f>
        <v>34.266790938012178</v>
      </c>
      <c r="BF39" s="17">
        <f>VLOOKUP($AW39&amp;"_"&amp;$AY$34,データシート1!$A:$BT,MATCH($AY$31&amp;"_"&amp;BF$36,データシート1!$A$1:$BT$1,0),0)</f>
        <v>1.4570874718928428</v>
      </c>
      <c r="BG39" s="17">
        <f>VLOOKUP($AW39&amp;"_"&amp;$AY$34,データシート1!$A:$BT,MATCH($AY$31&amp;"_"&amp;BG$36,データシート1!$A$1:$BT$1,0),0)</f>
        <v>0</v>
      </c>
      <c r="BH39" s="17">
        <f>VLOOKUP($AW39&amp;"_"&amp;$AY$34,データシート1!$A:$BT,MATCH($AY$31&amp;"_"&amp;BH$36,データシート1!$A$1:$BT$1,0),0)</f>
        <v>0</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36.171430143904161</v>
      </c>
      <c r="P40" s="454">
        <f t="shared" si="9"/>
        <v>0.12267586152075553</v>
      </c>
      <c r="Q40" s="328"/>
      <c r="R40" s="13"/>
      <c r="S40" s="356" t="s">
        <v>165</v>
      </c>
      <c r="T40" s="335"/>
      <c r="U40" s="343" t="s">
        <v>165</v>
      </c>
      <c r="V40" s="344"/>
      <c r="W40" s="344"/>
      <c r="X40" s="896">
        <f>VLOOKUP(年度マスタ!$K$4&amp;"_"&amp;X$33,データシート1!$A:$BT,MATCH("aa_"&amp;$S40,データシート1!$A$1:$BT$1,0),0)</f>
        <v>28.815753034724889</v>
      </c>
      <c r="Y40" s="897">
        <f>VLOOKUP(年度マスタ!$K$4&amp;"_"&amp;Y$33,データシート1!$A:$BT,MATCH("aa_"&amp;$S40,データシート1!$A$1:$BT$1,0),0)</f>
        <v>34.969599205342291</v>
      </c>
      <c r="Z40" s="897">
        <f>VLOOKUP(年度マスタ!$K$4&amp;"_"&amp;Z$33,データシート1!$A:$BT,MATCH("aa_"&amp;$S40,データシート1!$A$1:$BT$1,0),0)</f>
        <v>43.049726482544443</v>
      </c>
      <c r="AA40" s="897">
        <f>VLOOKUP(年度マスタ!$K$4&amp;"_"&amp;AA$33,データシート1!$A:$BT,MATCH("aa_"&amp;$S40,データシート1!$A$1:$BT$1,0),0)</f>
        <v>46.538564136147727</v>
      </c>
      <c r="AB40" s="897">
        <f>VLOOKUP(年度マスタ!$K$4&amp;"_"&amp;AB$33,データシート1!$A:$BT,MATCH("aa_"&amp;$S40,データシート1!$A$1:$BT$1,0),0)</f>
        <v>51.232171634817668</v>
      </c>
      <c r="AC40" s="897">
        <f>VLOOKUP(年度マスタ!$K$4&amp;"_"&amp;AC$33,データシート1!$A:$BT,MATCH("aa_"&amp;$S40,データシート1!$A$1:$BT$1,0),0)</f>
        <v>40.546204427078891</v>
      </c>
      <c r="AD40" s="897">
        <f>VLOOKUP(年度マスタ!$K$4&amp;"_"&amp;AD$33,データシート1!$A:$BT,MATCH("aa_"&amp;$S40,データシート1!$A$1:$BT$1,0),0)</f>
        <v>36.726952105832488</v>
      </c>
      <c r="AE40" s="897">
        <f>VLOOKUP(年度マスタ!$K$4&amp;"_"&amp;AE$33,データシート1!$A:$BT,MATCH("aa_"&amp;$S40,データシート1!$A$1:$BT$1,0),0)</f>
        <v>36.274409568488473</v>
      </c>
      <c r="AF40" s="897">
        <f>VLOOKUP(年度マスタ!$K$4&amp;"_"&amp;AF$33,データシート1!$A:$BT,MATCH("aa_"&amp;$S40,データシート1!$A$1:$BT$1,0),0)</f>
        <v>34.278374710281447</v>
      </c>
      <c r="AG40" s="897">
        <f>VLOOKUP(年度マスタ!$K$4&amp;"_"&amp;AG$33,データシート1!$A:$BT,MATCH("aa_"&amp;$S40,データシート1!$A$1:$BT$1,0),0)</f>
        <v>25.9064737065857</v>
      </c>
      <c r="AH40" s="897">
        <f>VLOOKUP(年度マスタ!$K$4&amp;"_"&amp;AH$33,データシート1!$A:$BT,MATCH("aa_"&amp;$S40,データシート1!$A$1:$BT$1,0),0)</f>
        <v>24.594755736481787</v>
      </c>
      <c r="AI40" s="897">
        <f>VLOOKUP(年度マスタ!$K$4&amp;"_"&amp;AI$33,データシート1!$A:$BT,MATCH("aa_"&amp;$S40,データシート1!$A$1:$BT$1,0),0)</f>
        <v>25.790403971902723</v>
      </c>
      <c r="AJ40" s="897">
        <f>VLOOKUP(年度マスタ!$K$4&amp;"_"&amp;AJ$33,データシート1!$A:$BT,MATCH("aa_"&amp;$S40,データシート1!$A$1:$BT$1,0),0)</f>
        <v>21.186708387011311</v>
      </c>
      <c r="AK40" s="898">
        <f>VLOOKUP(年度マスタ!$K$4&amp;"_"&amp;AK$33,データシート1!$A:$BT,MATCH("aa_"&amp;$S40,データシート1!$A$1:$BT$1,0),0)</f>
        <v>28.799358402550791</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2.1790100033958999</v>
      </c>
      <c r="P41" s="454">
        <f t="shared" si="9"/>
        <v>7.3901399078074763E-3</v>
      </c>
      <c r="Q41" s="328"/>
      <c r="R41" s="13"/>
      <c r="S41" s="356" t="s">
        <v>201</v>
      </c>
      <c r="T41" s="335"/>
      <c r="U41" s="246" t="s">
        <v>128</v>
      </c>
      <c r="V41" s="344"/>
      <c r="W41" s="344"/>
      <c r="X41" s="896">
        <f>X42+X45+X46</f>
        <v>72.393865471738053</v>
      </c>
      <c r="Y41" s="897">
        <f t="shared" ref="Y41:AH41" si="12">Y42+Y45+Y46</f>
        <v>72.68190294472727</v>
      </c>
      <c r="Z41" s="897">
        <f t="shared" si="12"/>
        <v>71.133661637600909</v>
      </c>
      <c r="AA41" s="897">
        <f t="shared" si="12"/>
        <v>71.981392477465164</v>
      </c>
      <c r="AB41" s="897">
        <f t="shared" si="12"/>
        <v>71.04228489587355</v>
      </c>
      <c r="AC41" s="897">
        <f t="shared" si="12"/>
        <v>69.133939050566411</v>
      </c>
      <c r="AD41" s="897">
        <f t="shared" si="12"/>
        <v>68.462352608599787</v>
      </c>
      <c r="AE41" s="897">
        <f t="shared" si="12"/>
        <v>68.215237238282796</v>
      </c>
      <c r="AF41" s="897">
        <f t="shared" si="12"/>
        <v>67.607811546766158</v>
      </c>
      <c r="AG41" s="897">
        <f t="shared" si="12"/>
        <v>66.438954631158921</v>
      </c>
      <c r="AH41" s="897">
        <f t="shared" si="12"/>
        <v>65.524589005187764</v>
      </c>
      <c r="AI41" s="897">
        <f>AI42+AI45+AI46</f>
        <v>59.358380345395915</v>
      </c>
      <c r="AJ41" s="897">
        <f>AJ42+AJ45+AJ46</f>
        <v>59.425032557610237</v>
      </c>
      <c r="AK41" s="898">
        <f>AK42+AK45+AK46</f>
        <v>60.563196848268639</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70.703242079396816</v>
      </c>
      <c r="Y42" s="900">
        <f t="shared" ref="Y42:AK42" si="13">SUM(Y43:Y44)</f>
        <v>70.936554682351868</v>
      </c>
      <c r="Z42" s="900">
        <f t="shared" si="13"/>
        <v>69.136563381952783</v>
      </c>
      <c r="AA42" s="900">
        <f t="shared" si="13"/>
        <v>69.827902095768764</v>
      </c>
      <c r="AB42" s="900">
        <f t="shared" si="13"/>
        <v>68.863274892477648</v>
      </c>
      <c r="AC42" s="900">
        <f t="shared" si="13"/>
        <v>67.065870834922563</v>
      </c>
      <c r="AD42" s="900">
        <f t="shared" si="13"/>
        <v>66.455792663905711</v>
      </c>
      <c r="AE42" s="900">
        <f t="shared" si="13"/>
        <v>66.293763552615872</v>
      </c>
      <c r="AF42" s="900">
        <f t="shared" si="13"/>
        <v>65.779142204940683</v>
      </c>
      <c r="AG42" s="900">
        <f t="shared" si="13"/>
        <v>64.763609062420116</v>
      </c>
      <c r="AH42" s="900">
        <f t="shared" si="13"/>
        <v>63.924813273729768</v>
      </c>
      <c r="AI42" s="900">
        <f t="shared" si="13"/>
        <v>57.855825270297842</v>
      </c>
      <c r="AJ42" s="900">
        <f t="shared" si="13"/>
        <v>57.952918418798689</v>
      </c>
      <c r="AK42" s="901">
        <f t="shared" si="13"/>
        <v>59.106109376375798</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v>
      </c>
      <c r="P43" s="612">
        <f t="shared" si="9"/>
        <v>0</v>
      </c>
      <c r="Q43" s="328"/>
      <c r="R43" s="13"/>
      <c r="S43" s="356" t="s">
        <v>190</v>
      </c>
      <c r="T43" s="359"/>
      <c r="U43" s="346"/>
      <c r="V43" s="360"/>
      <c r="W43" s="347" t="s">
        <v>190</v>
      </c>
      <c r="X43" s="899">
        <f>VLOOKUP(年度マスタ!$K$4&amp;"_"&amp;X$33,データシート1!$A:$BT,MATCH("aa_"&amp;$S43,データシート1!$A$1:$BT$1,0),0)</f>
        <v>34.229800135216777</v>
      </c>
      <c r="Y43" s="900">
        <f>VLOOKUP(年度マスタ!$K$4&amp;"_"&amp;Y$33,データシート1!$A:$BT,MATCH("aa_"&amp;$S43,データシート1!$A$1:$BT$1,0),0)</f>
        <v>34.14039161205497</v>
      </c>
      <c r="Z43" s="900">
        <f>VLOOKUP(年度マスタ!$K$4&amp;"_"&amp;Z$33,データシート1!$A:$BT,MATCH("aa_"&amp;$S43,データシート1!$A$1:$BT$1,0),0)</f>
        <v>33.809523588991617</v>
      </c>
      <c r="AA43" s="900">
        <f>VLOOKUP(年度マスタ!$K$4&amp;"_"&amp;AA$33,データシート1!$A:$BT,MATCH("aa_"&amp;$S43,データシート1!$A$1:$BT$1,0),0)</f>
        <v>33.931599669483305</v>
      </c>
      <c r="AB43" s="900">
        <f>VLOOKUP(年度マスタ!$K$4&amp;"_"&amp;AB$33,データシート1!$A:$BT,MATCH("aa_"&amp;$S43,データシート1!$A$1:$BT$1,0),0)</f>
        <v>32.691844748573487</v>
      </c>
      <c r="AC43" s="900">
        <f>VLOOKUP(年度マスタ!$K$4&amp;"_"&amp;AC$33,データシート1!$A:$BT,MATCH("aa_"&amp;$S43,データシート1!$A$1:$BT$1,0),0)</f>
        <v>31.30396527953269</v>
      </c>
      <c r="AD43" s="900">
        <f>VLOOKUP(年度マスタ!$K$4&amp;"_"&amp;AD$33,データシート1!$A:$BT,MATCH("aa_"&amp;$S43,データシート1!$A$1:$BT$1,0),0)</f>
        <v>30.947049700649366</v>
      </c>
      <c r="AE43" s="900">
        <f>VLOOKUP(年度マスタ!$K$4&amp;"_"&amp;AE$33,データシート1!$A:$BT,MATCH("aa_"&amp;$S43,データシート1!$A$1:$BT$1,0),0)</f>
        <v>30.69876666368706</v>
      </c>
      <c r="AF43" s="900">
        <f>VLOOKUP(年度マスタ!$K$4&amp;"_"&amp;AF$33,データシート1!$A:$BT,MATCH("aa_"&amp;$S43,データシート1!$A$1:$BT$1,0),0)</f>
        <v>30.09581057252548</v>
      </c>
      <c r="AG43" s="900">
        <f>VLOOKUP(年度マスタ!$K$4&amp;"_"&amp;AG$33,データシート1!$A:$BT,MATCH("aa_"&amp;$S43,データシート1!$A$1:$BT$1,0),0)</f>
        <v>29.445037553095663</v>
      </c>
      <c r="AH43" s="900">
        <f>VLOOKUP(年度マスタ!$K$4&amp;"_"&amp;AH$33,データシート1!$A:$BT,MATCH("aa_"&amp;$S43,データシート1!$A$1:$BT$1,0),0)</f>
        <v>28.445836611303228</v>
      </c>
      <c r="AI43" s="900">
        <f>VLOOKUP(年度マスタ!$K$4&amp;"_"&amp;AI$33,データシート1!$A:$BT,MATCH("aa_"&amp;$S43,データシート1!$A$1:$BT$1,0),0)</f>
        <v>24.68467032836762</v>
      </c>
      <c r="AJ43" s="900">
        <f>VLOOKUP(年度マスタ!$K$4&amp;"_"&amp;AJ$33,データシート1!$A:$BT,MATCH("aa_"&amp;$S43,データシート1!$A$1:$BT$1,0),0)</f>
        <v>23.707403443800722</v>
      </c>
      <c r="AK43" s="901">
        <f>VLOOKUP(年度マスタ!$K$4&amp;"_"&amp;AK$33,データシート1!$A:$BT,MATCH("aa_"&amp;$S43,データシート1!$A$1:$BT$1,0),0)</f>
        <v>24.83931843836362</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36.473441944180038</v>
      </c>
      <c r="Y44" s="900">
        <f>VLOOKUP(年度マスタ!$K$4&amp;"_"&amp;Y$33,データシート1!$A:$BT,MATCH("aa_"&amp;$S44,データシート1!$A$1:$BT$1,0),0)</f>
        <v>36.796163070296892</v>
      </c>
      <c r="Z44" s="900">
        <f>VLOOKUP(年度マスタ!$K$4&amp;"_"&amp;Z$33,データシート1!$A:$BT,MATCH("aa_"&amp;$S44,データシート1!$A$1:$BT$1,0),0)</f>
        <v>35.327039792961173</v>
      </c>
      <c r="AA44" s="900">
        <f>VLOOKUP(年度マスタ!$K$4&amp;"_"&amp;AA$33,データシート1!$A:$BT,MATCH("aa_"&amp;$S44,データシート1!$A$1:$BT$1,0),0)</f>
        <v>35.896302426285452</v>
      </c>
      <c r="AB44" s="900">
        <f>VLOOKUP(年度マスタ!$K$4&amp;"_"&amp;AB$33,データシート1!$A:$BT,MATCH("aa_"&amp;$S44,データシート1!$A$1:$BT$1,0),0)</f>
        <v>36.171430143904161</v>
      </c>
      <c r="AC44" s="900">
        <f>VLOOKUP(年度マスタ!$K$4&amp;"_"&amp;AC$33,データシート1!$A:$BT,MATCH("aa_"&amp;$S44,データシート1!$A$1:$BT$1,0),0)</f>
        <v>35.761905555389873</v>
      </c>
      <c r="AD44" s="900">
        <f>VLOOKUP(年度マスタ!$K$4&amp;"_"&amp;AD$33,データシート1!$A:$BT,MATCH("aa_"&amp;$S44,データシート1!$A$1:$BT$1,0),0)</f>
        <v>35.508742963256346</v>
      </c>
      <c r="AE44" s="900">
        <f>VLOOKUP(年度マスタ!$K$4&amp;"_"&amp;AE$33,データシート1!$A:$BT,MATCH("aa_"&amp;$S44,データシート1!$A$1:$BT$1,0),0)</f>
        <v>35.594996888928819</v>
      </c>
      <c r="AF44" s="900">
        <f>VLOOKUP(年度マスタ!$K$4&amp;"_"&amp;AF$33,データシート1!$A:$BT,MATCH("aa_"&amp;$S44,データシート1!$A$1:$BT$1,0),0)</f>
        <v>35.683331632415204</v>
      </c>
      <c r="AG44" s="900">
        <f>VLOOKUP(年度マスタ!$K$4&amp;"_"&amp;AG$33,データシート1!$A:$BT,MATCH("aa_"&amp;$S44,データシート1!$A$1:$BT$1,0),0)</f>
        <v>35.318571509324457</v>
      </c>
      <c r="AH44" s="900">
        <f>VLOOKUP(年度マスタ!$K$4&amp;"_"&amp;AH$33,データシート1!$A:$BT,MATCH("aa_"&amp;$S44,データシート1!$A$1:$BT$1,0),0)</f>
        <v>35.47897666242654</v>
      </c>
      <c r="AI44" s="900">
        <f>VLOOKUP(年度マスタ!$K$4&amp;"_"&amp;AI$33,データシート1!$A:$BT,MATCH("aa_"&amp;$S44,データシート1!$A$1:$BT$1,0),0)</f>
        <v>33.171154941930219</v>
      </c>
      <c r="AJ44" s="900">
        <f>VLOOKUP(年度マスタ!$K$4&amp;"_"&amp;AJ$33,データシート1!$A:$BT,MATCH("aa_"&amp;$S44,データシート1!$A$1:$BT$1,0),0)</f>
        <v>34.245514974997967</v>
      </c>
      <c r="AK44" s="901">
        <f>VLOOKUP(年度マスタ!$K$4&amp;"_"&amp;AK$33,データシート1!$A:$BT,MATCH("aa_"&amp;$S44,データシート1!$A$1:$BT$1,0),0)</f>
        <v>34.266790938012178</v>
      </c>
      <c r="AL44" s="330"/>
      <c r="AW44" s="17" t="str">
        <f>AW47</f>
        <v>熊本県</v>
      </c>
      <c r="AX44" s="1010">
        <f t="shared" si="14"/>
        <v>0.26860124718463452</v>
      </c>
      <c r="AY44" s="1010">
        <f t="shared" si="14"/>
        <v>0.19958470586418348</v>
      </c>
      <c r="AZ44" s="1010">
        <f t="shared" si="14"/>
        <v>0.19782500897346852</v>
      </c>
      <c r="BA44" s="1010">
        <f t="shared" si="14"/>
        <v>0.31415762277826342</v>
      </c>
      <c r="BB44" s="1010">
        <f t="shared" si="14"/>
        <v>1.983141519945009E-2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1.6906233923412399</v>
      </c>
      <c r="Y45" s="900">
        <f>VLOOKUP(年度マスタ!$K$4&amp;"_"&amp;Y$33,データシート1!$A:$BT,MATCH("aa_"&amp;$S45,データシート1!$A$1:$BT$1,0),0)</f>
        <v>1.7453482623754</v>
      </c>
      <c r="Z45" s="900">
        <f>VLOOKUP(年度マスタ!$K$4&amp;"_"&amp;Z$33,データシート1!$A:$BT,MATCH("aa_"&amp;$S45,データシート1!$A$1:$BT$1,0),0)</f>
        <v>1.99709825564813</v>
      </c>
      <c r="AA45" s="900">
        <f>VLOOKUP(年度マスタ!$K$4&amp;"_"&amp;AA$33,データシート1!$A:$BT,MATCH("aa_"&amp;$S45,データシート1!$A$1:$BT$1,0),0)</f>
        <v>2.1534903816963999</v>
      </c>
      <c r="AB45" s="900">
        <f>VLOOKUP(年度マスタ!$K$4&amp;"_"&amp;AB$33,データシート1!$A:$BT,MATCH("aa_"&amp;$S45,データシート1!$A$1:$BT$1,0),0)</f>
        <v>2.1790100033958999</v>
      </c>
      <c r="AC45" s="900">
        <f>VLOOKUP(年度マスタ!$K$4&amp;"_"&amp;AC$33,データシート1!$A:$BT,MATCH("aa_"&amp;$S45,データシート1!$A$1:$BT$1,0),0)</f>
        <v>2.0680682156438501</v>
      </c>
      <c r="AD45" s="900">
        <f>VLOOKUP(年度マスタ!$K$4&amp;"_"&amp;AD$33,データシート1!$A:$BT,MATCH("aa_"&amp;$S45,データシート1!$A$1:$BT$1,0),0)</f>
        <v>2.0065599446940801</v>
      </c>
      <c r="AE45" s="900">
        <f>VLOOKUP(年度マスタ!$K$4&amp;"_"&amp;AE$33,データシート1!$A:$BT,MATCH("aa_"&amp;$S45,データシート1!$A$1:$BT$1,0),0)</f>
        <v>1.9214736856669306</v>
      </c>
      <c r="AF45" s="900">
        <f>VLOOKUP(年度マスタ!$K$4&amp;"_"&amp;AF$33,データシート1!$A:$BT,MATCH("aa_"&amp;$S45,データシート1!$A$1:$BT$1,0),0)</f>
        <v>1.82866934182548</v>
      </c>
      <c r="AG45" s="900">
        <f>VLOOKUP(年度マスタ!$K$4&amp;"_"&amp;AG$33,データシート1!$A:$BT,MATCH("aa_"&amp;$S45,データシート1!$A$1:$BT$1,0),0)</f>
        <v>1.6753455687387999</v>
      </c>
      <c r="AH45" s="900">
        <f>VLOOKUP(年度マスタ!$K$4&amp;"_"&amp;AH$33,データシート1!$A:$BT,MATCH("aa_"&amp;$S45,データシート1!$A$1:$BT$1,0),0)</f>
        <v>1.5997757314579899</v>
      </c>
      <c r="AI45" s="900">
        <f>VLOOKUP(年度マスタ!$K$4&amp;"_"&amp;AI$33,データシート1!$A:$BT,MATCH("aa_"&amp;$S45,データシート1!$A$1:$BT$1,0),0)</f>
        <v>1.5025550750980701</v>
      </c>
      <c r="AJ45" s="900">
        <f>VLOOKUP(年度マスタ!$K$4&amp;"_"&amp;AJ$33,データシート1!$A:$BT,MATCH("aa_"&amp;$S45,データシート1!$A$1:$BT$1,0),0)</f>
        <v>1.47211413881155</v>
      </c>
      <c r="AK45" s="901">
        <f>VLOOKUP(年度マスタ!$K$4&amp;"_"&amp;AK$33,データシート1!$A:$BT,MATCH("aa_"&amp;$S45,データシート1!$A$1:$BT$1,0),0)</f>
        <v>1.4570874718928428</v>
      </c>
      <c r="AL45" s="330"/>
      <c r="AW45" s="17" t="str">
        <f>AW48</f>
        <v>阿蘇市</v>
      </c>
      <c r="AX45" s="1010">
        <f t="shared" ref="AX45:BB45" si="15">AX48/$BC48</f>
        <v>0.4371293737855903</v>
      </c>
      <c r="AY45" s="1010">
        <f t="shared" si="15"/>
        <v>0.13644145266226973</v>
      </c>
      <c r="AZ45" s="1010">
        <f t="shared" si="15"/>
        <v>0.13742765712061486</v>
      </c>
      <c r="BA45" s="1010">
        <f t="shared" si="15"/>
        <v>0.28900151643152522</v>
      </c>
      <c r="BB45" s="1010">
        <f t="shared" si="15"/>
        <v>0</v>
      </c>
      <c r="BC45" s="1010">
        <f t="shared" ref="BC45" si="16">SUM(AX45:BB45)</f>
        <v>1.0000000000000002</v>
      </c>
      <c r="BD45" s="29"/>
      <c r="BE45" s="29"/>
      <c r="BF45" s="29"/>
      <c r="BG45" s="29"/>
      <c r="BH45" s="29"/>
    </row>
    <row r="46" spans="2:64" s="21" customFormat="1" ht="17.100000000000001" customHeight="1" thickBot="1">
      <c r="B46" s="313"/>
      <c r="C46" s="1087" t="s">
        <v>1607</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v>
      </c>
      <c r="Y47" s="903">
        <f>VLOOKUP(年度マスタ!$K$4&amp;"_"&amp;Y$33,データシート1!$A:$BT,MATCH("aa_"&amp;$S47,データシート1!$A$1:$BT$1,0),0)</f>
        <v>0</v>
      </c>
      <c r="Z47" s="903">
        <f>VLOOKUP(年度マスタ!$K$4&amp;"_"&amp;Z$33,データシート1!$A:$BT,MATCH("aa_"&amp;$S47,データシート1!$A$1:$BT$1,0),0)</f>
        <v>0</v>
      </c>
      <c r="AA47" s="903">
        <f>VLOOKUP(年度マスタ!$K$4&amp;"_"&amp;AA$33,データシート1!$A:$BT,MATCH("aa_"&amp;$S47,データシート1!$A$1:$BT$1,0),0)</f>
        <v>0</v>
      </c>
      <c r="AB47" s="903">
        <f>VLOOKUP(年度マスタ!$K$4&amp;"_"&amp;AB$33,データシート1!$A:$BT,MATCH("aa_"&amp;$S47,データシート1!$A$1:$BT$1,0),0)</f>
        <v>0</v>
      </c>
      <c r="AC47" s="903">
        <f>VLOOKUP(年度マスタ!$K$4&amp;"_"&amp;AC$33,データシート1!$A:$BT,MATCH("aa_"&amp;$S47,データシート1!$A$1:$BT$1,0),0)</f>
        <v>0</v>
      </c>
      <c r="AD47" s="903">
        <f>VLOOKUP(年度マスタ!$K$4&amp;"_"&amp;AD$33,データシート1!$A:$BT,MATCH("aa_"&amp;$S47,データシート1!$A$1:$BT$1,0),0)</f>
        <v>0</v>
      </c>
      <c r="AE47" s="903">
        <f>VLOOKUP(年度マスタ!$K$4&amp;"_"&amp;AE$33,データシート1!$A:$BT,MATCH("aa_"&amp;$S47,データシート1!$A$1:$BT$1,0),0)</f>
        <v>0</v>
      </c>
      <c r="AF47" s="903">
        <f>VLOOKUP(年度マスタ!$K$4&amp;"_"&amp;AF$33,データシート1!$A:$BT,MATCH("aa_"&amp;$S47,データシート1!$A$1:$BT$1,0),0)</f>
        <v>0</v>
      </c>
      <c r="AG47" s="903">
        <f>VLOOKUP(年度マスタ!$K$4&amp;"_"&amp;AG$33,データシート1!$A:$BT,MATCH("aa_"&amp;$S47,データシート1!$A$1:$BT$1,0),0)</f>
        <v>0</v>
      </c>
      <c r="AH47" s="903">
        <f>VLOOKUP(年度マスタ!$K$4&amp;"_"&amp;AH$33,データシート1!$A:$BT,MATCH("aa_"&amp;$S47,データシート1!$A$1:$BT$1,0),0)</f>
        <v>0</v>
      </c>
      <c r="AI47" s="903">
        <f>VLOOKUP(年度マスタ!$K$4&amp;"_"&amp;AI$33,データシート1!$A:$BT,MATCH("aa_"&amp;$S47,データシート1!$A$1:$BT$1,0),0)</f>
        <v>0</v>
      </c>
      <c r="AJ47" s="903">
        <f>VLOOKUP(年度マスタ!$K$4&amp;"_"&amp;AJ$33,データシート1!$A:$BT,MATCH("aa_"&amp;$S47,データシート1!$A$1:$BT$1,0),0)</f>
        <v>0</v>
      </c>
      <c r="AK47" s="904">
        <f>VLOOKUP(年度マスタ!$K$4&amp;"_"&amp;AK$33,データシート1!$A:$BT,MATCH("aa_"&amp;$S47,データシート1!$A$1:$BT$1,0),0)</f>
        <v>0</v>
      </c>
      <c r="AL47" s="330"/>
      <c r="AW47" s="17" t="str">
        <f>年度マスタ!I4</f>
        <v>熊本県</v>
      </c>
      <c r="AX47" s="1011">
        <f>SUM(AY38:BA38)</f>
        <v>2721.1504404912389</v>
      </c>
      <c r="AY47" s="1011">
        <f t="shared" si="17"/>
        <v>2021.956398081481</v>
      </c>
      <c r="AZ47" s="1011">
        <f t="shared" si="17"/>
        <v>2004.1292285523368</v>
      </c>
      <c r="BA47" s="1011">
        <f>SUM(BD38:BG38)</f>
        <v>3182.6738057516186</v>
      </c>
      <c r="BB47" s="1011">
        <f>BH38</f>
        <v>200.90846476395404</v>
      </c>
      <c r="BC47" s="1011">
        <f>SUM(AX47:BB47)</f>
        <v>10130.818337640629</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阿蘇市</v>
      </c>
      <c r="AX48" s="1011">
        <f>SUM(AY39:BA39)</f>
        <v>91.604890658107436</v>
      </c>
      <c r="AY48" s="1011">
        <f>BB39</f>
        <v>28.59268926295287</v>
      </c>
      <c r="AZ48" s="1011">
        <f>BC39</f>
        <v>28.799358402550791</v>
      </c>
      <c r="BA48" s="1011">
        <f>SUM(BD39:BG39)</f>
        <v>60.563196848268639</v>
      </c>
      <c r="BB48" s="1011">
        <f>BH39</f>
        <v>0</v>
      </c>
      <c r="BC48" s="1011">
        <f>SUM(AX48:BB48)</f>
        <v>209.56013517187972</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209.56013517187972</v>
      </c>
      <c r="P51" s="452">
        <f>P52+P56+P57+P58+P64</f>
        <v>1.0000000000000002</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91.604890658107436</v>
      </c>
      <c r="P52" s="453">
        <f t="shared" ref="P52:P64" si="18">O52/$O$51</f>
        <v>0.4371293737855903</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77.664886285545592</v>
      </c>
      <c r="P53" s="454">
        <f t="shared" si="18"/>
        <v>0.37060906752062078</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1.917347347944357</v>
      </c>
      <c r="P54" s="454">
        <f t="shared" si="18"/>
        <v>9.1493897270669457E-3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12.022657024617489</v>
      </c>
      <c r="P55" s="454">
        <f t="shared" si="18"/>
        <v>5.7370916537902557E-2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28.59268926295287</v>
      </c>
      <c r="P56" s="453">
        <f t="shared" si="18"/>
        <v>0.13644145266226973</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28.799358402550791</v>
      </c>
      <c r="P57" s="453">
        <f t="shared" si="18"/>
        <v>0.13742765712061486</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60.563196848268639</v>
      </c>
      <c r="P58" s="453">
        <f t="shared" si="18"/>
        <v>0.28900151643152522</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59.106109376375798</v>
      </c>
      <c r="P59" s="454">
        <f t="shared" si="18"/>
        <v>0.28204844078716301</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24.83931843836362</v>
      </c>
      <c r="P60" s="454">
        <f t="shared" si="18"/>
        <v>0.11853074258608676</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34.266790938012178</v>
      </c>
      <c r="P61" s="454">
        <f t="shared" si="18"/>
        <v>0.16351769820107628</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1.4570874718928428</v>
      </c>
      <c r="P62" s="454">
        <f t="shared" si="18"/>
        <v>6.9530756443621786E-3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v>
      </c>
      <c r="P64" s="612">
        <f t="shared" si="18"/>
        <v>0</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1628</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阿蘇市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465.09690000000001</v>
      </c>
      <c r="AI7" s="78">
        <f>VLOOKUP(年度マスタ!$K$4&amp;"_"&amp;$AG7,データシート1!$A:$BT,MATCH("ab_"&amp;AI$2,データシート1!$A$1:$BT$1,0),0)</f>
        <v>931</v>
      </c>
      <c r="AJ7" s="78">
        <f>VLOOKUP(年度マスタ!$K$4&amp;"_"&amp;$AG7,データシート1!$A:$BT,MATCH("ab_"&amp;AJ$2,データシート1!$A$1:$BT$1,0),0)</f>
        <v>406</v>
      </c>
      <c r="AK7" s="78">
        <f>VLOOKUP(年度マスタ!$K$4&amp;"_"&amp;$AG7,データシート1!$A:$BT,MATCH("ab_"&amp;AK$2,データシート1!$A$1:$BT$1,0),0)</f>
        <v>9810</v>
      </c>
      <c r="AL7" s="78">
        <f>VLOOKUP(年度マスタ!$K$4&amp;"_"&amp;$AG7,データシート1!$A:$BT,MATCH("ab_"&amp;AL$2,データシート1!$A$1:$BT$1,0),0)</f>
        <v>11024</v>
      </c>
      <c r="AM7" s="78">
        <f>VLOOKUP(年度マスタ!$K$4&amp;"_"&amp;$AG7,データシート1!$A:$BT,MATCH("ab_"&amp;AM$2,データシート1!$A$1:$BT$1,0),0)</f>
        <v>17304</v>
      </c>
      <c r="AN7" s="78">
        <f>VLOOKUP(年度マスタ!$K$4&amp;"_"&amp;$AG7,データシート1!$A:$BT,MATCH("ab_"&amp;AN$2,データシート1!$A$1:$BT$1,0),0)</f>
        <v>7341</v>
      </c>
      <c r="AO7" s="78">
        <f>VLOOKUP(年度マスタ!$K$4&amp;"_"&amp;$AG7,データシート1!$A:$BT,MATCH("ab_"&amp;AO$2,データシート1!$A$1:$BT$1,0),0)</f>
        <v>29000</v>
      </c>
      <c r="AP7" s="78">
        <f>VLOOKUP(年度マスタ!$K$4&amp;"_"&amp;$AG7,データシート1!$A:$BT,MATCH("ab_"&amp;AP$2,データシート1!$A$1:$BT$1,0),0)</f>
        <v>0</v>
      </c>
      <c r="AQ7" s="954">
        <f>VLOOKUP(年度マスタ!$K$4&amp;"_"&amp;$AG7,データシート1!$A:$BT,MATCH("ab_"&amp;AQ$2,データシート1!$A$1:$BT$1,0),0)</f>
        <v>0</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767.62360000000001</v>
      </c>
      <c r="AI8" s="78">
        <f>VLOOKUP(年度マスタ!$K$4&amp;"_"&amp;$AG8,データシート1!$A:$BT,MATCH("ab_"&amp;AI$2,データシート1!$A$1:$BT$1,0),0)</f>
        <v>931</v>
      </c>
      <c r="AJ8" s="78">
        <f>VLOOKUP(年度マスタ!$K$4&amp;"_"&amp;$AG8,データシート1!$A:$BT,MATCH("ab_"&amp;AJ$2,データシート1!$A$1:$BT$1,0),0)</f>
        <v>406</v>
      </c>
      <c r="AK8" s="78">
        <f>VLOOKUP(年度マスタ!$K$4&amp;"_"&amp;$AG8,データシート1!$A:$BT,MATCH("ab_"&amp;AK$2,データシート1!$A$1:$BT$1,0),0)</f>
        <v>9810</v>
      </c>
      <c r="AL8" s="78">
        <f>VLOOKUP(年度マスタ!$K$4&amp;"_"&amp;$AG8,データシート1!$A:$BT,MATCH("ab_"&amp;AL$2,データシート1!$A$1:$BT$1,0),0)</f>
        <v>11050</v>
      </c>
      <c r="AM8" s="78">
        <f>VLOOKUP(年度マスタ!$K$4&amp;"_"&amp;$AG8,データシート1!$A:$BT,MATCH("ab_"&amp;AM$2,データシート1!$A$1:$BT$1,0),0)</f>
        <v>17339</v>
      </c>
      <c r="AN8" s="78">
        <f>VLOOKUP(年度マスタ!$K$4&amp;"_"&amp;$AG8,データシート1!$A:$BT,MATCH("ab_"&amp;AN$2,データシート1!$A$1:$BT$1,0),0)</f>
        <v>7221</v>
      </c>
      <c r="AO8" s="78">
        <f>VLOOKUP(年度マスタ!$K$4&amp;"_"&amp;$AG8,データシート1!$A:$BT,MATCH("ab_"&amp;AO$2,データシート1!$A$1:$BT$1,0),0)</f>
        <v>28688</v>
      </c>
      <c r="AP8" s="78">
        <f>VLOOKUP(年度マスタ!$K$4&amp;"_"&amp;$AG8,データシート1!$A:$BT,MATCH("ab_"&amp;AP$2,データシート1!$A$1:$BT$1,0),0)</f>
        <v>0</v>
      </c>
      <c r="AQ8" s="954">
        <f>VLOOKUP(年度マスタ!$K$4&amp;"_"&amp;$AG8,データシート1!$A:$BT,MATCH("ab_"&amp;AQ$2,データシート1!$A$1:$BT$1,0),0)</f>
        <v>0</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779.99670000000003</v>
      </c>
      <c r="AI9" s="78">
        <f>VLOOKUP(年度マスタ!$K$4&amp;"_"&amp;$AG9,データシート1!$A:$BT,MATCH("ab_"&amp;AI$2,データシート1!$A$1:$BT$1,0),0)</f>
        <v>931</v>
      </c>
      <c r="AJ9" s="78">
        <f>VLOOKUP(年度マスタ!$K$4&amp;"_"&amp;$AG9,データシート1!$A:$BT,MATCH("ab_"&amp;AJ$2,データシート1!$A$1:$BT$1,0),0)</f>
        <v>406</v>
      </c>
      <c r="AK9" s="78">
        <f>VLOOKUP(年度マスタ!$K$4&amp;"_"&amp;$AG9,データシート1!$A:$BT,MATCH("ab_"&amp;AK$2,データシート1!$A$1:$BT$1,0),0)</f>
        <v>9810</v>
      </c>
      <c r="AL9" s="78">
        <f>VLOOKUP(年度マスタ!$K$4&amp;"_"&amp;$AG9,データシート1!$A:$BT,MATCH("ab_"&amp;AL$2,データシート1!$A$1:$BT$1,0),0)</f>
        <v>11068</v>
      </c>
      <c r="AM9" s="78">
        <f>VLOOKUP(年度マスタ!$K$4&amp;"_"&amp;$AG9,データシート1!$A:$BT,MATCH("ab_"&amp;AM$2,データシート1!$A$1:$BT$1,0),0)</f>
        <v>17544</v>
      </c>
      <c r="AN9" s="78">
        <f>VLOOKUP(年度マスタ!$K$4&amp;"_"&amp;$AG9,データシート1!$A:$BT,MATCH("ab_"&amp;AN$2,データシート1!$A$1:$BT$1,0),0)</f>
        <v>7139</v>
      </c>
      <c r="AO9" s="78">
        <f>VLOOKUP(年度マスタ!$K$4&amp;"_"&amp;$AG9,データシート1!$A:$BT,MATCH("ab_"&amp;AO$2,データシート1!$A$1:$BT$1,0),0)</f>
        <v>28458</v>
      </c>
      <c r="AP9" s="78">
        <f>VLOOKUP(年度マスタ!$K$4&amp;"_"&amp;$AG9,データシート1!$A:$BT,MATCH("ab_"&amp;AP$2,データシート1!$A$1:$BT$1,0),0)</f>
        <v>0</v>
      </c>
      <c r="AQ9" s="954">
        <f>VLOOKUP(年度マスタ!$K$4&amp;"_"&amp;$AG9,データシート1!$A:$BT,MATCH("ab_"&amp;AQ$2,データシート1!$A$1:$BT$1,0),0)</f>
        <v>0</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766.23379999999997</v>
      </c>
      <c r="AI10" s="78">
        <f>VLOOKUP(年度マスタ!$K$4&amp;"_"&amp;$AG10,データシート1!$A:$BT,MATCH("ab_"&amp;AI$2,データシート1!$A$1:$BT$1,0),0)</f>
        <v>931</v>
      </c>
      <c r="AJ10" s="78">
        <f>VLOOKUP(年度マスタ!$K$4&amp;"_"&amp;$AG10,データシート1!$A:$BT,MATCH("ab_"&amp;AJ$2,データシート1!$A$1:$BT$1,0),0)</f>
        <v>406</v>
      </c>
      <c r="AK10" s="78">
        <f>VLOOKUP(年度マスタ!$K$4&amp;"_"&amp;$AG10,データシート1!$A:$BT,MATCH("ab_"&amp;AK$2,データシート1!$A$1:$BT$1,0),0)</f>
        <v>9810</v>
      </c>
      <c r="AL10" s="78">
        <f>VLOOKUP(年度マスタ!$K$4&amp;"_"&amp;$AG10,データシート1!$A:$BT,MATCH("ab_"&amp;AL$2,データシート1!$A$1:$BT$1,0),0)</f>
        <v>11178</v>
      </c>
      <c r="AM10" s="78">
        <f>VLOOKUP(年度マスタ!$K$4&amp;"_"&amp;$AG10,データシート1!$A:$BT,MATCH("ab_"&amp;AM$2,データシート1!$A$1:$BT$1,0),0)</f>
        <v>17747</v>
      </c>
      <c r="AN10" s="78">
        <f>VLOOKUP(年度マスタ!$K$4&amp;"_"&amp;$AG10,データシート1!$A:$BT,MATCH("ab_"&amp;AN$2,データシート1!$A$1:$BT$1,0),0)</f>
        <v>7213</v>
      </c>
      <c r="AO10" s="78">
        <f>VLOOKUP(年度マスタ!$K$4&amp;"_"&amp;$AG10,データシート1!$A:$BT,MATCH("ab_"&amp;AO$2,データシート1!$A$1:$BT$1,0),0)</f>
        <v>28244</v>
      </c>
      <c r="AP10" s="78">
        <f>VLOOKUP(年度マスタ!$K$4&amp;"_"&amp;$AG10,データシート1!$A:$BT,MATCH("ab_"&amp;AP$2,データシート1!$A$1:$BT$1,0),0)</f>
        <v>0</v>
      </c>
      <c r="AQ10" s="954">
        <f>VLOOKUP(年度マスタ!$K$4&amp;"_"&amp;$AG10,データシート1!$A:$BT,MATCH("ab_"&amp;AQ$2,データシート1!$A$1:$BT$1,0),0)</f>
        <v>0</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737.29639999999995</v>
      </c>
      <c r="AI11" s="78">
        <f>VLOOKUP(年度マスタ!$K$4&amp;"_"&amp;$AG11,データシート1!$A:$BT,MATCH("ab_"&amp;AI$2,データシート1!$A$1:$BT$1,0),0)</f>
        <v>931</v>
      </c>
      <c r="AJ11" s="78">
        <f>VLOOKUP(年度マスタ!$K$4&amp;"_"&amp;$AG11,データシート1!$A:$BT,MATCH("ab_"&amp;AJ$2,データシート1!$A$1:$BT$1,0),0)</f>
        <v>406</v>
      </c>
      <c r="AK11" s="78">
        <f>VLOOKUP(年度マスタ!$K$4&amp;"_"&amp;$AG11,データシート1!$A:$BT,MATCH("ab_"&amp;AK$2,データシート1!$A$1:$BT$1,0),0)</f>
        <v>9810</v>
      </c>
      <c r="AL11" s="78">
        <f>VLOOKUP(年度マスタ!$K$4&amp;"_"&amp;$AG11,データシート1!$A:$BT,MATCH("ab_"&amp;AL$2,データシート1!$A$1:$BT$1,0),0)</f>
        <v>11232</v>
      </c>
      <c r="AM11" s="78">
        <f>VLOOKUP(年度マスタ!$K$4&amp;"_"&amp;$AG11,データシート1!$A:$BT,MATCH("ab_"&amp;AM$2,データシート1!$A$1:$BT$1,0),0)</f>
        <v>17862</v>
      </c>
      <c r="AN11" s="78">
        <f>VLOOKUP(年度マスタ!$K$4&amp;"_"&amp;$AG11,データシート1!$A:$BT,MATCH("ab_"&amp;AN$2,データシート1!$A$1:$BT$1,0),0)</f>
        <v>7241</v>
      </c>
      <c r="AO11" s="78">
        <f>VLOOKUP(年度マスタ!$K$4&amp;"_"&amp;$AG11,データシート1!$A:$BT,MATCH("ab_"&amp;AO$2,データシート1!$A$1:$BT$1,0),0)</f>
        <v>28169</v>
      </c>
      <c r="AP11" s="78">
        <f>VLOOKUP(年度マスタ!$K$4&amp;"_"&amp;$AG11,データシート1!$A:$BT,MATCH("ab_"&amp;AP$2,データシート1!$A$1:$BT$1,0),0)</f>
        <v>0</v>
      </c>
      <c r="AQ11" s="954">
        <f>VLOOKUP(年度マスタ!$K$4&amp;"_"&amp;$AG11,データシート1!$A:$BT,MATCH("ab_"&amp;AQ$2,データシート1!$A$1:$BT$1,0),0)</f>
        <v>0</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693.53639999999996</v>
      </c>
      <c r="AI12" s="78">
        <f>VLOOKUP(年度マスタ!$K$4&amp;"_"&amp;$AG12,データシート1!$A:$BT,MATCH("ab_"&amp;AI$2,データシート1!$A$1:$BT$1,0),0)</f>
        <v>1016</v>
      </c>
      <c r="AJ12" s="78">
        <f>VLOOKUP(年度マスタ!$K$4&amp;"_"&amp;$AG12,データシート1!$A:$BT,MATCH("ab_"&amp;AJ$2,データシート1!$A$1:$BT$1,0),0)</f>
        <v>394</v>
      </c>
      <c r="AK12" s="78">
        <f>VLOOKUP(年度マスタ!$K$4&amp;"_"&amp;$AG12,データシート1!$A:$BT,MATCH("ab_"&amp;AK$2,データシート1!$A$1:$BT$1,0),0)</f>
        <v>9217</v>
      </c>
      <c r="AL12" s="78">
        <f>VLOOKUP(年度マスタ!$K$4&amp;"_"&amp;$AG12,データシート1!$A:$BT,MATCH("ab_"&amp;AL$2,データシート1!$A$1:$BT$1,0),0)</f>
        <v>11294</v>
      </c>
      <c r="AM12" s="78">
        <f>VLOOKUP(年度マスタ!$K$4&amp;"_"&amp;$AG12,データシート1!$A:$BT,MATCH("ab_"&amp;AM$2,データシート1!$A$1:$BT$1,0),0)</f>
        <v>18014</v>
      </c>
      <c r="AN12" s="78">
        <f>VLOOKUP(年度マスタ!$K$4&amp;"_"&amp;$AG12,データシート1!$A:$BT,MATCH("ab_"&amp;AN$2,データシート1!$A$1:$BT$1,0),0)</f>
        <v>7122</v>
      </c>
      <c r="AO12" s="78">
        <f>VLOOKUP(年度マスタ!$K$4&amp;"_"&amp;$AG12,データシート1!$A:$BT,MATCH("ab_"&amp;AO$2,データシート1!$A$1:$BT$1,0),0)</f>
        <v>27865</v>
      </c>
      <c r="AP12" s="78">
        <f>VLOOKUP(年度マスタ!$K$4&amp;"_"&amp;$AG12,データシート1!$A:$BT,MATCH("ab_"&amp;AP$2,データシート1!$A$1:$BT$1,0),0)</f>
        <v>0</v>
      </c>
      <c r="AQ12" s="954">
        <f>VLOOKUP(年度マスタ!$K$4&amp;"_"&amp;$AG12,データシート1!$A:$BT,MATCH("ab_"&amp;AQ$2,データシート1!$A$1:$BT$1,0),0)</f>
        <v>0</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645.72889999999995</v>
      </c>
      <c r="AI13" s="78">
        <f>VLOOKUP(年度マスタ!$K$4&amp;"_"&amp;$AG13,データシート1!$A:$BT,MATCH("ab_"&amp;AI$2,データシート1!$A$1:$BT$1,0),0)</f>
        <v>1016</v>
      </c>
      <c r="AJ13" s="78">
        <f>VLOOKUP(年度マスタ!$K$4&amp;"_"&amp;$AG13,データシート1!$A:$BT,MATCH("ab_"&amp;AJ$2,データシート1!$A$1:$BT$1,0),0)</f>
        <v>394</v>
      </c>
      <c r="AK13" s="78">
        <f>VLOOKUP(年度マスタ!$K$4&amp;"_"&amp;$AG13,データシート1!$A:$BT,MATCH("ab_"&amp;AK$2,データシート1!$A$1:$BT$1,0),0)</f>
        <v>9217</v>
      </c>
      <c r="AL13" s="78">
        <f>VLOOKUP(年度マスタ!$K$4&amp;"_"&amp;$AG13,データシート1!$A:$BT,MATCH("ab_"&amp;AL$2,データシート1!$A$1:$BT$1,0),0)</f>
        <v>11364</v>
      </c>
      <c r="AM13" s="78">
        <f>VLOOKUP(年度マスタ!$K$4&amp;"_"&amp;$AG13,データシート1!$A:$BT,MATCH("ab_"&amp;AM$2,データシート1!$A$1:$BT$1,0),0)</f>
        <v>17980</v>
      </c>
      <c r="AN13" s="78">
        <f>VLOOKUP(年度マスタ!$K$4&amp;"_"&amp;$AG13,データシート1!$A:$BT,MATCH("ab_"&amp;AN$2,データシート1!$A$1:$BT$1,0),0)</f>
        <v>7066</v>
      </c>
      <c r="AO13" s="78">
        <f>VLOOKUP(年度マスタ!$K$4&amp;"_"&amp;$AG13,データシート1!$A:$BT,MATCH("ab_"&amp;AO$2,データシート1!$A$1:$BT$1,0),0)</f>
        <v>27618</v>
      </c>
      <c r="AP13" s="78">
        <f>VLOOKUP(年度マスタ!$K$4&amp;"_"&amp;$AG13,データシート1!$A:$BT,MATCH("ab_"&amp;AP$2,データシート1!$A$1:$BT$1,0),0)</f>
        <v>0</v>
      </c>
      <c r="AQ13" s="954">
        <f>VLOOKUP(年度マスタ!$K$4&amp;"_"&amp;$AG13,データシート1!$A:$BT,MATCH("ab_"&amp;AQ$2,データシート1!$A$1:$BT$1,0),0)</f>
        <v>0</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978.76930000000004</v>
      </c>
      <c r="AI14" s="78">
        <f>VLOOKUP(年度マスタ!$K$4&amp;"_"&amp;$AG14,データシート1!$A:$BT,MATCH("ab_"&amp;AI$2,データシート1!$A$1:$BT$1,0),0)</f>
        <v>1016</v>
      </c>
      <c r="AJ14" s="78">
        <f>VLOOKUP(年度マスタ!$K$4&amp;"_"&amp;$AG14,データシート1!$A:$BT,MATCH("ab_"&amp;AJ$2,データシート1!$A$1:$BT$1,0),0)</f>
        <v>394</v>
      </c>
      <c r="AK14" s="78">
        <f>VLOOKUP(年度マスタ!$K$4&amp;"_"&amp;$AG14,データシート1!$A:$BT,MATCH("ab_"&amp;AK$2,データシート1!$A$1:$BT$1,0),0)</f>
        <v>9217</v>
      </c>
      <c r="AL14" s="78">
        <f>VLOOKUP(年度マスタ!$K$4&amp;"_"&amp;$AG14,データシート1!$A:$BT,MATCH("ab_"&amp;AL$2,データシート1!$A$1:$BT$1,0),0)</f>
        <v>11376</v>
      </c>
      <c r="AM14" s="78">
        <f>VLOOKUP(年度マスタ!$K$4&amp;"_"&amp;$AG14,データシート1!$A:$BT,MATCH("ab_"&amp;AM$2,データシート1!$A$1:$BT$1,0),0)</f>
        <v>18055</v>
      </c>
      <c r="AN14" s="78">
        <f>VLOOKUP(年度マスタ!$K$4&amp;"_"&amp;$AG14,データシート1!$A:$BT,MATCH("ab_"&amp;AN$2,データシート1!$A$1:$BT$1,0),0)</f>
        <v>7326</v>
      </c>
      <c r="AO14" s="78">
        <f>VLOOKUP(年度マスタ!$K$4&amp;"_"&amp;$AG14,データシート1!$A:$BT,MATCH("ab_"&amp;AO$2,データシート1!$A$1:$BT$1,0),0)</f>
        <v>27204</v>
      </c>
      <c r="AP14" s="78">
        <f>VLOOKUP(年度マスタ!$K$4&amp;"_"&amp;$AG14,データシート1!$A:$BT,MATCH("ab_"&amp;AP$2,データシート1!$A$1:$BT$1,0),0)</f>
        <v>0</v>
      </c>
      <c r="AQ14" s="954">
        <f>VLOOKUP(年度マスタ!$K$4&amp;"_"&amp;$AG14,データシート1!$A:$BT,MATCH("ab_"&amp;AQ$2,データシート1!$A$1:$BT$1,0),0)</f>
        <v>0</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1001.5617</v>
      </c>
      <c r="AI15" s="78">
        <f>VLOOKUP(年度マスタ!$K$4&amp;"_"&amp;$AG15,データシート1!$A:$BT,MATCH("ab_"&amp;AI$2,データシート1!$A$1:$BT$1,0),0)</f>
        <v>1016</v>
      </c>
      <c r="AJ15" s="78">
        <f>VLOOKUP(年度マスタ!$K$4&amp;"_"&amp;$AG15,データシート1!$A:$BT,MATCH("ab_"&amp;AJ$2,データシート1!$A$1:$BT$1,0),0)</f>
        <v>394</v>
      </c>
      <c r="AK15" s="78">
        <f>VLOOKUP(年度マスタ!$K$4&amp;"_"&amp;$AG15,データシート1!$A:$BT,MATCH("ab_"&amp;AK$2,データシート1!$A$1:$BT$1,0),0)</f>
        <v>9217</v>
      </c>
      <c r="AL15" s="78">
        <f>VLOOKUP(年度マスタ!$K$4&amp;"_"&amp;$AG15,データシート1!$A:$BT,MATCH("ab_"&amp;AL$2,データシート1!$A$1:$BT$1,0),0)</f>
        <v>11413</v>
      </c>
      <c r="AM15" s="78">
        <f>VLOOKUP(年度マスタ!$K$4&amp;"_"&amp;$AG15,データシート1!$A:$BT,MATCH("ab_"&amp;AM$2,データシート1!$A$1:$BT$1,0),0)</f>
        <v>17994</v>
      </c>
      <c r="AN15" s="78">
        <f>VLOOKUP(年度マスタ!$K$4&amp;"_"&amp;$AG15,データシート1!$A:$BT,MATCH("ab_"&amp;AN$2,データシート1!$A$1:$BT$1,0),0)</f>
        <v>7391</v>
      </c>
      <c r="AO15" s="78">
        <f>VLOOKUP(年度マスタ!$K$4&amp;"_"&amp;$AG15,データシート1!$A:$BT,MATCH("ab_"&amp;AO$2,データシート1!$A$1:$BT$1,0),0)</f>
        <v>26773</v>
      </c>
      <c r="AP15" s="78">
        <f>VLOOKUP(年度マスタ!$K$4&amp;"_"&amp;$AG15,データシート1!$A:$BT,MATCH("ab_"&amp;AP$2,データシート1!$A$1:$BT$1,0),0)</f>
        <v>0</v>
      </c>
      <c r="AQ15" s="954">
        <f>VLOOKUP(年度マスタ!$K$4&amp;"_"&amp;$AG15,データシート1!$A:$BT,MATCH("ab_"&amp;AQ$2,データシート1!$A$1:$BT$1,0),0)</f>
        <v>0</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887.19169999999997</v>
      </c>
      <c r="AI16" s="78">
        <f>VLOOKUP(年度マスタ!$K$4&amp;"_"&amp;$AG16,データシート1!$A:$BT,MATCH("ab_"&amp;AI$2,データシート1!$A$1:$BT$1,0),0)</f>
        <v>1016</v>
      </c>
      <c r="AJ16" s="78">
        <f>VLOOKUP(年度マスタ!$K$4&amp;"_"&amp;$AG16,データシート1!$A:$BT,MATCH("ab_"&amp;AJ$2,データシート1!$A$1:$BT$1,0),0)</f>
        <v>394</v>
      </c>
      <c r="AK16" s="78">
        <f>VLOOKUP(年度マスタ!$K$4&amp;"_"&amp;$AG16,データシート1!$A:$BT,MATCH("ab_"&amp;AK$2,データシート1!$A$1:$BT$1,0),0)</f>
        <v>9217</v>
      </c>
      <c r="AL16" s="78">
        <f>VLOOKUP(年度マスタ!$K$4&amp;"_"&amp;$AG16,データシート1!$A:$BT,MATCH("ab_"&amp;AL$2,データシート1!$A$1:$BT$1,0),0)</f>
        <v>11495</v>
      </c>
      <c r="AM16" s="78">
        <f>VLOOKUP(年度マスタ!$K$4&amp;"_"&amp;$AG16,データシート1!$A:$BT,MATCH("ab_"&amp;AM$2,データシート1!$A$1:$BT$1,0),0)</f>
        <v>17942</v>
      </c>
      <c r="AN16" s="78">
        <f>VLOOKUP(年度マスタ!$K$4&amp;"_"&amp;$AG16,データシート1!$A:$BT,MATCH("ab_"&amp;AN$2,データシート1!$A$1:$BT$1,0),0)</f>
        <v>7389</v>
      </c>
      <c r="AO16" s="78">
        <f>VLOOKUP(年度マスタ!$K$4&amp;"_"&amp;$AG16,データシート1!$A:$BT,MATCH("ab_"&amp;AO$2,データシート1!$A$1:$BT$1,0),0)</f>
        <v>26433</v>
      </c>
      <c r="AP16" s="78">
        <f>VLOOKUP(年度マスタ!$K$4&amp;"_"&amp;$AG16,データシート1!$A:$BT,MATCH("ab_"&amp;AP$2,データシート1!$A$1:$BT$1,0),0)</f>
        <v>0</v>
      </c>
      <c r="AQ16" s="954">
        <f>VLOOKUP(年度マスタ!$K$4&amp;"_"&amp;$AG16,データシート1!$A:$BT,MATCH("ab_"&amp;AQ$2,データシート1!$A$1:$BT$1,0),0)</f>
        <v>0</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902.57150000000001</v>
      </c>
      <c r="AI17" s="151">
        <f>VLOOKUP(年度マスタ!$K$4&amp;"_"&amp;$AG17,データシート1!$A:$BT,MATCH("ab_"&amp;AI$2,データシート1!$A$1:$BT$1,0),0)</f>
        <v>1016</v>
      </c>
      <c r="AJ17" s="151">
        <f>VLOOKUP(年度マスタ!$K$4&amp;"_"&amp;$AG17,データシート1!$A:$BT,MATCH("ab_"&amp;AJ$2,データシート1!$A$1:$BT$1,0),0)</f>
        <v>394</v>
      </c>
      <c r="AK17" s="151">
        <f>VLOOKUP(年度マスタ!$K$4&amp;"_"&amp;$AG17,データシート1!$A:$BT,MATCH("ab_"&amp;AK$2,データシート1!$A$1:$BT$1,0),0)</f>
        <v>9217</v>
      </c>
      <c r="AL17" s="151">
        <f>VLOOKUP(年度マスタ!$K$4&amp;"_"&amp;$AG17,データシート1!$A:$BT,MATCH("ab_"&amp;AL$2,データシート1!$A$1:$BT$1,0),0)</f>
        <v>11502</v>
      </c>
      <c r="AM17" s="151">
        <f>VLOOKUP(年度マスタ!$K$4&amp;"_"&amp;$AG17,データシート1!$A:$BT,MATCH("ab_"&amp;AM$2,データシート1!$A$1:$BT$1,0),0)</f>
        <v>17809</v>
      </c>
      <c r="AN17" s="151">
        <f>VLOOKUP(年度マスタ!$K$4&amp;"_"&amp;$AG17,データシート1!$A:$BT,MATCH("ab_"&amp;AN$2,データシート1!$A$1:$BT$1,0),0)</f>
        <v>7367</v>
      </c>
      <c r="AO17" s="151">
        <f>VLOOKUP(年度マスタ!$K$4&amp;"_"&amp;$AG17,データシート1!$A:$BT,MATCH("ab_"&amp;AO$2,データシート1!$A$1:$BT$1,0),0)</f>
        <v>25924</v>
      </c>
      <c r="AP17" s="151">
        <f>VLOOKUP(年度マスタ!$K$4&amp;"_"&amp;$AG17,データシート1!$A:$BT,MATCH("ab_"&amp;AP$2,データシート1!$A$1:$BT$1,0),0)</f>
        <v>0</v>
      </c>
      <c r="AQ17" s="955">
        <f>VLOOKUP(年度マスタ!$K$4&amp;"_"&amp;$AG17,データシート1!$A:$BT,MATCH("ab_"&amp;AQ$2,データシート1!$A$1:$BT$1,0),0)</f>
        <v>0</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801.8501</v>
      </c>
      <c r="AI18" s="78">
        <f>VLOOKUP(年度マスタ!$K$4&amp;"_"&amp;$AG18,データシート1!$A:$BT,MATCH("ab_"&amp;AI$2,データシート1!$A$1:$BT$1,0),0)</f>
        <v>939</v>
      </c>
      <c r="AJ18" s="78">
        <f>VLOOKUP(年度マスタ!$K$4&amp;"_"&amp;$AG18,データシート1!$A:$BT,MATCH("ab_"&amp;AJ$2,データシート1!$A$1:$BT$1,0),0)</f>
        <v>485</v>
      </c>
      <c r="AK18" s="78">
        <f>VLOOKUP(年度マスタ!$K$4&amp;"_"&amp;$AG18,データシート1!$A:$BT,MATCH("ab_"&amp;AK$2,データシート1!$A$1:$BT$1,0),0)</f>
        <v>8844</v>
      </c>
      <c r="AL18" s="78">
        <f>VLOOKUP(年度マスタ!$K$4&amp;"_"&amp;$AG18,データシート1!$A:$BT,MATCH("ab_"&amp;AL$2,データシート1!$A$1:$BT$1,0),0)</f>
        <v>11485</v>
      </c>
      <c r="AM18" s="78">
        <f>VLOOKUP(年度マスタ!$K$4&amp;"_"&amp;$AG18,データシート1!$A:$BT,MATCH("ab_"&amp;AM$2,データシート1!$A$1:$BT$1,0),0)</f>
        <v>17639</v>
      </c>
      <c r="AN18" s="78">
        <f>VLOOKUP(年度マスタ!$K$4&amp;"_"&amp;$AG18,データシート1!$A:$BT,MATCH("ab_"&amp;AN$2,データシート1!$A$1:$BT$1,0),0)</f>
        <v>7321</v>
      </c>
      <c r="AO18" s="78">
        <f>VLOOKUP(年度マスタ!$K$4&amp;"_"&amp;$AG18,データシート1!$A:$BT,MATCH("ab_"&amp;AO$2,データシート1!$A$1:$BT$1,0),0)</f>
        <v>25484</v>
      </c>
      <c r="AP18" s="78">
        <f>VLOOKUP(年度マスタ!$K$4&amp;"_"&amp;$AG18,データシート1!$A:$BT,MATCH("ab_"&amp;AP$2,データシート1!$A$1:$BT$1,0),0)</f>
        <v>0</v>
      </c>
      <c r="AQ18" s="954">
        <f>VLOOKUP(年度マスタ!$K$4&amp;"_"&amp;$AG18,データシート1!$A:$BT,MATCH("ab_"&amp;AQ$2,データシート1!$A$1:$BT$1,0),0)</f>
        <v>0</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1148.2338999999999</v>
      </c>
      <c r="AI19" s="78">
        <f>VLOOKUP(年度マスタ!$K$4&amp;"_"&amp;$AG19,データシート1!$A:$BT,MATCH("ab_"&amp;AI$2,データシート1!$A$1:$BT$1,0),0)</f>
        <v>939</v>
      </c>
      <c r="AJ19" s="78">
        <f>VLOOKUP(年度マスタ!$K$4&amp;"_"&amp;$AG19,データシート1!$A:$BT,MATCH("ab_"&amp;AJ$2,データシート1!$A$1:$BT$1,0),0)</f>
        <v>485</v>
      </c>
      <c r="AK19" s="78">
        <f>VLOOKUP(年度マスタ!$K$4&amp;"_"&amp;$AG19,データシート1!$A:$BT,MATCH("ab_"&amp;AK$2,データシート1!$A$1:$BT$1,0),0)</f>
        <v>8844</v>
      </c>
      <c r="AL19" s="78">
        <f>VLOOKUP(年度マスタ!$K$4&amp;"_"&amp;$AG19,データシート1!$A:$BT,MATCH("ab_"&amp;AL$2,データシート1!$A$1:$BT$1,0),0)</f>
        <v>11580</v>
      </c>
      <c r="AM19" s="78">
        <f>VLOOKUP(年度マスタ!$K$4&amp;"_"&amp;$AG19,データシート1!$A:$BT,MATCH("ab_"&amp;AM$2,データシート1!$A$1:$BT$1,0),0)</f>
        <v>17443</v>
      </c>
      <c r="AN19" s="78">
        <f>VLOOKUP(年度マスタ!$K$4&amp;"_"&amp;$AG19,データシート1!$A:$BT,MATCH("ab_"&amp;AN$2,データシート1!$A$1:$BT$1,0),0)</f>
        <v>7370</v>
      </c>
      <c r="AO19" s="78">
        <f>VLOOKUP(年度マスタ!$K$4&amp;"_"&amp;$AG19,データシート1!$A:$BT,MATCH("ab_"&amp;AO$2,データシート1!$A$1:$BT$1,0),0)</f>
        <v>25213</v>
      </c>
      <c r="AP19" s="78">
        <f>VLOOKUP(年度マスタ!$K$4&amp;"_"&amp;$AG19,データシート1!$A:$BT,MATCH("ab_"&amp;AP$2,データシート1!$A$1:$BT$1,0),0)</f>
        <v>0</v>
      </c>
      <c r="AQ19" s="954">
        <f>VLOOKUP(年度マスタ!$K$4&amp;"_"&amp;$AG19,データシート1!$A:$BT,MATCH("ab_"&amp;AQ$2,データシート1!$A$1:$BT$1,0),0)</f>
        <v>0</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1167.069</v>
      </c>
      <c r="AI20" s="78">
        <f>VLOOKUP(年度マスタ!$K$4&amp;"_"&amp;$AG20,データシート1!$A:$BT,MATCH("ab_"&amp;AI$2,データシート1!$A$1:$BT$1,0),0)</f>
        <v>939</v>
      </c>
      <c r="AJ20" s="78">
        <f>VLOOKUP(年度マスタ!$K$4&amp;"_"&amp;$AG20,データシート1!$A:$BT,MATCH("ab_"&amp;AJ$2,データシート1!$A$1:$BT$1,0),0)</f>
        <v>485</v>
      </c>
      <c r="AK20" s="78">
        <f>VLOOKUP(年度マスタ!$K$4&amp;"_"&amp;$AG20,データシート1!$A:$BT,MATCH("ab_"&amp;AK$2,データシート1!$A$1:$BT$1,0),0)</f>
        <v>8844</v>
      </c>
      <c r="AL20" s="78">
        <f>VLOOKUP(年度マスタ!$K$4&amp;"_"&amp;$AG20,データシート1!$A:$BT,MATCH("ab_"&amp;AL$2,データシート1!$A$1:$BT$1,0),0)</f>
        <v>11553</v>
      </c>
      <c r="AM20" s="78">
        <f>VLOOKUP(年度マスタ!$K$4&amp;"_"&amp;$AG20,データシート1!$A:$BT,MATCH("ab_"&amp;AM$2,データシート1!$A$1:$BT$1,0),0)</f>
        <v>17364</v>
      </c>
      <c r="AN20" s="78">
        <f>VLOOKUP(年度マスタ!$K$4&amp;"_"&amp;$AG20,データシート1!$A:$BT,MATCH("ab_"&amp;AN$2,データシート1!$A$1:$BT$1,0),0)</f>
        <v>7487</v>
      </c>
      <c r="AO20" s="78">
        <f>VLOOKUP(年度マスタ!$K$4&amp;"_"&amp;$AG20,データシート1!$A:$BT,MATCH("ab_"&amp;AO$2,データシート1!$A$1:$BT$1,0),0)</f>
        <v>24751</v>
      </c>
      <c r="AP20" s="78">
        <f>VLOOKUP(年度マスタ!$K$4&amp;"_"&amp;$AG20,データシート1!$A:$BT,MATCH("ab_"&amp;AP$2,データシート1!$A$1:$BT$1,0),0)</f>
        <v>0</v>
      </c>
      <c r="AQ20" s="954">
        <f>VLOOKUP(年度マスタ!$K$4&amp;"_"&amp;$AG20,データシート1!$A:$BT,MATCH("ab_"&amp;AQ$2,データシート1!$A$1:$BT$1,0),0)</f>
        <v>0</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1629</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阿蘇市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14.566000000000001</v>
      </c>
      <c r="BE13" s="70" t="str">
        <f>年度マスタ!K4</f>
        <v>43214</v>
      </c>
      <c r="BF13" s="70" t="str">
        <f>年度マスタ!K4</f>
        <v>43214</v>
      </c>
      <c r="BG13" s="70" t="str">
        <f>年度マスタ!K4</f>
        <v>43214</v>
      </c>
      <c r="BH13" s="278" t="s">
        <v>195</v>
      </c>
      <c r="BI13" s="278" t="s">
        <v>195</v>
      </c>
      <c r="BJ13" s="278" t="s">
        <v>195</v>
      </c>
      <c r="BK13" s="278" t="str">
        <f>年度マスタ!K4</f>
        <v>43214</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14.566000000000001</v>
      </c>
      <c r="AY14" s="70"/>
      <c r="BE14" s="70" t="str">
        <f>AP2</f>
        <v>阿蘇市</v>
      </c>
      <c r="BF14" s="70" t="str">
        <f>AP2</f>
        <v>阿蘇市</v>
      </c>
      <c r="BG14" s="70" t="str">
        <f>AP2</f>
        <v>阿蘇市</v>
      </c>
      <c r="BH14" s="70" t="s">
        <v>205</v>
      </c>
      <c r="BI14" s="70" t="s">
        <v>205</v>
      </c>
      <c r="BJ14" s="70" t="s">
        <v>205</v>
      </c>
      <c r="BK14" s="70" t="str">
        <f>AP2</f>
        <v>阿蘇市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3.6419999999999999</v>
      </c>
      <c r="AY17" s="165">
        <f>AX17</f>
        <v>3.6419999999999999</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17.623000000000001</v>
      </c>
      <c r="G21" s="877">
        <f t="shared" ref="G21:O21" si="5">SUM(G22,G26,G27,G28)</f>
        <v>24.128</v>
      </c>
      <c r="H21" s="877">
        <f t="shared" si="5"/>
        <v>26.311999999999998</v>
      </c>
      <c r="I21" s="877">
        <f t="shared" si="5"/>
        <v>30.92</v>
      </c>
      <c r="J21" s="877">
        <f t="shared" si="5"/>
        <v>26.366</v>
      </c>
      <c r="K21" s="877">
        <f t="shared" si="5"/>
        <v>25.971</v>
      </c>
      <c r="L21" s="877">
        <f t="shared" si="5"/>
        <v>23.094999999999999</v>
      </c>
      <c r="M21" s="877">
        <f t="shared" si="5"/>
        <v>21.623999999999999</v>
      </c>
      <c r="N21" s="877">
        <f t="shared" si="5"/>
        <v>16.937999999999999</v>
      </c>
      <c r="O21" s="877">
        <f t="shared" si="5"/>
        <v>17.082999999999998</v>
      </c>
      <c r="P21" s="878">
        <f>SUM(P22,P26,P27,P28)</f>
        <v>18.208000000000002</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13.226000000000001</v>
      </c>
      <c r="G22" s="879">
        <f t="shared" ref="G22:P22" si="6">SUM(G23:G25)</f>
        <v>19.164000000000001</v>
      </c>
      <c r="H22" s="879">
        <f t="shared" si="6"/>
        <v>21.207999999999998</v>
      </c>
      <c r="I22" s="879">
        <f t="shared" si="6"/>
        <v>25.893000000000001</v>
      </c>
      <c r="J22" s="879">
        <f t="shared" si="6"/>
        <v>21.46</v>
      </c>
      <c r="K22" s="879">
        <f t="shared" si="6"/>
        <v>22.547000000000001</v>
      </c>
      <c r="L22" s="879">
        <f t="shared" si="6"/>
        <v>18.742999999999999</v>
      </c>
      <c r="M22" s="879">
        <f t="shared" si="6"/>
        <v>17.805</v>
      </c>
      <c r="N22" s="879">
        <f t="shared" si="6"/>
        <v>13.032999999999999</v>
      </c>
      <c r="O22" s="879">
        <f t="shared" si="6"/>
        <v>12.991</v>
      </c>
      <c r="P22" s="880">
        <f t="shared" si="6"/>
        <v>14.566000000000001</v>
      </c>
      <c r="Z22" s="273"/>
      <c r="AB22" s="272"/>
      <c r="AC22" s="521" t="s">
        <v>286</v>
      </c>
      <c r="AP22" s="16" t="s">
        <v>287</v>
      </c>
      <c r="AQ22" s="273"/>
      <c r="AV22" s="70" t="str">
        <f>AW22</f>
        <v>エネルギー起源CO2</v>
      </c>
      <c r="AW22" s="70" t="str">
        <f>D56</f>
        <v>エネルギー起源CO2</v>
      </c>
      <c r="AX22" s="165">
        <f>P56</f>
        <v>18.207999999999998</v>
      </c>
      <c r="AY22" s="165">
        <f>AX22</f>
        <v>18.207999999999998</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13.226000000000001</v>
      </c>
      <c r="G23" s="881">
        <f>IFERROR(VLOOKUP(年度マスタ!$K$4&amp;"_"&amp;G$20,データシート1!$A:$BU,MATCH("ba_"&amp;$E23,データシート1!$A$1:$BU$1,0),0),0)</f>
        <v>19.164000000000001</v>
      </c>
      <c r="H23" s="881">
        <f>IFERROR(VLOOKUP(年度マスタ!$K$4&amp;"_"&amp;H$20,データシート1!$A:$BU,MATCH("ba_"&amp;$E23,データシート1!$A$1:$BU$1,0),0),0)</f>
        <v>21.207999999999998</v>
      </c>
      <c r="I23" s="881">
        <f>IFERROR(VLOOKUP(年度マスタ!$K$4&amp;"_"&amp;I$20,データシート1!$A:$BU,MATCH("ba_"&amp;$E23,データシート1!$A$1:$BU$1,0),0),0)</f>
        <v>25.893000000000001</v>
      </c>
      <c r="J23" s="881">
        <f>IFERROR(VLOOKUP(年度マスタ!$K$4&amp;"_"&amp;J$20,データシート1!$A:$BU,MATCH("ba_"&amp;$E23,データシート1!$A$1:$BU$1,0),0),0)</f>
        <v>21.46</v>
      </c>
      <c r="K23" s="881">
        <f>IFERROR(VLOOKUP(年度マスタ!$K$4&amp;"_"&amp;K$20,データシート1!$A:$BU,MATCH("ba_"&amp;$E23,データシート1!$A$1:$BU$1,0),0),0)</f>
        <v>22.547000000000001</v>
      </c>
      <c r="L23" s="881">
        <f>IFERROR(VLOOKUP(年度マスタ!$K$4&amp;"_"&amp;L$20,データシート1!$A:$BU,MATCH("ba_"&amp;$E23,データシート1!$A$1:$BU$1,0),0),0)</f>
        <v>18.742999999999999</v>
      </c>
      <c r="M23" s="881">
        <f>IFERROR(VLOOKUP(年度マスタ!$K$4&amp;"_"&amp;M$20,データシート1!$A:$BU,MATCH("ba_"&amp;$E23,データシート1!$A$1:$BU$1,0),0),0)</f>
        <v>17.805</v>
      </c>
      <c r="N23" s="881">
        <f>IFERROR(VLOOKUP(年度マスタ!$K$4&amp;"_"&amp;N$20,データシート1!$A:$BU,MATCH("ba_"&amp;$E23,データシート1!$A$1:$BU$1,0),0),0)</f>
        <v>13.032999999999999</v>
      </c>
      <c r="O23" s="881">
        <f>IFERROR(VLOOKUP(年度マスタ!$K$4&amp;"_"&amp;O$20,データシート1!$A:$BU,MATCH("ba_"&amp;$E23,データシート1!$A$1:$BU$1,0),0),0)</f>
        <v>12.991</v>
      </c>
      <c r="P23" s="882">
        <f>IFERROR(VLOOKUP(年度マスタ!$K$4&amp;"_"&amp;P$20,データシート1!$A:$BU,MATCH("ba_"&amp;$E23,データシート1!$A$1:$BU$1,0),0),0)</f>
        <v>14.566000000000001</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1631</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157.91985968536582</v>
      </c>
      <c r="AG24" s="877">
        <f t="shared" ref="AG24:AP24" si="11">AG25+AG29</f>
        <v>172.52351932642642</v>
      </c>
      <c r="AH24" s="877">
        <f t="shared" si="11"/>
        <v>172.57923102857094</v>
      </c>
      <c r="AI24" s="877">
        <f t="shared" si="11"/>
        <v>157.42497920903102</v>
      </c>
      <c r="AJ24" s="877">
        <f t="shared" si="11"/>
        <v>128.99081701458906</v>
      </c>
      <c r="AK24" s="877">
        <f t="shared" si="11"/>
        <v>148.6038586689977</v>
      </c>
      <c r="AL24" s="877">
        <f t="shared" si="11"/>
        <v>138.83445380110314</v>
      </c>
      <c r="AM24" s="877">
        <f t="shared" si="11"/>
        <v>115.88385632718865</v>
      </c>
      <c r="AN24" s="877">
        <f t="shared" si="11"/>
        <v>121.97014207532169</v>
      </c>
      <c r="AO24" s="877">
        <f t="shared" si="11"/>
        <v>111.99600995557813</v>
      </c>
      <c r="AP24" s="878">
        <f t="shared" si="11"/>
        <v>116.30225495095272</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112.40801075240648</v>
      </c>
      <c r="AG25" s="879">
        <f>①CO2排出量の現状把握!AA35</f>
        <v>121.21473295051159</v>
      </c>
      <c r="AH25" s="879">
        <f>①CO2排出量の現状把握!AB35</f>
        <v>122.25128995028088</v>
      </c>
      <c r="AI25" s="879">
        <f>①CO2排出量の現状把握!AC35</f>
        <v>109.83833061153535</v>
      </c>
      <c r="AJ25" s="879">
        <f>①CO2排出量の現状把握!AD35</f>
        <v>86.461147595553982</v>
      </c>
      <c r="AK25" s="879">
        <f>①CO2排出量の現状把握!AE35</f>
        <v>114.49907351936386</v>
      </c>
      <c r="AL25" s="879">
        <f>①CO2排出量の現状把握!AF35</f>
        <v>107.79643122413894</v>
      </c>
      <c r="AM25" s="879">
        <f>①CO2排出量の現状把握!AG35</f>
        <v>87.744758816999351</v>
      </c>
      <c r="AN25" s="879">
        <f>①CO2排出量の現状把握!AH35</f>
        <v>90.527494814447593</v>
      </c>
      <c r="AO25" s="879">
        <f>①CO2排出量の現状把握!AI35</f>
        <v>83.450662016747941</v>
      </c>
      <c r="AP25" s="880">
        <f>①CO2排出量の現状把握!AJ35</f>
        <v>89.918498807077341</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4.3970000000000002</v>
      </c>
      <c r="G26" s="879">
        <f>IFERROR(VLOOKUP(年度マスタ!$K$4&amp;"_"&amp;G$20,データシート1!$A:$BU,MATCH("ba_"&amp;$D26,データシート1!$A$1:$BU$1,0),0),0)</f>
        <v>4.9640000000000004</v>
      </c>
      <c r="H26" s="879">
        <f>IFERROR(VLOOKUP(年度マスタ!$K$4&amp;"_"&amp;H$20,データシート1!$A:$BU,MATCH("ba_"&amp;$D26,データシート1!$A$1:$BU$1,0),0),0)</f>
        <v>5.1040000000000001</v>
      </c>
      <c r="I26" s="879">
        <f>IFERROR(VLOOKUP(年度マスタ!$K$4&amp;"_"&amp;I$20,データシート1!$A:$BU,MATCH("ba_"&amp;$D26,データシート1!$A$1:$BU$1,0),0),0)</f>
        <v>5.0270000000000001</v>
      </c>
      <c r="J26" s="879">
        <f>IFERROR(VLOOKUP(年度マスタ!$K$4&amp;"_"&amp;J$20,データシート1!$A:$BU,MATCH("ba_"&amp;$D26,データシート1!$A$1:$BU$1,0),0),0)</f>
        <v>4.9059999999999997</v>
      </c>
      <c r="K26" s="879">
        <f>IFERROR(VLOOKUP(年度マスタ!$K$4&amp;"_"&amp;K$20,データシート1!$A:$BU,MATCH("ba_"&amp;$D26,データシート1!$A$1:$BU$1,0),0),0)</f>
        <v>3.4239999999999999</v>
      </c>
      <c r="L26" s="879">
        <f>IFERROR(VLOOKUP(年度マスタ!$K$4&amp;"_"&amp;L$20,データシート1!$A:$BU,MATCH("ba_"&amp;$D26,データシート1!$A$1:$BU$1,0),0),0)</f>
        <v>4.3520000000000003</v>
      </c>
      <c r="M26" s="879">
        <f>IFERROR(VLOOKUP(年度マスタ!$K$4&amp;"_"&amp;M$20,データシート1!$A:$BU,MATCH("ba_"&amp;$D26,データシート1!$A$1:$BU$1,0),0),0)</f>
        <v>3.819</v>
      </c>
      <c r="N26" s="879">
        <f>IFERROR(VLOOKUP(年度マスタ!$K$4&amp;"_"&amp;N$20,データシート1!$A:$BU,MATCH("ba_"&amp;$D26,データシート1!$A$1:$BU$1,0),0),0)</f>
        <v>3.9049999999999998</v>
      </c>
      <c r="O26" s="879">
        <f>IFERROR(VLOOKUP(年度マスタ!$K$4&amp;"_"&amp;O$20,データシート1!$A:$BU,MATCH("ba_"&amp;$D26,データシート1!$A$1:$BU$1,0),0),0)</f>
        <v>4.0919999999999996</v>
      </c>
      <c r="P26" s="880">
        <f>IFERROR(VLOOKUP(年度マスタ!$K$4&amp;"_"&amp;P$20,データシート1!$A:$BU,MATCH("ba_"&amp;$D26,データシート1!$A$1:$BU$1,0),0),0)</f>
        <v>3.6419999999999999</v>
      </c>
      <c r="Z26" s="273"/>
      <c r="AB26" s="272"/>
      <c r="AC26" s="522"/>
      <c r="AD26" s="410"/>
      <c r="AE26" s="409" t="s">
        <v>184</v>
      </c>
      <c r="AF26" s="881">
        <f>①CO2排出量の現状把握!Z36</f>
        <v>93.148649062250442</v>
      </c>
      <c r="AG26" s="881">
        <f>①CO2排出量の現状把握!AA36</f>
        <v>102.2023435004034</v>
      </c>
      <c r="AH26" s="881">
        <f>①CO2排出量の現状把握!AB36</f>
        <v>104.54248259638629</v>
      </c>
      <c r="AI26" s="881">
        <f>①CO2排出量の現状把握!AC36</f>
        <v>90.033057503338085</v>
      </c>
      <c r="AJ26" s="881">
        <f>①CO2排出量の現状把握!AD36</f>
        <v>67.027838021370286</v>
      </c>
      <c r="AK26" s="881">
        <f>①CO2排出量の現状把握!AE36</f>
        <v>95.551745867123699</v>
      </c>
      <c r="AL26" s="881">
        <f>①CO2排出量の現状把握!AF36</f>
        <v>90.211760193671282</v>
      </c>
      <c r="AM26" s="881">
        <f>①CO2排出量の現状把握!AG36</f>
        <v>72.330856338969042</v>
      </c>
      <c r="AN26" s="881">
        <f>①CO2排出量の現状把握!AH36</f>
        <v>74.969467783735084</v>
      </c>
      <c r="AO26" s="881">
        <f>①CO2排出量の現状把握!AI36</f>
        <v>66.567253681449472</v>
      </c>
      <c r="AP26" s="882">
        <f>①CO2排出量の現状把握!AJ36</f>
        <v>74.595934769353477</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2.5104544883022881</v>
      </c>
      <c r="AG27" s="881">
        <f>①CO2排出量の現状把握!AA37</f>
        <v>2.4271228914195389</v>
      </c>
      <c r="AH27" s="881">
        <f>①CO2排出量の現状把握!AB37</f>
        <v>2.0932158671980932</v>
      </c>
      <c r="AI27" s="881">
        <f>①CO2排出量の現状把握!AC37</f>
        <v>2.5318221758640469</v>
      </c>
      <c r="AJ27" s="881">
        <f>①CO2排出量の現状把握!AD37</f>
        <v>2.3864085589892641</v>
      </c>
      <c r="AK27" s="881">
        <f>①CO2排出量の現状把握!AE37</f>
        <v>2.2930085439074301</v>
      </c>
      <c r="AL27" s="881">
        <f>①CO2排出量の現状把握!AF37</f>
        <v>2.2071690522525409</v>
      </c>
      <c r="AM27" s="881">
        <f>①CO2排出量の現状把握!AG37</f>
        <v>1.9327843732390875</v>
      </c>
      <c r="AN27" s="881">
        <f>①CO2排出量の現状把握!AH37</f>
        <v>1.8178642479062186</v>
      </c>
      <c r="AO27" s="881">
        <f>①CO2排出量の現状把握!AI37</f>
        <v>1.8310427238769147</v>
      </c>
      <c r="AP27" s="882">
        <f>①CO2排出量の現状把握!AJ37</f>
        <v>1.8744750502276177</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16.748907201853761</v>
      </c>
      <c r="AG28" s="881">
        <f>①CO2排出量の現状把握!AA38</f>
        <v>16.585266558688641</v>
      </c>
      <c r="AH28" s="881">
        <f>①CO2排出量の現状把握!AB38</f>
        <v>15.61559148669649</v>
      </c>
      <c r="AI28" s="881">
        <f>①CO2排出量の現状把握!AC38</f>
        <v>17.273450932333219</v>
      </c>
      <c r="AJ28" s="881">
        <f>①CO2排出量の現状把握!AD38</f>
        <v>17.04690101519444</v>
      </c>
      <c r="AK28" s="881">
        <f>①CO2排出量の現状把握!AE38</f>
        <v>16.654319108332736</v>
      </c>
      <c r="AL28" s="881">
        <f>①CO2排出量の現状把握!AF38</f>
        <v>15.377501978215127</v>
      </c>
      <c r="AM28" s="881">
        <f>①CO2排出量の現状把握!AG38</f>
        <v>13.481118104791218</v>
      </c>
      <c r="AN28" s="881">
        <f>①CO2排出量の現状把握!AH38</f>
        <v>13.740162782806289</v>
      </c>
      <c r="AO28" s="881">
        <f>①CO2排出量の現状把握!AI38</f>
        <v>15.052365611421553</v>
      </c>
      <c r="AP28" s="882">
        <f>①CO2排出量の現状把握!AJ38</f>
        <v>13.448088987496252</v>
      </c>
      <c r="AQ28" s="273"/>
      <c r="AV28" s="70" t="str">
        <f t="shared" si="14"/>
        <v>HFC</v>
      </c>
      <c r="AW28" s="70" t="str">
        <f t="shared" si="13"/>
        <v>HFC</v>
      </c>
      <c r="AX28" s="287">
        <f t="shared" si="12"/>
        <v>0</v>
      </c>
      <c r="AY28" s="287">
        <f t="shared" si="15"/>
        <v>0</v>
      </c>
      <c r="BA28" s="70">
        <v>19</v>
      </c>
      <c r="BB28" s="70"/>
      <c r="BC28" s="70" t="s">
        <v>295</v>
      </c>
      <c r="BD28" s="70" t="str">
        <f t="shared" si="1"/>
        <v>19：ゴム製品製造業(N=3)</v>
      </c>
      <c r="BE28" s="845">
        <f>VLOOKUP(BE$13&amp;"_"&amp;$AV$8,データシート2!$A:$SI,MATCH($AV$5&amp;"_"&amp;$BA28&amp;$AV$6,データシート2!$A$1:$SI$1,0),0)</f>
        <v>3</v>
      </c>
      <c r="BF28" s="952">
        <f>VLOOKUP(BF$13&amp;"_"&amp;$AW$8,データシート2!$A:$SI,MATCH($AW$5&amp;"_"&amp;$BA28&amp;$AW$6,データシート2!$A$1:$SI$1,0),0)</f>
        <v>9.5730000000000004</v>
      </c>
      <c r="BG28" s="952">
        <f t="shared" si="2"/>
        <v>3.1910000000000003</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f t="shared" si="4"/>
        <v>0.22012476601710779</v>
      </c>
    </row>
    <row r="29" spans="2:63" ht="15.95" customHeight="1">
      <c r="B29" s="285"/>
      <c r="Z29" s="273"/>
      <c r="AB29" s="272"/>
      <c r="AC29" s="522"/>
      <c r="AD29" s="408" t="s">
        <v>199</v>
      </c>
      <c r="AE29" s="413"/>
      <c r="AF29" s="883">
        <f>①CO2排出量の現状把握!Z39</f>
        <v>45.511848932959339</v>
      </c>
      <c r="AG29" s="883">
        <f>①CO2排出量の現状把握!AA39</f>
        <v>51.308786375914828</v>
      </c>
      <c r="AH29" s="883">
        <f>①CO2排出量の現状把握!AB39</f>
        <v>50.327941078290067</v>
      </c>
      <c r="AI29" s="883">
        <f>①CO2排出量の現状把握!AC39</f>
        <v>47.586648597495667</v>
      </c>
      <c r="AJ29" s="883">
        <f>①CO2排出量の現状把握!AD39</f>
        <v>42.529669419035073</v>
      </c>
      <c r="AK29" s="883">
        <f>①CO2排出量の現状把握!AE39</f>
        <v>34.104785149633834</v>
      </c>
      <c r="AL29" s="883">
        <f>①CO2排出量の現状把握!AF39</f>
        <v>31.038022576964206</v>
      </c>
      <c r="AM29" s="883">
        <f>①CO2排出量の現状把握!AG39</f>
        <v>28.139097510189305</v>
      </c>
      <c r="AN29" s="883">
        <f>①CO2排出量の現状把握!AH39</f>
        <v>31.442647260874089</v>
      </c>
      <c r="AO29" s="883">
        <f>①CO2排出量の現状把握!AI39</f>
        <v>28.545347938830197</v>
      </c>
      <c r="AP29" s="884">
        <f>①CO2排出量の現状把握!AJ39</f>
        <v>26.383756143875367</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0.11159457737051863</v>
      </c>
      <c r="AG32" s="461">
        <f t="shared" si="16"/>
        <v>0.1398533956077499</v>
      </c>
      <c r="AH32" s="461">
        <f t="shared" si="16"/>
        <v>0.15246330536519762</v>
      </c>
      <c r="AI32" s="461">
        <f t="shared" si="16"/>
        <v>0.19641101529982741</v>
      </c>
      <c r="AJ32" s="461">
        <f t="shared" si="16"/>
        <v>0.2044021474568842</v>
      </c>
      <c r="AK32" s="461">
        <f t="shared" si="16"/>
        <v>0.1747666597127075</v>
      </c>
      <c r="AL32" s="461">
        <f t="shared" si="16"/>
        <v>0.16634919767888692</v>
      </c>
      <c r="AM32" s="461">
        <f t="shared" si="16"/>
        <v>0.18660062484412318</v>
      </c>
      <c r="AN32" s="461">
        <f t="shared" si="16"/>
        <v>0.13887005222589699</v>
      </c>
      <c r="AO32" s="461">
        <f t="shared" si="16"/>
        <v>0.15253221973511166</v>
      </c>
      <c r="AP32" s="461">
        <f t="shared" si="16"/>
        <v>0.15655758357977431</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0.1176606534665222</v>
      </c>
      <c r="AG33" s="458">
        <f t="shared" ref="AG33:AP33" si="17">IFERROR(IF(G22/AG25&gt;1,1,G22/AG25),0)</f>
        <v>0.15809959345308378</v>
      </c>
      <c r="AH33" s="458">
        <f t="shared" si="17"/>
        <v>0.1734787420944614</v>
      </c>
      <c r="AI33" s="458">
        <f t="shared" si="17"/>
        <v>0.23573737743316253</v>
      </c>
      <c r="AJ33" s="458">
        <f t="shared" si="17"/>
        <v>0.24820396902878397</v>
      </c>
      <c r="AK33" s="458">
        <f t="shared" si="17"/>
        <v>0.19691862394141466</v>
      </c>
      <c r="AL33" s="458">
        <f t="shared" si="17"/>
        <v>0.17387403077406205</v>
      </c>
      <c r="AM33" s="458">
        <f t="shared" si="17"/>
        <v>0.20291810291637069</v>
      </c>
      <c r="AN33" s="458">
        <f>IFERROR(IF(N22/AN25&gt;1,1,N22/AN25),0)</f>
        <v>0.14396731099997279</v>
      </c>
      <c r="AO33" s="458">
        <f t="shared" si="17"/>
        <v>0.15567282135392527</v>
      </c>
      <c r="AP33" s="458">
        <f t="shared" si="17"/>
        <v>0.16199113856706795</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0.14198810324303446</v>
      </c>
      <c r="AG34" s="459">
        <f t="shared" ref="AG34:AP36" si="18">IFERROR(IF(G23/AG26&gt;1,1,G23/AG26),0)</f>
        <v>0.18751037739094856</v>
      </c>
      <c r="AH34" s="459">
        <f t="shared" si="18"/>
        <v>0.20286489734397309</v>
      </c>
      <c r="AI34" s="459">
        <f t="shared" si="18"/>
        <v>0.28759436498132906</v>
      </c>
      <c r="AJ34" s="459">
        <f t="shared" si="18"/>
        <v>0.32016548099250902</v>
      </c>
      <c r="AK34" s="459">
        <f t="shared" si="18"/>
        <v>0.23596638444842588</v>
      </c>
      <c r="AL34" s="459">
        <f t="shared" si="18"/>
        <v>0.2077667031411598</v>
      </c>
      <c r="AM34" s="459">
        <f t="shared" si="18"/>
        <v>0.24616050329280231</v>
      </c>
      <c r="AN34" s="459">
        <f t="shared" si="18"/>
        <v>0.1738441046106447</v>
      </c>
      <c r="AO34" s="459">
        <f t="shared" si="18"/>
        <v>0.19515601563145524</v>
      </c>
      <c r="AP34" s="459">
        <f t="shared" si="18"/>
        <v>0.19526533242109334</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9.6612203263307231E-2</v>
      </c>
      <c r="AG37" s="460">
        <f t="shared" ref="AG37:AP37" si="21">IFERROR(IF(G26/AG29&gt;1,1,G26/AG29),0)</f>
        <v>9.6747562174461843E-2</v>
      </c>
      <c r="AH37" s="460">
        <f t="shared" si="21"/>
        <v>0.10141483817230325</v>
      </c>
      <c r="AI37" s="460">
        <f t="shared" si="21"/>
        <v>0.10563887451961798</v>
      </c>
      <c r="AJ37" s="460">
        <f t="shared" si="21"/>
        <v>0.11535476449775114</v>
      </c>
      <c r="AK37" s="460">
        <f t="shared" si="21"/>
        <v>0.10039646885260503</v>
      </c>
      <c r="AL37" s="460">
        <f t="shared" si="21"/>
        <v>0.14021511806070941</v>
      </c>
      <c r="AM37" s="460">
        <f t="shared" si="21"/>
        <v>0.13571863840399009</v>
      </c>
      <c r="AN37" s="460">
        <f t="shared" si="21"/>
        <v>0.1241943773881666</v>
      </c>
      <c r="AO37" s="460">
        <f t="shared" si="21"/>
        <v>0.14335085383330212</v>
      </c>
      <c r="AP37" s="460">
        <f t="shared" si="21"/>
        <v>0.13803948081310027</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31：輸送用機械器具製造業(N=1)</v>
      </c>
      <c r="BE38" s="845">
        <f>VLOOKUP(BE$13&amp;"_"&amp;$AV$8,データシート2!$A:$SI,MATCH($AV$5&amp;"_"&amp;$BA38&amp;$AV$6,データシート2!$A$1:$SI$1,0),0)</f>
        <v>1</v>
      </c>
      <c r="BF38" s="952">
        <f>VLOOKUP(BF$13&amp;"_"&amp;$AW$8,データシート2!$A:$SI,MATCH($AW$5&amp;"_"&amp;$BA38&amp;$AW$6,データシート2!$A$1:$SI$1,0),0)</f>
        <v>4.9930000000000003</v>
      </c>
      <c r="BG38" s="952">
        <f t="shared" si="2"/>
        <v>4.9930000000000003</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f t="shared" si="4"/>
        <v>0.36278607733420293</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R：ｻｰﾋﾞｽ業(他に分類されない)(N=1)</v>
      </c>
      <c r="BE52" s="845">
        <f>VLOOKUP(BE$13&amp;"_"&amp;$AV$8,データシート2!$A:$SI,MATCH($AV$5&amp;"_"&amp;$BA52&amp;$AV$6,データシート2!$A$1:$SI$1,0),0)</f>
        <v>1</v>
      </c>
      <c r="BF52" s="952">
        <f>VLOOKUP(BF$13&amp;"_"&amp;$AW$8,データシート2!$A:$SI,MATCH($AW$5&amp;"_"&amp;$BA52&amp;$AW$6,データシート2!$A$1:$SI$1,0),0)</f>
        <v>3.6419999999999999</v>
      </c>
      <c r="BG52" s="952">
        <f t="shared" ref="BG52" si="26">BF52/BE52</f>
        <v>3.6419999999999999</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f t="shared" ref="BK52" si="28">BG52/BJ52</f>
        <v>0.13656277113406692</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17.623000000000001</v>
      </c>
      <c r="G55" s="885">
        <f t="shared" ref="G55:P55" si="32">SUM(G56,G57,G60,G61,G62,G63,G64,G65,)</f>
        <v>24.128</v>
      </c>
      <c r="H55" s="885">
        <f t="shared" si="32"/>
        <v>26.312000000000001</v>
      </c>
      <c r="I55" s="885">
        <f t="shared" si="32"/>
        <v>30.92</v>
      </c>
      <c r="J55" s="885">
        <f t="shared" si="32"/>
        <v>26.366</v>
      </c>
      <c r="K55" s="885">
        <f t="shared" si="32"/>
        <v>25.971</v>
      </c>
      <c r="L55" s="885">
        <f t="shared" si="32"/>
        <v>23.094999999999999</v>
      </c>
      <c r="M55" s="885">
        <f t="shared" si="32"/>
        <v>21.623999999999999</v>
      </c>
      <c r="N55" s="885">
        <f t="shared" si="32"/>
        <v>16.937999999999999</v>
      </c>
      <c r="O55" s="885">
        <f t="shared" si="32"/>
        <v>17.082999999999998</v>
      </c>
      <c r="P55" s="886">
        <f t="shared" si="32"/>
        <v>18.207999999999998</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17.623000000000001</v>
      </c>
      <c r="G56" s="887">
        <f>IFERROR(VLOOKUP(年度マスタ!$K$4&amp;"_"&amp;G$54,データシート1!$A:$CE,MATCH("bc_"&amp;$C56,データシート1!$A$1:$CE$1,0),0),0)</f>
        <v>24.128</v>
      </c>
      <c r="H56" s="887">
        <f>IFERROR(VLOOKUP(年度マスタ!$K$4&amp;"_"&amp;H$54,データシート1!$A:$CE,MATCH("bc_"&amp;$C56,データシート1!$A$1:$CE$1,0),0),0)</f>
        <v>26.312000000000001</v>
      </c>
      <c r="I56" s="887">
        <f>IFERROR(VLOOKUP(年度マスタ!$K$4&amp;"_"&amp;I$54,データシート1!$A:$CE,MATCH("bc_"&amp;$C56,データシート1!$A$1:$CE$1,0),0),0)</f>
        <v>30.92</v>
      </c>
      <c r="J56" s="887">
        <f>IFERROR(VLOOKUP(年度マスタ!$K$4&amp;"_"&amp;J$54,データシート1!$A:$CE,MATCH("bc_"&amp;$C56,データシート1!$A$1:$CE$1,0),0),0)</f>
        <v>26.366</v>
      </c>
      <c r="K56" s="887">
        <f>IFERROR(VLOOKUP(年度マスタ!$K$4&amp;"_"&amp;K$54,データシート1!$A:$CE,MATCH("bc_"&amp;$C56,データシート1!$A$1:$CE$1,0),0),0)</f>
        <v>25.971</v>
      </c>
      <c r="L56" s="887">
        <f>IFERROR(VLOOKUP(年度マスタ!$K$4&amp;"_"&amp;L$54,データシート1!$A:$CE,MATCH("bc_"&amp;$C56,データシート1!$A$1:$CE$1,0),0),0)</f>
        <v>23.094999999999999</v>
      </c>
      <c r="M56" s="887">
        <f>IFERROR(VLOOKUP(年度マスタ!$K$4&amp;"_"&amp;M$54,データシート1!$A:$CE,MATCH("bc_"&amp;$C56,データシート1!$A$1:$CE$1,0),0),0)</f>
        <v>21.623999999999999</v>
      </c>
      <c r="N56" s="887">
        <f>IFERROR(VLOOKUP(年度マスタ!$K$4&amp;"_"&amp;N$54,データシート1!$A:$CE,MATCH("bc_"&amp;$C56,データシート1!$A$1:$CE$1,0),0),0)</f>
        <v>16.937999999999999</v>
      </c>
      <c r="O56" s="887">
        <f>IFERROR(VLOOKUP(年度マスタ!$K$4&amp;"_"&amp;O$54,データシート1!$A:$CE,MATCH("bc_"&amp;$C56,データシート1!$A$1:$CE$1,0),0),0)</f>
        <v>17.082999999999998</v>
      </c>
      <c r="P56" s="888">
        <f>IFERROR(VLOOKUP(年度マスタ!$K$4&amp;"_"&amp;P$54,データシート1!$A:$CE,MATCH("bc_"&amp;$C56,データシート1!$A$1:$CE$1,0),0),0)</f>
        <v>18.207999999999998</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阿蘇市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1609</v>
      </c>
      <c r="AE4" s="1118" t="s">
        <v>1610</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1608</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2915.6089999999999</v>
      </c>
      <c r="K6" s="619">
        <f>VLOOKUP(年度マスタ!$K$4&amp;"_"&amp;K$5,データシート1!$A:$BT,MATCH("cb_"&amp;$G6,データシート1!$A$1:$BT$1,0),0)</f>
        <v>3089.8090000000002</v>
      </c>
      <c r="L6" s="619">
        <f>VLOOKUP(年度マスタ!$K$4&amp;"_"&amp;L$5,データシート1!$A:$BT,MATCH("cb_"&amp;$G6,データシート1!$A$1:$BT$1,0),0)</f>
        <v>3614.569</v>
      </c>
      <c r="M6" s="619">
        <f>VLOOKUP(年度マスタ!$K$4&amp;"_"&amp;M$5,データシート1!$A:$BT,MATCH("cb_"&amp;$G6,データシート1!$A$1:$BT$1,0),0)</f>
        <v>4030.5290000000005</v>
      </c>
      <c r="N6" s="619">
        <f>VLOOKUP(年度マスタ!$K$4&amp;"_"&amp;N$5,データシート1!$A:$BT,MATCH("cb_"&amp;$G6,データシート1!$A$1:$BT$1,0),0)</f>
        <v>4505.9890000000041</v>
      </c>
      <c r="O6" s="619">
        <f>VLOOKUP(年度マスタ!$K$4&amp;"_"&amp;O$5,データシート1!$A:$BT,MATCH("cb_"&amp;$G6,データシート1!$A$1:$BT$1,0),0)</f>
        <v>4711.8590000000067</v>
      </c>
      <c r="P6" s="619">
        <f>VLOOKUP(年度マスタ!$K$4&amp;"_"&amp;P$5,データシート1!$A:$BT,MATCH("cb_"&amp;$G6,データシート1!$A$1:$BT$1,0),0)</f>
        <v>5160.5890000000099</v>
      </c>
      <c r="Q6" s="619">
        <f>VLOOKUP(年度マスタ!$K$4&amp;"_"&amp;Q$5,データシート1!$A:$BT,MATCH("cb_"&amp;$G6,データシート1!$A$1:$BT$1,0),0)</f>
        <v>5503.4890000000105</v>
      </c>
      <c r="R6" s="633">
        <f>VLOOKUP(年度マスタ!$K$4&amp;"_"&amp;R$5,データシート1!$A:$BT,MATCH("cb_"&amp;$G6,データシート1!$A$1:$BT$1,0),0)</f>
        <v>5888.4890000000096</v>
      </c>
      <c r="S6" s="568"/>
      <c r="T6" s="190"/>
      <c r="U6" s="581"/>
      <c r="V6" s="195"/>
      <c r="W6" s="195"/>
      <c r="X6" s="195"/>
      <c r="Y6" s="196" t="s">
        <v>372</v>
      </c>
      <c r="Z6" s="663" t="s">
        <v>373</v>
      </c>
      <c r="AA6" s="663"/>
      <c r="AB6" s="663"/>
      <c r="AC6" s="664">
        <f>SUM(AC7:AC8)</f>
        <v>2017805</v>
      </c>
      <c r="AD6" s="664">
        <f>SUM(AD7:AD8)</f>
        <v>2542130.0669999998</v>
      </c>
      <c r="AE6" s="665">
        <f>$AD6*3600/100000000</f>
        <v>91.516682411999994</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10220.9</v>
      </c>
      <c r="K7" s="617">
        <f>VLOOKUP(年度マスタ!$K$4&amp;"_"&amp;K$5,データシート1!$A:$BT,MATCH("cb_"&amp;$G7,データシート1!$A$1:$BT$1,0),0)</f>
        <v>11905</v>
      </c>
      <c r="L7" s="617">
        <f>VLOOKUP(年度マスタ!$K$4&amp;"_"&amp;L$5,データシート1!$A:$BT,MATCH("cb_"&amp;$G7,データシート1!$A$1:$BT$1,0),0)</f>
        <v>12296</v>
      </c>
      <c r="M7" s="617">
        <f>VLOOKUP(年度マスタ!$K$4&amp;"_"&amp;M$5,データシート1!$A:$BT,MATCH("cb_"&amp;$G7,データシート1!$A$1:$BT$1,0),0)</f>
        <v>12847</v>
      </c>
      <c r="N7" s="617">
        <f>VLOOKUP(年度マスタ!$K$4&amp;"_"&amp;N$5,データシート1!$A:$BT,MATCH("cb_"&amp;$G7,データシート1!$A$1:$BT$1,0),0)</f>
        <v>14771.3</v>
      </c>
      <c r="O7" s="617">
        <f>VLOOKUP(年度マスタ!$K$4&amp;"_"&amp;O$5,データシート1!$A:$BT,MATCH("cb_"&amp;$G7,データシート1!$A$1:$BT$1,0),0)</f>
        <v>16751.100000000009</v>
      </c>
      <c r="P7" s="617">
        <f>VLOOKUP(年度マスタ!$K$4&amp;"_"&amp;P$5,データシート1!$A:$BT,MATCH("cb_"&amp;$G7,データシート1!$A$1:$BT$1,0),0)</f>
        <v>17364.30000000001</v>
      </c>
      <c r="Q7" s="617">
        <f>VLOOKUP(年度マスタ!$K$4&amp;"_"&amp;Q$5,データシート1!$A:$BT,MATCH("cb_"&amp;$G7,データシート1!$A$1:$BT$1,0),0)</f>
        <v>17572.500000000007</v>
      </c>
      <c r="R7" s="634">
        <f>VLOOKUP(年度マスタ!$K$4&amp;"_"&amp;R$5,データシート1!$A:$BT,MATCH("cb_"&amp;$G7,データシート1!$A$1:$BT$1,0),0)</f>
        <v>17582.700000000008</v>
      </c>
      <c r="S7" s="568"/>
      <c r="T7" s="190"/>
      <c r="U7" s="581"/>
      <c r="V7" s="195"/>
      <c r="W7" s="195"/>
      <c r="X7" s="195"/>
      <c r="Y7" s="196" t="s">
        <v>375</v>
      </c>
      <c r="Z7" s="212" t="s">
        <v>376</v>
      </c>
      <c r="AA7" s="212"/>
      <c r="AB7" s="212"/>
      <c r="AC7" s="1022">
        <f>VLOOKUP(年度マスタ!$K$4&amp;"_"&amp;年度マスタ!$K$9,データシート3!A:AB,MATCH("ea_"&amp;$Y7&amp;"_設備",データシート3!$A$1:$AB$1,0),0)</f>
        <v>217265</v>
      </c>
      <c r="AD7" s="1022">
        <f>VLOOKUP(年度マスタ!$K$4&amp;"_"&amp;年度マスタ!$K$9,データシート3!A:AB,MATCH("ea_"&amp;$Y7&amp;"_年間発電",データシート3!$A$1:$AB$1,0),0)/10^3</f>
        <v>273878.71600000001</v>
      </c>
      <c r="AE7" s="554">
        <f t="shared" ref="AE7:AE16" si="0">$AD7*3600/100000000</f>
        <v>9.8596337760000008</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1500</v>
      </c>
      <c r="K8" s="617">
        <f>VLOOKUP(年度マスタ!$K$4&amp;"_"&amp;K$5,データシート1!$A:$BT,MATCH("cb_"&amp;$G8,データシート1!$A$1:$BT$1,0),0)</f>
        <v>1500</v>
      </c>
      <c r="L8" s="617">
        <f>VLOOKUP(年度マスタ!$K$4&amp;"_"&amp;L$5,データシート1!$A:$BT,MATCH("cb_"&amp;$G8,データシート1!$A$1:$BT$1,0),0)</f>
        <v>1500</v>
      </c>
      <c r="M8" s="617">
        <f>VLOOKUP(年度マスタ!$K$4&amp;"_"&amp;M$5,データシート1!$A:$BT,MATCH("cb_"&amp;$G8,データシート1!$A$1:$BT$1,0),0)</f>
        <v>1500</v>
      </c>
      <c r="N8" s="617">
        <f>VLOOKUP(年度マスタ!$K$4&amp;"_"&amp;N$5,データシート1!$A:$BT,MATCH("cb_"&amp;$G8,データシート1!$A$1:$BT$1,0),0)</f>
        <v>1500</v>
      </c>
      <c r="O8" s="617">
        <f>VLOOKUP(年度マスタ!$K$4&amp;"_"&amp;O$5,データシート1!$A:$BT,MATCH("cb_"&amp;$G8,データシート1!$A$1:$BT$1,0),0)</f>
        <v>1500</v>
      </c>
      <c r="P8" s="617">
        <f>VLOOKUP(年度マスタ!$K$4&amp;"_"&amp;P$5,データシート1!$A:$BT,MATCH("cb_"&amp;$G8,データシート1!$A$1:$BT$1,0),0)</f>
        <v>1500</v>
      </c>
      <c r="Q8" s="617">
        <f>VLOOKUP(年度マスタ!$K$4&amp;"_"&amp;Q$5,データシート1!$A:$BT,MATCH("cb_"&amp;$G8,データシート1!$A$1:$BT$1,0),0)</f>
        <v>1500</v>
      </c>
      <c r="R8" s="634">
        <f>VLOOKUP(年度マスタ!$K$4&amp;"_"&amp;R$5,データシート1!$A:$BT,MATCH("cb_"&amp;$G8,データシート1!$A$1:$BT$1,0),0)</f>
        <v>1500</v>
      </c>
      <c r="S8" s="568"/>
      <c r="T8" s="190"/>
      <c r="U8" s="581"/>
      <c r="V8" s="195"/>
      <c r="W8" s="195"/>
      <c r="X8" s="195"/>
      <c r="Y8" s="196" t="s">
        <v>378</v>
      </c>
      <c r="Z8" s="186" t="s">
        <v>379</v>
      </c>
      <c r="AA8" s="186"/>
      <c r="AB8" s="186"/>
      <c r="AC8" s="1022">
        <f>VLOOKUP(年度マスタ!$K$4&amp;"_"&amp;年度マスタ!$K$9,データシート3!A:AB,MATCH("ea_"&amp;$Y8&amp;"_設備",データシート3!$A$1:$AB$1,0),0)</f>
        <v>1800540</v>
      </c>
      <c r="AD8" s="1022">
        <f>VLOOKUP(年度マスタ!$K$4&amp;"_"&amp;年度マスタ!$K$9,データシート3!A:AB,MATCH("ea_"&amp;$Y8&amp;"_年間発電",データシート3!$A$1:$AB$1,0),0)/10^3</f>
        <v>2268251.3509999998</v>
      </c>
      <c r="AE8" s="554">
        <f t="shared" si="0"/>
        <v>81.657048635999999</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6.3</v>
      </c>
      <c r="K9" s="617">
        <f>VLOOKUP(年度マスタ!$K$4&amp;"_"&amp;K$5,データシート1!$A:$BT,MATCH("cb_"&amp;$G9,データシート1!$A$1:$BT$1,0),0)</f>
        <v>6.3</v>
      </c>
      <c r="L9" s="617">
        <f>VLOOKUP(年度マスタ!$K$4&amp;"_"&amp;L$5,データシート1!$A:$BT,MATCH("cb_"&amp;$G9,データシート1!$A$1:$BT$1,0),0)</f>
        <v>6.3</v>
      </c>
      <c r="M9" s="617">
        <f>VLOOKUP(年度マスタ!$K$4&amp;"_"&amp;M$5,データシート1!$A:$BT,MATCH("cb_"&amp;$G9,データシート1!$A$1:$BT$1,0),0)</f>
        <v>6</v>
      </c>
      <c r="N9" s="617">
        <f>VLOOKUP(年度マスタ!$K$4&amp;"_"&amp;N$5,データシート1!$A:$BT,MATCH("cb_"&amp;$G9,データシート1!$A$1:$BT$1,0),0)</f>
        <v>6.3</v>
      </c>
      <c r="O9" s="617">
        <f>VLOOKUP(年度マスタ!$K$4&amp;"_"&amp;O$5,データシート1!$A:$BT,MATCH("cb_"&amp;$G9,データシート1!$A$1:$BT$1,0),0)</f>
        <v>6.3</v>
      </c>
      <c r="P9" s="617">
        <f>VLOOKUP(年度マスタ!$K$4&amp;"_"&amp;P$5,データシート1!$A:$BT,MATCH("cb_"&amp;$G9,データシート1!$A$1:$BT$1,0),0)</f>
        <v>6.3</v>
      </c>
      <c r="Q9" s="617">
        <f>VLOOKUP(年度マスタ!$K$4&amp;"_"&amp;Q$5,データシート1!$A:$BT,MATCH("cb_"&amp;$G9,データシート1!$A$1:$BT$1,0),0)</f>
        <v>6.3</v>
      </c>
      <c r="R9" s="634">
        <f>VLOOKUP(年度マスタ!$K$4&amp;"_"&amp;R$5,データシート1!$A:$BT,MATCH("cb_"&amp;$G9,データシート1!$A$1:$BT$1,0),0)</f>
        <v>6.3</v>
      </c>
      <c r="S9" s="568"/>
      <c r="T9" s="190"/>
      <c r="U9" s="581"/>
      <c r="V9" s="195"/>
      <c r="W9" s="195"/>
      <c r="X9" s="195"/>
      <c r="Y9" s="196" t="s">
        <v>381</v>
      </c>
      <c r="Z9" s="208" t="s">
        <v>377</v>
      </c>
      <c r="AA9" s="208"/>
      <c r="AB9" s="208"/>
      <c r="AC9" s="666">
        <f>VLOOKUP(年度マスタ!$K$4&amp;"_"&amp;年度マスタ!$K$9,データシート3!A:AB,MATCH("ea_"&amp;$Y9&amp;"_設備",データシート3!$A$1:$AB$1,0),0)</f>
        <v>761500</v>
      </c>
      <c r="AD9" s="666">
        <f>VLOOKUP(年度マスタ!$K$4&amp;"_"&amp;年度マスタ!$K$9,データシート3!A:AB,MATCH("ea_"&amp;$Y9&amp;"_年間発電",データシート3!$A$1:$AB$1,0),0)/10^3</f>
        <v>1664680.99</v>
      </c>
      <c r="AE9" s="667">
        <f t="shared" si="0"/>
        <v>59.928515640000001</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569</v>
      </c>
      <c r="AD10" s="666">
        <f>SUM(AD11:AD12)</f>
        <v>3245.279</v>
      </c>
      <c r="AE10" s="667">
        <f t="shared" si="0"/>
        <v>0.11683004400000001</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569</v>
      </c>
      <c r="AD11" s="1022">
        <f>VLOOKUP(年度マスタ!$K$4&amp;"_"&amp;年度マスタ!$K$9,データシート3!A:AB,MATCH("ea_"&amp;$Y11&amp;"_年間発電",データシート3!$A$1:$AB$1,0),0)/10^3</f>
        <v>3245.279</v>
      </c>
      <c r="AE11" s="554">
        <f t="shared" si="0"/>
        <v>0.11683004400000001</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14642.808999999999</v>
      </c>
      <c r="K12" s="651">
        <f t="shared" ref="K12:Q12" si="1">SUM(K6:K11)</f>
        <v>16501.109</v>
      </c>
      <c r="L12" s="651">
        <f t="shared" si="1"/>
        <v>17416.868999999999</v>
      </c>
      <c r="M12" s="651">
        <f t="shared" si="1"/>
        <v>18383.529000000002</v>
      </c>
      <c r="N12" s="651">
        <f t="shared" si="1"/>
        <v>20783.589000000004</v>
      </c>
      <c r="O12" s="651">
        <f t="shared" si="1"/>
        <v>22969.259000000016</v>
      </c>
      <c r="P12" s="651">
        <f t="shared" si="1"/>
        <v>24031.18900000002</v>
      </c>
      <c r="Q12" s="651">
        <f t="shared" si="1"/>
        <v>24582.289000000015</v>
      </c>
      <c r="R12" s="652">
        <f t="shared" ref="R12" si="2">SUM(R6:R11)</f>
        <v>24977.489000000016</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17416</v>
      </c>
      <c r="AD13" s="666">
        <f>SUM(AD14:AD16)</f>
        <v>113345.292</v>
      </c>
      <c r="AE13" s="667">
        <f t="shared" si="0"/>
        <v>4.0804305119999995</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10215</v>
      </c>
      <c r="AD14" s="1022">
        <f>VLOOKUP(年度マスタ!$K$4&amp;"_"&amp;年度マスタ!$K$9,データシート3!A:AB,MATCH("ea_"&amp;$Y14&amp;"_年間発電",データシート3!$A$1:$AB$1,0),0)/10^3</f>
        <v>69189.495999999999</v>
      </c>
      <c r="AE14" s="554">
        <f t="shared" si="0"/>
        <v>2.4908218559999997</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1656</v>
      </c>
      <c r="AD15" s="1022">
        <f>VLOOKUP(年度マスタ!$K$4&amp;"_"&amp;年度マスタ!$K$9,データシート3!A:AB,MATCH("ea_"&amp;$Y15&amp;"_年間発電",データシート3!$A$1:$AB$1,0),0)/10^3</f>
        <v>10152.875</v>
      </c>
      <c r="AE15" s="554">
        <f t="shared" si="0"/>
        <v>0.36550349999999998</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1613</v>
      </c>
      <c r="S16" s="572"/>
      <c r="T16" s="191"/>
      <c r="U16" s="588"/>
      <c r="W16" s="201"/>
      <c r="X16" s="201"/>
      <c r="Y16" s="196" t="s">
        <v>397</v>
      </c>
      <c r="Z16" s="186" t="s">
        <v>398</v>
      </c>
      <c r="AA16" s="213"/>
      <c r="AB16" s="220"/>
      <c r="AC16" s="1022">
        <f>VLOOKUP(年度マスタ!$K$4&amp;"_"&amp;年度マスタ!$K$9,データシート3!A:AB,MATCH("ea_"&amp;$Y16&amp;"_設備",データシート3!$A$1:$AB$1,0),0)</f>
        <v>5545</v>
      </c>
      <c r="AD16" s="1022">
        <f>VLOOKUP(年度マスタ!$K$4&amp;"_"&amp;年度マスタ!$K$9,データシート3!A:AB,MATCH("ea_"&amp;$Y16&amp;"_年間発電",データシート3!$A$1:$AB$1,0),0)/10^3</f>
        <v>34002.921000000002</v>
      </c>
      <c r="AE16" s="554">
        <f t="shared" si="0"/>
        <v>1.224105156</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2.0066562800000001</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14.986854879999999</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3499.08067308</v>
      </c>
      <c r="K19" s="615">
        <f>K6*別紙!$C5/100*別紙!$E5/10^3</f>
        <v>3708.1415770800004</v>
      </c>
      <c r="L19" s="615">
        <f>L6*別紙!$C5/100*別紙!$E5/10^3</f>
        <v>4337.916548279999</v>
      </c>
      <c r="M19" s="615">
        <f>M6*別紙!$C5/100*別紙!$E5/10^3</f>
        <v>4837.1184634800002</v>
      </c>
      <c r="N19" s="615">
        <f>N6*別紙!$C5/100*別紙!$E5/10^3</f>
        <v>5407.7275186800043</v>
      </c>
      <c r="O19" s="615">
        <f>O6*別紙!$C5/100*別紙!$E5/10^3</f>
        <v>5654.7962230800076</v>
      </c>
      <c r="P19" s="615">
        <f>P6*別紙!$C5/100*別紙!$E5/10^3</f>
        <v>6193.326070680012</v>
      </c>
      <c r="Q19" s="615">
        <f>Q6*別紙!$C5/100*別紙!$E5/10^3</f>
        <v>6604.8472186800127</v>
      </c>
      <c r="R19" s="639">
        <f>R6*別紙!$C5/100*別紙!$E5/10^3</f>
        <v>7066.8934186800116</v>
      </c>
      <c r="S19" s="572"/>
      <c r="T19" s="191"/>
      <c r="U19" s="588"/>
      <c r="W19" s="201"/>
      <c r="X19" s="201"/>
      <c r="Y19" s="173"/>
      <c r="Z19" s="628" t="s">
        <v>389</v>
      </c>
      <c r="AA19" s="671"/>
      <c r="AB19" s="672"/>
      <c r="AC19" s="673">
        <f>SUM($AC$6,$AC$9,$AC$10,$AC$13)</f>
        <v>2797290</v>
      </c>
      <c r="AD19" s="673">
        <f>SUM($AD$6,$AD$9,$AD$10,$AD$13)</f>
        <v>4323401.6280000005</v>
      </c>
      <c r="AE19" s="674">
        <f>SUM($AE$6,$AE$9,$AE$10,$AE$13,$AE$17,$AE$18)</f>
        <v>172.635969768</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1608</v>
      </c>
      <c r="D20" s="171"/>
      <c r="E20" s="172"/>
      <c r="F20" s="171"/>
      <c r="G20" s="622" t="s">
        <v>374</v>
      </c>
      <c r="H20" s="623"/>
      <c r="I20" s="642"/>
      <c r="J20" s="640">
        <f>J7*別紙!$C6/100*別紙!$E6/10^3</f>
        <v>13519.797684000001</v>
      </c>
      <c r="K20" s="617">
        <f>K7*別紙!$C6/100*別紙!$E6/10^3</f>
        <v>15747.457799999998</v>
      </c>
      <c r="L20" s="617">
        <f>L7*別紙!$C6/100*別紙!$E6/10^3</f>
        <v>16264.65696</v>
      </c>
      <c r="M20" s="617">
        <f>M7*別紙!$C6/100*別紙!$E6/10^3</f>
        <v>16993.497719999999</v>
      </c>
      <c r="N20" s="617">
        <f>N7*別紙!$C6/100*別紙!$E6/10^3</f>
        <v>19538.884787999996</v>
      </c>
      <c r="O20" s="617">
        <f>O7*別紙!$C6/100*別紙!$E6/10^3</f>
        <v>22157.68503600001</v>
      </c>
      <c r="P20" s="617">
        <f>P7*別紙!$C6/100*別紙!$E6/10^3</f>
        <v>22968.801468000012</v>
      </c>
      <c r="Q20" s="617">
        <f>Q7*別紙!$C6/100*別紙!$E6/10^3</f>
        <v>23244.200100000009</v>
      </c>
      <c r="R20" s="634">
        <f>R7*別紙!$C6/100*別紙!$E6/10^3</f>
        <v>23257.692252000012</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3258.72</v>
      </c>
      <c r="K21" s="617">
        <f>K8*別紙!$C7/100*別紙!$E7/10^3</f>
        <v>3258.72</v>
      </c>
      <c r="L21" s="617">
        <f>L8*別紙!$C7/100*別紙!$E7/10^3</f>
        <v>3258.72</v>
      </c>
      <c r="M21" s="617">
        <f>M8*別紙!$C7/100*別紙!$E7/10^3</f>
        <v>3258.72</v>
      </c>
      <c r="N21" s="617">
        <f>N8*別紙!$C7/100*別紙!$E7/10^3</f>
        <v>3258.72</v>
      </c>
      <c r="O21" s="617">
        <f>O8*別紙!$C7/100*別紙!$E7/10^3</f>
        <v>3258.72</v>
      </c>
      <c r="P21" s="617">
        <f>P8*別紙!$C7/100*別紙!$E7/10^3</f>
        <v>3258.72</v>
      </c>
      <c r="Q21" s="617">
        <f>Q8*別紙!$C7/100*別紙!$E7/10^3</f>
        <v>3258.72</v>
      </c>
      <c r="R21" s="634">
        <f>R8*別紙!$C7/100*別紙!$E7/10^3</f>
        <v>3258.72</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33.112799999999993</v>
      </c>
      <c r="K22" s="617">
        <f>K9*別紙!$C8/100*別紙!$E8/10^3</f>
        <v>33.112799999999993</v>
      </c>
      <c r="L22" s="617">
        <f>L9*別紙!$C8/100*別紙!$E8/10^3</f>
        <v>33.112799999999993</v>
      </c>
      <c r="M22" s="617">
        <f>M9*別紙!$C8/100*別紙!$E8/10^3</f>
        <v>31.536000000000001</v>
      </c>
      <c r="N22" s="617">
        <f>N9*別紙!$C8/100*別紙!$E8/10^3</f>
        <v>33.112799999999993</v>
      </c>
      <c r="O22" s="617">
        <f>O9*別紙!$C8/100*別紙!$E8/10^3</f>
        <v>33.112799999999993</v>
      </c>
      <c r="P22" s="617">
        <f>P9*別紙!$C8/100*別紙!$E8/10^3</f>
        <v>33.112799999999993</v>
      </c>
      <c r="Q22" s="617">
        <f>Q9*別紙!$C8/100*別紙!$E8/10^3</f>
        <v>33.112799999999993</v>
      </c>
      <c r="R22" s="634">
        <f>R9*別紙!$C8/100*別紙!$E8/10^3</f>
        <v>33.112799999999993</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20310.711157080001</v>
      </c>
      <c r="K25" s="657">
        <f t="shared" si="3"/>
        <v>22747.432177079998</v>
      </c>
      <c r="L25" s="657">
        <f t="shared" si="3"/>
        <v>23894.406308279998</v>
      </c>
      <c r="M25" s="657">
        <f t="shared" si="3"/>
        <v>25120.872183480002</v>
      </c>
      <c r="N25" s="657">
        <f t="shared" si="3"/>
        <v>28238.445106679999</v>
      </c>
      <c r="O25" s="657">
        <f t="shared" si="3"/>
        <v>31104.314059080018</v>
      </c>
      <c r="P25" s="657">
        <f t="shared" si="3"/>
        <v>32453.960338680026</v>
      </c>
      <c r="Q25" s="657">
        <f t="shared" si="3"/>
        <v>33140.880118680026</v>
      </c>
      <c r="R25" s="658">
        <f t="shared" ref="R25" si="4">SUM(R19:R24)</f>
        <v>33616.418470680022</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194138.86205763777</v>
      </c>
      <c r="K26" s="654">
        <f>(VLOOKUP(年度マスタ!$K$4&amp;"_"&amp;K$18,データシート1!$A:$BT,MATCH("da_合計",データシート1!$A$1:$BT$1,0),0))/10^3</f>
        <v>227680.62078888071</v>
      </c>
      <c r="L26" s="654">
        <f>(VLOOKUP(年度マスタ!$K$4&amp;"_"&amp;L$18,データシート1!$A:$BT,MATCH("da_合計",データシート1!$A$1:$BT$1,0),0))/10^3</f>
        <v>235599.96556443884</v>
      </c>
      <c r="M26" s="654">
        <f>(VLOOKUP(年度マスタ!$K$4&amp;"_"&amp;M$18,データシート1!$A:$BT,MATCH("da_合計",データシート1!$A$1:$BT$1,0),0))/10^3</f>
        <v>220224.61434329193</v>
      </c>
      <c r="N26" s="654">
        <f>(VLOOKUP(年度マスタ!$K$4&amp;"_"&amp;N$18,データシート1!$A:$BT,MATCH("da_合計",データシート1!$A$1:$BT$1,0),0))/10^3</f>
        <v>218272.74807256684</v>
      </c>
      <c r="O26" s="654">
        <f>(VLOOKUP(年度マスタ!$K$4&amp;"_"&amp;O$18,データシート1!$A:$BT,MATCH("da_合計",データシート1!$A$1:$BT$1,0),0))/10^3</f>
        <v>204262.70702103953</v>
      </c>
      <c r="P26" s="654">
        <f>(VLOOKUP(年度マスタ!$K$4&amp;"_"&amp;P$18,データシート1!$A:$BT,MATCH("da_合計",データシート1!$A$1:$BT$1,0),0))/10^3</f>
        <v>228428.23936401462</v>
      </c>
      <c r="Q26" s="654">
        <f>(VLOOKUP(年度マスタ!$K$4&amp;"_"&amp;Q$18,データシート1!$A:$BT,MATCH("da_合計",データシート1!$A$1:$BT$1,0),0))/10^3</f>
        <v>211930.63332195469</v>
      </c>
      <c r="R26" s="655">
        <f>Q26</f>
        <v>211930.63332195469</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0.10461950246236616</v>
      </c>
      <c r="K27" s="839">
        <f t="shared" ref="K27:P27" si="5">K25/K26</f>
        <v>9.9909391050777216E-2</v>
      </c>
      <c r="L27" s="839">
        <f t="shared" si="5"/>
        <v>0.1014193964376648</v>
      </c>
      <c r="M27" s="839">
        <f t="shared" si="5"/>
        <v>0.11406932080862189</v>
      </c>
      <c r="N27" s="839">
        <f t="shared" si="5"/>
        <v>0.12937228928501812</v>
      </c>
      <c r="O27" s="839">
        <f t="shared" si="5"/>
        <v>0.15227602978881602</v>
      </c>
      <c r="P27" s="839">
        <f t="shared" si="5"/>
        <v>0.1420750798107874</v>
      </c>
      <c r="Q27" s="839">
        <f>Q25/Q26</f>
        <v>0.15637607267626108</v>
      </c>
      <c r="R27" s="840">
        <f>R25/R26</f>
        <v>0.15861991229749026</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1611</v>
      </c>
      <c r="AD50" s="1136" t="s">
        <v>1612</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0.15861991229749026</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20.400078838211648</v>
      </c>
      <c r="AA52" s="173"/>
      <c r="AB52" s="678" t="s">
        <v>413</v>
      </c>
      <c r="AC52" s="679">
        <f>$AD6</f>
        <v>2542130.0669999998</v>
      </c>
      <c r="AD52" s="680">
        <f>R19+R20</f>
        <v>30324.585670680022</v>
      </c>
      <c r="AE52" s="681">
        <f t="shared" ref="AE52:AE54" si="6">IFERROR(AD52/AC52,"-")</f>
        <v>1.1928809648385321E-2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4111470.9946780456</v>
      </c>
      <c r="Z53" s="1130"/>
      <c r="AA53" s="173"/>
      <c r="AB53" s="678" t="s">
        <v>377</v>
      </c>
      <c r="AC53" s="679">
        <f>$AD9</f>
        <v>1664680.99</v>
      </c>
      <c r="AD53" s="680">
        <f>R21</f>
        <v>3258.72</v>
      </c>
      <c r="AE53" s="681">
        <f t="shared" si="6"/>
        <v>1.9575642537973596E-3</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3245.279</v>
      </c>
      <c r="AD54" s="679">
        <f>R22</f>
        <v>33.112799999999993</v>
      </c>
      <c r="AE54" s="681">
        <f t="shared" si="6"/>
        <v>1.0203375426273054E-2</v>
      </c>
      <c r="AF54" s="473"/>
      <c r="AG54" s="41"/>
      <c r="AH54" s="420"/>
      <c r="AI54" s="442" t="s">
        <v>440</v>
      </c>
      <c r="AJ54" s="443">
        <f>VLOOKUP(年度マスタ!$K$4&amp;"_"&amp;AJ$53,データシート1!$A$1:$BT$2000,MATCH("ca_太陽光発電（10kW未満）",データシート1!$A$1:$BT$1,0),0)</f>
        <v>575</v>
      </c>
      <c r="AK54" s="443">
        <f>VLOOKUP(年度マスタ!$K$4&amp;"_"&amp;AK$53,データシート1!$A$1:$BT$2000,MATCH("ca_太陽光発電（10kW未満）",データシート1!$A$1:$BT$1,0),0)</f>
        <v>601</v>
      </c>
      <c r="AL54" s="443">
        <f>VLOOKUP(年度マスタ!$K$4&amp;"_"&amp;AL$53,データシート1!$A$1:$BT$2000,MATCH("ca_太陽光発電（10kW未満）",データシート1!$A$1:$BT$1,0),0)</f>
        <v>679</v>
      </c>
      <c r="AM54" s="443">
        <f>VLOOKUP(年度マスタ!$K$4&amp;"_"&amp;AM$53,データシート1!$A$1:$BT$2000,MATCH("ca_太陽光発電（10kW未満）",データシート1!$A$1:$BT$1,0),0)</f>
        <v>740</v>
      </c>
      <c r="AN54" s="443">
        <f>VLOOKUP(年度マスタ!$K$4&amp;"_"&amp;AN$53,データシート1!$A$1:$BT$2000,MATCH("ca_太陽光発電（10kW未満）",データシート1!$A$1:$BT$1,0),0)</f>
        <v>817</v>
      </c>
      <c r="AO54" s="443">
        <f>VLOOKUP(年度マスタ!$K$4&amp;"_"&amp;AO$53,データシート1!$A$1:$BT$2000,MATCH("ca_太陽光発電（10kW未満）",データシート1!$A$1:$BT$1,0),0)</f>
        <v>846</v>
      </c>
      <c r="AP54" s="443">
        <f>VLOOKUP(年度マスタ!$K$4&amp;"_"&amp;AP$53,データシート1!$A$1:$BT$2000,MATCH("ca_太陽光発電（10kW未満）",データシート1!$A$1:$BT$1,0),0)</f>
        <v>911</v>
      </c>
      <c r="AQ54" s="443">
        <f>VLOOKUP(年度マスタ!$K$4&amp;"_"&amp;AQ$53,データシート1!$A$1:$BT$2000,MATCH("ca_太陽光発電（10kW未満）",データシート1!$A$1:$BT$1,0),0)</f>
        <v>969</v>
      </c>
      <c r="AR54" s="443">
        <f>VLOOKUP(年度マスタ!$K$4&amp;"_"&amp;AR$53,データシート1!$A$1:$BT$2000,MATCH("ca_太陽光発電（10kW未満）",データシート1!$A$1:$BT$1,0),0)</f>
        <v>1027</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113345.292</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阿蘇市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熊本県</v>
      </c>
      <c r="AY12" s="1023" t="str">
        <f>年度マスタ!$J4</f>
        <v>阿蘇市</v>
      </c>
      <c r="AZ12" s="1023" t="str">
        <f>年度マスタ!$K4</f>
        <v>43214</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03213</v>
      </c>
      <c r="AY21" s="18" t="str">
        <f>IF(IFERROR(比較地域マスタ!$Z6,"")=0,"",IFERROR(比較地域マスタ!$Z6,""))</f>
        <v>二戸市</v>
      </c>
      <c r="BB21" s="110" t="str">
        <f t="shared" ref="BB21:BC68" si="0">AX21</f>
        <v>03213</v>
      </c>
      <c r="BC21" s="1031" t="str">
        <f t="shared" si="0"/>
        <v>二戸市</v>
      </c>
      <c r="BD21" s="34">
        <f>SUM(BE21,BI21:BK21,BQ21)</f>
        <v>189.78665295627303</v>
      </c>
      <c r="BE21" s="34">
        <f>SUM(BF21:BH21)</f>
        <v>46.860171963873135</v>
      </c>
      <c r="BF21" s="34">
        <f>VLOOKUP($AX21&amp;"_"&amp;$BC$14,データシート1!$A:$BT,MATCH($BC$12&amp;"_"&amp;BF$20,データシート1!$A$1:$BT$1,0),0)</f>
        <v>23.970718501606935</v>
      </c>
      <c r="BG21" s="34">
        <f>VLOOKUP($AX21&amp;"_"&amp;$BC$14,データシート1!$A:$BT,MATCH($BC$12&amp;"_"&amp;BG$20,データシート1!$A$1:$BT$1,0),0)</f>
        <v>3.5407485971891917</v>
      </c>
      <c r="BH21" s="34">
        <f>VLOOKUP($AX21&amp;"_"&amp;$BC$14,データシート1!$A:$BT,MATCH($BC$12&amp;"_"&amp;BH$20,データシート1!$A$1:$BT$1,0),0)</f>
        <v>19.348704865077007</v>
      </c>
      <c r="BI21" s="34">
        <f>VLOOKUP($AX21&amp;"_"&amp;$BC$14,データシート1!$A:$BT,MATCH($BC$12&amp;"_"&amp;BI$20,データシート1!$A$1:$BT$1,0),0)</f>
        <v>35.292124197083524</v>
      </c>
      <c r="BJ21" s="34">
        <f>VLOOKUP($AX21&amp;"_"&amp;$BC$14,データシート1!$A:$BT,MATCH($BC$12&amp;"_"&amp;BJ$20,データシート1!$A$1:$BT$1,0),0)</f>
        <v>46.679304971467062</v>
      </c>
      <c r="BK21" s="34">
        <f t="shared" ref="BK21:BK68" si="1">SUM(BL21,BO21:BP21)</f>
        <v>58.374626509159562</v>
      </c>
      <c r="BL21" s="34">
        <f t="shared" ref="BL21:BL67" si="2">SUM(BM21:BN21)</f>
        <v>56.876121397804368</v>
      </c>
      <c r="BM21" s="34">
        <f>VLOOKUP($AX21&amp;"_"&amp;$BC$14,データシート1!$A:$BT,MATCH($BC$12&amp;"_"&amp;BM$20,データシート1!$A$1:$BT$1,0),0)</f>
        <v>21.757043761300348</v>
      </c>
      <c r="BN21" s="34">
        <f>VLOOKUP($AX21&amp;"_"&amp;$BC$14,データシート1!$A:$BT,MATCH($BC$12&amp;"_"&amp;BN$20,データシート1!$A$1:$BT$1,0),0)</f>
        <v>35.119077636504024</v>
      </c>
      <c r="BO21" s="34">
        <f>VLOOKUP($AX21&amp;"_"&amp;$BC$14,データシート1!$A:$BT,MATCH($BC$12&amp;"_"&amp;BO$20,データシート1!$A$1:$BT$1,0),0)</f>
        <v>1.4985051113551899</v>
      </c>
      <c r="BP21" s="34">
        <f>VLOOKUP($AX21&amp;"_"&amp;$BC$14,データシート1!$A:$BT,MATCH($BC$12&amp;"_"&amp;BP$20,データシート1!$A$1:$BT$1,0),0)</f>
        <v>0</v>
      </c>
      <c r="BQ21" s="34">
        <f>VLOOKUP($AX21&amp;"_"&amp;$BC$14,データシート1!$A:$BT,MATCH($BC$12&amp;"_"&amp;BQ$20,データシート1!$A$1:$BT$1,0),0)</f>
        <v>2.5804253146897569</v>
      </c>
      <c r="BR21" s="35">
        <f t="shared" ref="BR21:BR68" si="3">BD21</f>
        <v>189.78665295627303</v>
      </c>
      <c r="BT21" s="111" t="str">
        <f t="shared" ref="BT21:BT68" si="4">AY21</f>
        <v>二戸市</v>
      </c>
      <c r="BU21" s="34">
        <f>BD21</f>
        <v>189.78665295627303</v>
      </c>
      <c r="BV21" s="60">
        <f>BE21/$BR21</f>
        <v>0.24690973381921513</v>
      </c>
      <c r="BW21" s="60">
        <f t="shared" ref="BW21:CH42" si="5">BF21/$BR21</f>
        <v>0.12630349989432504</v>
      </c>
      <c r="BX21" s="60">
        <f t="shared" si="5"/>
        <v>1.8656467891896393E-2</v>
      </c>
      <c r="BY21" s="60">
        <f t="shared" si="5"/>
        <v>0.1019497660329937</v>
      </c>
      <c r="BZ21" s="60">
        <f t="shared" si="5"/>
        <v>0.18595682914127187</v>
      </c>
      <c r="CA21" s="60">
        <f t="shared" si="5"/>
        <v>0.24595673217453287</v>
      </c>
      <c r="CB21" s="60">
        <f t="shared" si="5"/>
        <v>0.30758025182418447</v>
      </c>
      <c r="CC21" s="60">
        <f t="shared" si="5"/>
        <v>0.29968451686067021</v>
      </c>
      <c r="CD21" s="60">
        <f t="shared" si="5"/>
        <v>0.11463948292672185</v>
      </c>
      <c r="CE21" s="60">
        <f t="shared" si="5"/>
        <v>0.18504503393394836</v>
      </c>
      <c r="CF21" s="60">
        <f t="shared" si="5"/>
        <v>7.895734963514249E-3</v>
      </c>
      <c r="CG21" s="60">
        <f t="shared" si="5"/>
        <v>0</v>
      </c>
      <c r="CH21" s="60">
        <f>BQ21/$BR21</f>
        <v>1.3596453040795702E-2</v>
      </c>
      <c r="CI21" s="112">
        <f t="shared" ref="CI21:CI68" si="6">BR21/$BR21</f>
        <v>1</v>
      </c>
      <c r="CK21" s="113" t="str">
        <f t="shared" ref="CK21:CK68" si="7">AY21</f>
        <v>二戸市</v>
      </c>
      <c r="CL21" s="114">
        <f>CN21+CP21+CR21</f>
        <v>46.860171963873135</v>
      </c>
      <c r="CM21" s="61">
        <f>IF(IF(CL21=0,0,CW21/CL21)&gt;1,1,IF(CL21=0,0,CW21/CL21))</f>
        <v>0.22127532967642508</v>
      </c>
      <c r="CN21" s="62">
        <f>BF21</f>
        <v>23.970718501606935</v>
      </c>
      <c r="CO21" s="61">
        <f>IF(IF(CN21=0,0,CX21/CN21)&gt;1,1,IF(CN21=0,0,CX21/CN21))</f>
        <v>0.43256942837591156</v>
      </c>
      <c r="CP21" s="62">
        <f t="shared" ref="CP21:CP68" si="8">BG21</f>
        <v>3.5407485971891917</v>
      </c>
      <c r="CQ21" s="61">
        <f>IF(IF(CP21=0,0,CY21/CP21)&gt;1,1,IF(CP21=0,0,CY21/CP21))</f>
        <v>0</v>
      </c>
      <c r="CR21" s="62">
        <f t="shared" ref="CR21:CR68" si="9">BH21</f>
        <v>19.348704865077007</v>
      </c>
      <c r="CS21" s="61">
        <f>IF(IF(CR21=0,0,CZ21/CR21)&gt;1,1,IF(CR21=0,0,CZ21/CR21))</f>
        <v>0</v>
      </c>
      <c r="CT21" s="62">
        <f t="shared" ref="CT21:CT68" si="10">BI21</f>
        <v>35.292124197083524</v>
      </c>
      <c r="CU21" s="63">
        <f>IF(IF(CT21=0,0,DA21/CT21)&gt;1,1,IF(CT21=0,0,DA21/CT21))</f>
        <v>0.26368489320824251</v>
      </c>
      <c r="CV21" s="16"/>
      <c r="CW21" s="956">
        <f>SUM(CX21:CZ21)</f>
        <v>10.369</v>
      </c>
      <c r="CX21" s="957">
        <f>VLOOKUP($AX21&amp;"_"&amp;$CW$14,データシート1!$A:$BT,MATCH($CW$12&amp;"_"&amp;CX$20,データシート1!$A$1:$BT$1,0),0)</f>
        <v>10.369</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9.3060000000000009</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19.675000000000001</v>
      </c>
      <c r="DE21" s="16"/>
      <c r="DF21" s="115">
        <f>VLOOKUP($AX21&amp;"_"&amp;$DF$14,データシート1!$A:$BT,MATCH($DF$12&amp;"_"&amp;DF$20,データシート1!$A$1:$BT$1,0),0)</f>
        <v>2</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2</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4</v>
      </c>
      <c r="DM21" s="16"/>
      <c r="DN21" s="118">
        <f>IF($DD21=0,0,ROUND(CX21/$DD21,2))</f>
        <v>0.53</v>
      </c>
      <c r="DO21" s="119">
        <f>IF($DD21=0,0,ROUND(CY21/$DD21,2))</f>
        <v>0</v>
      </c>
      <c r="DP21" s="119">
        <f t="shared" ref="DP21:DR36" si="13">IF($DD21=0,0,ROUND(CZ21/$DD21,2))</f>
        <v>0</v>
      </c>
      <c r="DQ21" s="119">
        <f t="shared" si="13"/>
        <v>0.47</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08546</v>
      </c>
      <c r="AY22" s="18" t="str">
        <f>IF(IFERROR(比較地域マスタ!$Z7,"")=0,"",IFERROR(比較地域マスタ!$Z7,""))</f>
        <v>境町</v>
      </c>
      <c r="BB22" s="110" t="str">
        <f t="shared" si="0"/>
        <v>08546</v>
      </c>
      <c r="BC22" s="1031" t="str">
        <f t="shared" si="0"/>
        <v>境町</v>
      </c>
      <c r="BD22" s="34">
        <f t="shared" ref="BD22:BD68" si="14">SUM(BE22,BI22:BK22,BQ22)</f>
        <v>304.9859185334696</v>
      </c>
      <c r="BE22" s="34">
        <f t="shared" ref="BE22:BE67" si="15">SUM(BF22:BH22)</f>
        <v>179.1593751173626</v>
      </c>
      <c r="BF22" s="34">
        <f>VLOOKUP($AX22&amp;"_"&amp;$BC$14,データシート1!$A:$BT,MATCH($BC$12&amp;"_"&amp;BF$20,データシート1!$A$1:$BT$1,0),0)</f>
        <v>172.05785127809742</v>
      </c>
      <c r="BG22" s="34">
        <f>VLOOKUP($AX22&amp;"_"&amp;$BC$14,データシート1!$A:$BT,MATCH($BC$12&amp;"_"&amp;BG$20,データシート1!$A$1:$BT$1,0),0)</f>
        <v>1.7361662297518714</v>
      </c>
      <c r="BH22" s="34">
        <f>VLOOKUP($AX22&amp;"_"&amp;$BC$14,データシート1!$A:$BT,MATCH($BC$12&amp;"_"&amp;BH$20,データシート1!$A$1:$BT$1,0),0)</f>
        <v>5.3653576095133229</v>
      </c>
      <c r="BI22" s="34">
        <f>VLOOKUP($AX22&amp;"_"&amp;$BC$14,データシート1!$A:$BT,MATCH($BC$12&amp;"_"&amp;BI$20,データシート1!$A$1:$BT$1,0),0)</f>
        <v>32.752599308363699</v>
      </c>
      <c r="BJ22" s="34">
        <f>VLOOKUP($AX22&amp;"_"&amp;$BC$14,データシート1!$A:$BT,MATCH($BC$12&amp;"_"&amp;BJ$20,データシート1!$A$1:$BT$1,0),0)</f>
        <v>32.070989470964449</v>
      </c>
      <c r="BK22" s="34">
        <f t="shared" si="1"/>
        <v>57.375364396753042</v>
      </c>
      <c r="BL22" s="34">
        <f t="shared" si="2"/>
        <v>55.91994897065716</v>
      </c>
      <c r="BM22" s="34">
        <f>VLOOKUP($AX22&amp;"_"&amp;$BC$14,データシート1!$A:$BT,MATCH($BC$12&amp;"_"&amp;BM$20,データシート1!$A$1:$BT$1,0),0)</f>
        <v>25.921435445747139</v>
      </c>
      <c r="BN22" s="34">
        <f>VLOOKUP($AX22&amp;"_"&amp;$BC$14,データシート1!$A:$BT,MATCH($BC$12&amp;"_"&amp;BN$20,データシート1!$A$1:$BT$1,0),0)</f>
        <v>29.99851352491002</v>
      </c>
      <c r="BO22" s="34">
        <f>VLOOKUP($AX22&amp;"_"&amp;$BC$14,データシート1!$A:$BT,MATCH($BC$12&amp;"_"&amp;BO$20,データシート1!$A$1:$BT$1,0),0)</f>
        <v>1.45541542609588</v>
      </c>
      <c r="BP22" s="34">
        <f>VLOOKUP($AX22&amp;"_"&amp;$BC$14,データシート1!$A:$BT,MATCH($BC$12&amp;"_"&amp;BP$20,データシート1!$A$1:$BT$1,0),0)</f>
        <v>0</v>
      </c>
      <c r="BQ22" s="34">
        <f>VLOOKUP($AX22&amp;"_"&amp;$BC$14,データシート1!$A:$BT,MATCH($BC$12&amp;"_"&amp;BQ$20,データシート1!$A$1:$BT$1,0),0)</f>
        <v>3.6275902400257798</v>
      </c>
      <c r="BR22" s="35">
        <f t="shared" si="3"/>
        <v>304.9859185334696</v>
      </c>
      <c r="BT22" s="121" t="str">
        <f t="shared" si="4"/>
        <v>境町</v>
      </c>
      <c r="BU22" s="33">
        <f>BD22</f>
        <v>304.9859185334696</v>
      </c>
      <c r="BV22" s="59">
        <f t="shared" ref="BV22:BZ68" si="16">BE22/$BR22</f>
        <v>0.58743490840119361</v>
      </c>
      <c r="BW22" s="59">
        <f t="shared" si="5"/>
        <v>0.5641501486542092</v>
      </c>
      <c r="BX22" s="59">
        <f t="shared" si="5"/>
        <v>5.6926111149664177E-3</v>
      </c>
      <c r="BY22" s="59">
        <f t="shared" si="5"/>
        <v>1.7592148632017975E-2</v>
      </c>
      <c r="BZ22" s="59">
        <f t="shared" si="5"/>
        <v>0.10739052958856322</v>
      </c>
      <c r="CA22" s="59">
        <f t="shared" si="5"/>
        <v>0.10515564005439461</v>
      </c>
      <c r="CB22" s="59">
        <f t="shared" si="5"/>
        <v>0.18812463431965495</v>
      </c>
      <c r="CC22" s="59">
        <f t="shared" si="5"/>
        <v>0.18335256014293796</v>
      </c>
      <c r="CD22" s="59">
        <f t="shared" si="5"/>
        <v>8.4992236921595715E-2</v>
      </c>
      <c r="CE22" s="59">
        <f t="shared" si="5"/>
        <v>9.8360323221342236E-2</v>
      </c>
      <c r="CF22" s="59">
        <f t="shared" si="5"/>
        <v>4.7720741767169842E-3</v>
      </c>
      <c r="CG22" s="59">
        <f t="shared" si="5"/>
        <v>0</v>
      </c>
      <c r="CH22" s="59">
        <f t="shared" si="5"/>
        <v>1.1894287636193547E-2</v>
      </c>
      <c r="CI22" s="122">
        <f t="shared" si="6"/>
        <v>1</v>
      </c>
      <c r="CK22" s="123" t="str">
        <f t="shared" si="7"/>
        <v>境町</v>
      </c>
      <c r="CL22" s="124">
        <f t="shared" ref="CL22:CL68" si="17">CN22+CP22+CR22</f>
        <v>179.1593751173626</v>
      </c>
      <c r="CM22" s="65">
        <f t="shared" ref="CM22:CM68" si="18">IF(IF(CL22=0,0,CW22/CL22)&gt;1,1,IF(CL22=0,0,CW22/CL22))</f>
        <v>0.71727198152940141</v>
      </c>
      <c r="CN22" s="66">
        <f t="shared" ref="CN22:CN68" si="19">BF22</f>
        <v>172.05785127809742</v>
      </c>
      <c r="CO22" s="65">
        <f t="shared" ref="CO22:CO68" si="20">IF(IF(CN22=0,0,CX22/CN22)&gt;1,1,IF(CN22=0,0,CX22/CN22))</f>
        <v>0.74687669900221831</v>
      </c>
      <c r="CP22" s="66">
        <f t="shared" si="8"/>
        <v>1.7361662297518714</v>
      </c>
      <c r="CQ22" s="65">
        <f t="shared" ref="CQ22:CQ68" si="21">IF(IF(CP22=0,0,CY22/CP22)&gt;1,1,IF(CP22=0,0,CY22/CP22))</f>
        <v>0</v>
      </c>
      <c r="CR22" s="66">
        <f t="shared" si="9"/>
        <v>5.3653576095133229</v>
      </c>
      <c r="CS22" s="65">
        <f t="shared" ref="CS22:CS68" si="22">IF(IF(CR22=0,0,CZ22/CR22)&gt;1,1,IF(CR22=0,0,CZ22/CR22))</f>
        <v>0</v>
      </c>
      <c r="CT22" s="66">
        <f t="shared" si="10"/>
        <v>32.752599308363699</v>
      </c>
      <c r="CU22" s="67">
        <f t="shared" ref="CU22:CU68" si="23">IF(IF(CT22=0,0,DA22/CT22)&gt;1,1,IF(CT22=0,0,DA22/CT22))</f>
        <v>0.15104144722757118</v>
      </c>
      <c r="CV22" s="16"/>
      <c r="CW22" s="959">
        <f t="shared" ref="CW22:CW68" si="24">SUM(CX22:CZ22)</f>
        <v>128.506</v>
      </c>
      <c r="CX22" s="960">
        <f>VLOOKUP($AX22&amp;"_"&amp;$CW$14,データシート1!$A:$BT,MATCH($CW$12&amp;"_"&amp;CX$20,データシート1!$A$1:$BT$1,0),0)</f>
        <v>128.506</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4.9470000000000001</v>
      </c>
      <c r="DB22" s="960">
        <f>VLOOKUP($AX22&amp;"_"&amp;$CW$14,データシート1!$A:$BT,MATCH($CW$12&amp;"_"&amp;DB$20,データシート1!$A$1:$BT$1,0),0)</f>
        <v>0</v>
      </c>
      <c r="DC22" s="960">
        <f>VLOOKUP($AX22&amp;"_"&amp;$CW$14,データシート1!$A:$BT,MATCH($CW$12&amp;"_"&amp;DC$20,データシート1!$A$1:$BT$1,0),0)</f>
        <v>0</v>
      </c>
      <c r="DD22" s="961">
        <f t="shared" si="11"/>
        <v>133.453</v>
      </c>
      <c r="DE22" s="16"/>
      <c r="DF22" s="125">
        <f>VLOOKUP($AX22&amp;"_"&amp;$DF$14,データシート1!$A:$BT,MATCH($DF$12&amp;"_"&amp;DF$20,データシート1!$A$1:$BT$1,0),0)</f>
        <v>6</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1</v>
      </c>
      <c r="DJ22" s="64">
        <f>VLOOKUP($AX22&amp;"_"&amp;$DF$14,データシート1!$A:$BT,MATCH($DF$12&amp;"_"&amp;DJ$20,データシート1!$A$1:$BT$1,0),0)</f>
        <v>0</v>
      </c>
      <c r="DK22" s="64">
        <f>VLOOKUP($AX22&amp;"_"&amp;$DF$14,データシート1!$A:$BT,MATCH($DF$12&amp;"_"&amp;DK$20,データシート1!$A$1:$BT$1,0),0)</f>
        <v>0</v>
      </c>
      <c r="DL22" s="68">
        <f t="shared" si="12"/>
        <v>7</v>
      </c>
      <c r="DM22" s="16"/>
      <c r="DN22" s="126">
        <f>IF($DD22=0,0,ROUND(CX22/$DD22,2))</f>
        <v>0.96</v>
      </c>
      <c r="DO22" s="127">
        <f>IF($DD22=0,0,ROUND(CY22/$DD22,2))</f>
        <v>0</v>
      </c>
      <c r="DP22" s="127">
        <f t="shared" si="13"/>
        <v>0</v>
      </c>
      <c r="DQ22" s="127">
        <f t="shared" si="13"/>
        <v>0.04</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15209</v>
      </c>
      <c r="AY23" s="18" t="str">
        <f>IF(IFERROR(比較地域マスタ!$Z8,"")=0,"",IFERROR(比較地域マスタ!$Z8,""))</f>
        <v>加茂市</v>
      </c>
      <c r="BB23" s="110" t="str">
        <f t="shared" si="0"/>
        <v>15209</v>
      </c>
      <c r="BC23" s="1031" t="str">
        <f t="shared" si="0"/>
        <v>加茂市</v>
      </c>
      <c r="BD23" s="34">
        <f t="shared" si="14"/>
        <v>169.8075779596717</v>
      </c>
      <c r="BE23" s="34">
        <f t="shared" si="15"/>
        <v>69.828150277687527</v>
      </c>
      <c r="BF23" s="34">
        <f>VLOOKUP($AX23&amp;"_"&amp;$BC$14,データシート1!$A:$BT,MATCH($BC$12&amp;"_"&amp;BF$20,データシート1!$A$1:$BT$1,0),0)</f>
        <v>64.729866765933536</v>
      </c>
      <c r="BG23" s="34">
        <f>VLOOKUP($AX23&amp;"_"&amp;$BC$14,データシート1!$A:$BT,MATCH($BC$12&amp;"_"&amp;BG$20,データシート1!$A$1:$BT$1,0),0)</f>
        <v>2.3708512356609162</v>
      </c>
      <c r="BH23" s="34">
        <f>VLOOKUP($AX23&amp;"_"&amp;$BC$14,データシート1!$A:$BT,MATCH($BC$12&amp;"_"&amp;BH$20,データシート1!$A$1:$BT$1,0),0)</f>
        <v>2.7274322760930696</v>
      </c>
      <c r="BI23" s="34">
        <f>VLOOKUP($AX23&amp;"_"&amp;$BC$14,データシート1!$A:$BT,MATCH($BC$12&amp;"_"&amp;BI$20,データシート1!$A$1:$BT$1,0),0)</f>
        <v>23.781028896124365</v>
      </c>
      <c r="BJ23" s="34">
        <f>VLOOKUP($AX23&amp;"_"&amp;$BC$14,データシート1!$A:$BT,MATCH($BC$12&amp;"_"&amp;BJ$20,データシート1!$A$1:$BT$1,0),0)</f>
        <v>35.114034425008043</v>
      </c>
      <c r="BK23" s="34">
        <f t="shared" si="1"/>
        <v>38.878020122372376</v>
      </c>
      <c r="BL23" s="34">
        <f t="shared" si="2"/>
        <v>37.381850495313088</v>
      </c>
      <c r="BM23" s="34">
        <f>VLOOKUP($AX23&amp;"_"&amp;$BC$14,データシート1!$A:$BT,MATCH($BC$12&amp;"_"&amp;BM$20,データシート1!$A$1:$BT$1,0),0)</f>
        <v>21.825000544662728</v>
      </c>
      <c r="BN23" s="34">
        <f>VLOOKUP($AX23&amp;"_"&amp;$BC$14,データシート1!$A:$BT,MATCH($BC$12&amp;"_"&amp;BN$20,データシート1!$A$1:$BT$1,0),0)</f>
        <v>15.556849950650362</v>
      </c>
      <c r="BO23" s="34">
        <f>VLOOKUP($AX23&amp;"_"&amp;$BC$14,データシート1!$A:$BT,MATCH($BC$12&amp;"_"&amp;BO$20,データシート1!$A$1:$BT$1,0),0)</f>
        <v>1.4961696270592899</v>
      </c>
      <c r="BP23" s="34">
        <f>VLOOKUP($AX23&amp;"_"&amp;$BC$14,データシート1!$A:$BT,MATCH($BC$12&amp;"_"&amp;BP$20,データシート1!$A$1:$BT$1,0),0)</f>
        <v>0</v>
      </c>
      <c r="BQ23" s="34">
        <f>VLOOKUP($AX23&amp;"_"&amp;$BC$14,データシート1!$A:$BT,MATCH($BC$12&amp;"_"&amp;BQ$20,データシート1!$A$1:$BT$1,0),0)</f>
        <v>2.2063442384793639</v>
      </c>
      <c r="BR23" s="35">
        <f t="shared" si="3"/>
        <v>169.8075779596717</v>
      </c>
      <c r="BT23" s="121" t="str">
        <f t="shared" si="4"/>
        <v>加茂市</v>
      </c>
      <c r="BU23" s="33">
        <f t="shared" ref="BU23:BU68" si="25">BD23</f>
        <v>169.8075779596717</v>
      </c>
      <c r="BV23" s="59">
        <f t="shared" si="16"/>
        <v>0.41121928194671797</v>
      </c>
      <c r="BW23" s="59">
        <f t="shared" si="5"/>
        <v>0.38119539506833139</v>
      </c>
      <c r="BX23" s="59">
        <f t="shared" si="5"/>
        <v>1.3961987233714501E-2</v>
      </c>
      <c r="BY23" s="59">
        <f t="shared" si="5"/>
        <v>1.6061899644672032E-2</v>
      </c>
      <c r="BZ23" s="59">
        <f t="shared" si="5"/>
        <v>0.14004692359355259</v>
      </c>
      <c r="CA23" s="59">
        <f t="shared" si="5"/>
        <v>0.20678720494645661</v>
      </c>
      <c r="CB23" s="59">
        <f t="shared" si="5"/>
        <v>0.22895338706029761</v>
      </c>
      <c r="CC23" s="59">
        <f t="shared" si="5"/>
        <v>0.22014241616585012</v>
      </c>
      <c r="CD23" s="59">
        <f t="shared" si="5"/>
        <v>0.12852783607717458</v>
      </c>
      <c r="CE23" s="59">
        <f t="shared" si="5"/>
        <v>9.1614580088675554E-2</v>
      </c>
      <c r="CF23" s="59">
        <f t="shared" si="5"/>
        <v>8.8109708944474861E-3</v>
      </c>
      <c r="CG23" s="59">
        <f t="shared" si="5"/>
        <v>0</v>
      </c>
      <c r="CH23" s="59">
        <f t="shared" si="5"/>
        <v>1.2993202452975082E-2</v>
      </c>
      <c r="CI23" s="122">
        <f t="shared" si="6"/>
        <v>1</v>
      </c>
      <c r="CK23" s="123" t="str">
        <f t="shared" si="7"/>
        <v>加茂市</v>
      </c>
      <c r="CL23" s="124">
        <f t="shared" si="17"/>
        <v>69.828150277687527</v>
      </c>
      <c r="CM23" s="65">
        <f t="shared" si="18"/>
        <v>0.23729684853609362</v>
      </c>
      <c r="CN23" s="66">
        <f t="shared" si="19"/>
        <v>64.729866765933536</v>
      </c>
      <c r="CO23" s="65">
        <f t="shared" si="20"/>
        <v>0.25598693196632022</v>
      </c>
      <c r="CP23" s="66">
        <f t="shared" si="8"/>
        <v>2.3708512356609162</v>
      </c>
      <c r="CQ23" s="65">
        <f t="shared" si="21"/>
        <v>0</v>
      </c>
      <c r="CR23" s="66">
        <f t="shared" si="9"/>
        <v>2.7274322760930696</v>
      </c>
      <c r="CS23" s="65">
        <f t="shared" si="22"/>
        <v>0</v>
      </c>
      <c r="CT23" s="66">
        <f t="shared" si="10"/>
        <v>23.781028896124365</v>
      </c>
      <c r="CU23" s="67">
        <f t="shared" si="23"/>
        <v>0</v>
      </c>
      <c r="CV23" s="16"/>
      <c r="CW23" s="959">
        <f t="shared" si="24"/>
        <v>16.57</v>
      </c>
      <c r="CX23" s="962">
        <f>VLOOKUP($AX23&amp;"_"&amp;$CW$14,データシート1!$A:$BT,MATCH($CW$12&amp;"_"&amp;CX$20,データシート1!$A$1:$BT$1,0),0)</f>
        <v>16.57</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16.57</v>
      </c>
      <c r="DE23" s="16"/>
      <c r="DF23" s="125">
        <f>VLOOKUP($AX23&amp;"_"&amp;$DF$14,データシート1!$A:$BT,MATCH($DF$12&amp;"_"&amp;DF$20,データシート1!$A$1:$BT$1,0),0)</f>
        <v>4</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4</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16323</v>
      </c>
      <c r="AY24" s="18" t="str">
        <f>IF(IFERROR(比較地域マスタ!$Z9,"")=0,"",IFERROR(比較地域マスタ!$Z9,""))</f>
        <v>立山町</v>
      </c>
      <c r="BB24" s="110" t="str">
        <f t="shared" si="0"/>
        <v>16323</v>
      </c>
      <c r="BC24" s="1031" t="str">
        <f t="shared" si="0"/>
        <v>立山町</v>
      </c>
      <c r="BD24" s="34">
        <f t="shared" si="14"/>
        <v>198.7305608143962</v>
      </c>
      <c r="BE24" s="34">
        <f t="shared" si="15"/>
        <v>84.290028408151613</v>
      </c>
      <c r="BF24" s="34">
        <f>VLOOKUP($AX24&amp;"_"&amp;$BC$14,データシート1!$A:$BT,MATCH($BC$12&amp;"_"&amp;BF$20,データシート1!$A$1:$BT$1,0),0)</f>
        <v>73.158222897561984</v>
      </c>
      <c r="BG24" s="34">
        <f>VLOOKUP($AX24&amp;"_"&amp;$BC$14,データシート1!$A:$BT,MATCH($BC$12&amp;"_"&amp;BG$20,データシート1!$A$1:$BT$1,0),0)</f>
        <v>1.8317974274051512</v>
      </c>
      <c r="BH24" s="34">
        <f>VLOOKUP($AX24&amp;"_"&amp;$BC$14,データシート1!$A:$BT,MATCH($BC$12&amp;"_"&amp;BH$20,データシート1!$A$1:$BT$1,0),0)</f>
        <v>9.3000080831844851</v>
      </c>
      <c r="BI24" s="34">
        <f>VLOOKUP($AX24&amp;"_"&amp;$BC$14,データシート1!$A:$BT,MATCH($BC$12&amp;"_"&amp;BI$20,データシート1!$A$1:$BT$1,0),0)</f>
        <v>19.702570290409053</v>
      </c>
      <c r="BJ24" s="34">
        <f>VLOOKUP($AX24&amp;"_"&amp;$BC$14,データシート1!$A:$BT,MATCH($BC$12&amp;"_"&amp;BJ$20,データシート1!$A$1:$BT$1,0),0)</f>
        <v>44.889416009193575</v>
      </c>
      <c r="BK24" s="34">
        <f t="shared" si="1"/>
        <v>47.373144461514386</v>
      </c>
      <c r="BL24" s="34">
        <f t="shared" si="2"/>
        <v>45.903307419891334</v>
      </c>
      <c r="BM24" s="34">
        <f>VLOOKUP($AX24&amp;"_"&amp;$BC$14,データシート1!$A:$BT,MATCH($BC$12&amp;"_"&amp;BM$20,データシート1!$A$1:$BT$1,0),0)</f>
        <v>24.324451036731155</v>
      </c>
      <c r="BN24" s="34">
        <f>VLOOKUP($AX24&amp;"_"&amp;$BC$14,データシート1!$A:$BT,MATCH($BC$12&amp;"_"&amp;BN$20,データシート1!$A$1:$BT$1,0),0)</f>
        <v>21.578856383160183</v>
      </c>
      <c r="BO24" s="34">
        <f>VLOOKUP($AX24&amp;"_"&amp;$BC$14,データシート1!$A:$BT,MATCH($BC$12&amp;"_"&amp;BO$20,データシート1!$A$1:$BT$1,0),0)</f>
        <v>1.46983704162305</v>
      </c>
      <c r="BP24" s="34">
        <f>VLOOKUP($AX24&amp;"_"&amp;$BC$14,データシート1!$A:$BT,MATCH($BC$12&amp;"_"&amp;BP$20,データシート1!$A$1:$BT$1,0),0)</f>
        <v>0</v>
      </c>
      <c r="BQ24" s="34">
        <f>VLOOKUP($AX24&amp;"_"&amp;$BC$14,データシート1!$A:$BT,MATCH($BC$12&amp;"_"&amp;BQ$20,データシート1!$A$1:$BT$1,0),0)</f>
        <v>2.475401645127568</v>
      </c>
      <c r="BR24" s="35">
        <f t="shared" si="3"/>
        <v>198.7305608143962</v>
      </c>
      <c r="BT24" s="121" t="str">
        <f t="shared" si="4"/>
        <v>立山町</v>
      </c>
      <c r="BU24" s="33">
        <f t="shared" si="25"/>
        <v>198.7305608143962</v>
      </c>
      <c r="BV24" s="59">
        <f t="shared" si="16"/>
        <v>0.42414225604120359</v>
      </c>
      <c r="BW24" s="59">
        <f t="shared" si="5"/>
        <v>0.36812769308233312</v>
      </c>
      <c r="BX24" s="59">
        <f t="shared" si="5"/>
        <v>9.217492367044406E-3</v>
      </c>
      <c r="BY24" s="59">
        <f t="shared" si="5"/>
        <v>4.6797070591826084E-2</v>
      </c>
      <c r="BZ24" s="59">
        <f t="shared" si="5"/>
        <v>9.9142125950171342E-2</v>
      </c>
      <c r="CA24" s="59">
        <f t="shared" si="5"/>
        <v>0.22588078967440697</v>
      </c>
      <c r="CB24" s="59">
        <f t="shared" si="5"/>
        <v>0.23837875899599756</v>
      </c>
      <c r="CC24" s="59">
        <f t="shared" si="5"/>
        <v>0.23098262910233816</v>
      </c>
      <c r="CD24" s="59">
        <f t="shared" si="5"/>
        <v>0.12239914654821964</v>
      </c>
      <c r="CE24" s="59">
        <f t="shared" si="5"/>
        <v>0.10858348255411854</v>
      </c>
      <c r="CF24" s="59">
        <f t="shared" si="5"/>
        <v>7.3961298936593839E-3</v>
      </c>
      <c r="CG24" s="59">
        <f t="shared" si="5"/>
        <v>0</v>
      </c>
      <c r="CH24" s="59">
        <f t="shared" si="5"/>
        <v>1.2456069338220516E-2</v>
      </c>
      <c r="CI24" s="122">
        <f t="shared" si="6"/>
        <v>1</v>
      </c>
      <c r="CK24" s="123" t="str">
        <f t="shared" si="7"/>
        <v>立山町</v>
      </c>
      <c r="CL24" s="124">
        <f t="shared" si="17"/>
        <v>84.290028408151613</v>
      </c>
      <c r="CM24" s="65">
        <f t="shared" si="18"/>
        <v>0.54056216210259989</v>
      </c>
      <c r="CN24" s="66">
        <f t="shared" si="19"/>
        <v>73.158222897561984</v>
      </c>
      <c r="CO24" s="65">
        <f t="shared" si="20"/>
        <v>0.62281447245923238</v>
      </c>
      <c r="CP24" s="66">
        <f t="shared" si="8"/>
        <v>1.8317974274051512</v>
      </c>
      <c r="CQ24" s="65">
        <f t="shared" si="21"/>
        <v>0</v>
      </c>
      <c r="CR24" s="66">
        <f t="shared" si="9"/>
        <v>9.3000080831844851</v>
      </c>
      <c r="CS24" s="65">
        <f t="shared" si="22"/>
        <v>0</v>
      </c>
      <c r="CT24" s="66">
        <f t="shared" si="10"/>
        <v>19.702570290409053</v>
      </c>
      <c r="CU24" s="67">
        <f t="shared" si="23"/>
        <v>0</v>
      </c>
      <c r="CV24" s="16"/>
      <c r="CW24" s="959">
        <f t="shared" si="24"/>
        <v>45.564</v>
      </c>
      <c r="CX24" s="962">
        <f>VLOOKUP($AX24&amp;"_"&amp;$CW$14,データシート1!$A:$BT,MATCH($CW$12&amp;"_"&amp;CX$20,データシート1!$A$1:$BT$1,0),0)</f>
        <v>45.564</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45.564</v>
      </c>
      <c r="DE24" s="16"/>
      <c r="DF24" s="125">
        <f>VLOOKUP($AX24&amp;"_"&amp;$DF$14,データシート1!$A:$BT,MATCH($DF$12&amp;"_"&amp;DF$20,データシート1!$A$1:$BT$1,0),0)</f>
        <v>2</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2</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03208</v>
      </c>
      <c r="AY25" s="18" t="str">
        <f>IF(IFERROR(比較地域マスタ!$Z10,"")=0,"",IFERROR(比較地域マスタ!$Z10,""))</f>
        <v>遠野市</v>
      </c>
      <c r="BB25" s="110" t="str">
        <f t="shared" si="0"/>
        <v>03208</v>
      </c>
      <c r="BC25" s="1031" t="str">
        <f t="shared" si="0"/>
        <v>遠野市</v>
      </c>
      <c r="BD25" s="34">
        <f t="shared" si="14"/>
        <v>243.02920679621047</v>
      </c>
      <c r="BE25" s="34">
        <f t="shared" si="15"/>
        <v>109.50557292738645</v>
      </c>
      <c r="BF25" s="34">
        <f>VLOOKUP($AX25&amp;"_"&amp;$BC$14,データシート1!$A:$BT,MATCH($BC$12&amp;"_"&amp;BF$20,データシート1!$A$1:$BT$1,0),0)</f>
        <v>84.738652430416153</v>
      </c>
      <c r="BG25" s="34">
        <f>VLOOKUP($AX25&amp;"_"&amp;$BC$14,データシート1!$A:$BT,MATCH($BC$12&amp;"_"&amp;BG$20,データシート1!$A$1:$BT$1,0),0)</f>
        <v>4.9184335874079066</v>
      </c>
      <c r="BH25" s="34">
        <f>VLOOKUP($AX25&amp;"_"&amp;$BC$14,データシート1!$A:$BT,MATCH($BC$12&amp;"_"&amp;BH$20,データシート1!$A$1:$BT$1,0),0)</f>
        <v>19.848486909562393</v>
      </c>
      <c r="BI25" s="34">
        <f>VLOOKUP($AX25&amp;"_"&amp;$BC$14,データシート1!$A:$BT,MATCH($BC$12&amp;"_"&amp;BI$20,データシート1!$A$1:$BT$1,0),0)</f>
        <v>26.787449938250251</v>
      </c>
      <c r="BJ25" s="34">
        <f>VLOOKUP($AX25&amp;"_"&amp;$BC$14,データシート1!$A:$BT,MATCH($BC$12&amp;"_"&amp;BJ$20,データシート1!$A$1:$BT$1,0),0)</f>
        <v>42.422362224154277</v>
      </c>
      <c r="BK25" s="34">
        <f t="shared" si="1"/>
        <v>53.495422684640026</v>
      </c>
      <c r="BL25" s="34">
        <f t="shared" si="2"/>
        <v>52.005033381213075</v>
      </c>
      <c r="BM25" s="34">
        <f>VLOOKUP($AX25&amp;"_"&amp;$BC$14,データシート1!$A:$BT,MATCH($BC$12&amp;"_"&amp;BM$20,データシート1!$A$1:$BT$1,0),0)</f>
        <v>21.523272426533751</v>
      </c>
      <c r="BN25" s="34">
        <f>VLOOKUP($AX25&amp;"_"&amp;$BC$14,データシート1!$A:$BT,MATCH($BC$12&amp;"_"&amp;BN$20,データシート1!$A$1:$BT$1,0),0)</f>
        <v>30.481760954679324</v>
      </c>
      <c r="BO25" s="34">
        <f>VLOOKUP($AX25&amp;"_"&amp;$BC$14,データシート1!$A:$BT,MATCH($BC$12&amp;"_"&amp;BO$20,データシート1!$A$1:$BT$1,0),0)</f>
        <v>1.49038930342695</v>
      </c>
      <c r="BP25" s="34">
        <f>VLOOKUP($AX25&amp;"_"&amp;$BC$14,データシート1!$A:$BT,MATCH($BC$12&amp;"_"&amp;BP$20,データシート1!$A$1:$BT$1,0),0)</f>
        <v>0</v>
      </c>
      <c r="BQ25" s="34">
        <f>VLOOKUP($AX25&amp;"_"&amp;$BC$14,データシート1!$A:$BT,MATCH($BC$12&amp;"_"&amp;BQ$20,データシート1!$A$1:$BT$1,0),0)</f>
        <v>10.81839902177944</v>
      </c>
      <c r="BR25" s="35">
        <f t="shared" si="3"/>
        <v>243.02920679621047</v>
      </c>
      <c r="BT25" s="121" t="str">
        <f t="shared" si="4"/>
        <v>遠野市</v>
      </c>
      <c r="BU25" s="33">
        <f t="shared" si="25"/>
        <v>243.02920679621047</v>
      </c>
      <c r="BV25" s="59">
        <f t="shared" si="16"/>
        <v>0.45058606070837887</v>
      </c>
      <c r="BW25" s="59">
        <f t="shared" si="5"/>
        <v>0.34867682591530175</v>
      </c>
      <c r="BX25" s="59">
        <f t="shared" si="5"/>
        <v>2.0238034976315444E-2</v>
      </c>
      <c r="BY25" s="59">
        <f t="shared" si="5"/>
        <v>8.1671199816761644E-2</v>
      </c>
      <c r="BZ25" s="59">
        <f t="shared" si="5"/>
        <v>0.11022317149194574</v>
      </c>
      <c r="CA25" s="59">
        <f t="shared" si="5"/>
        <v>0.17455664190899942</v>
      </c>
      <c r="CB25" s="59">
        <f t="shared" si="5"/>
        <v>0.22011931565697795</v>
      </c>
      <c r="CC25" s="59">
        <f t="shared" si="5"/>
        <v>0.21398676342971953</v>
      </c>
      <c r="CD25" s="59">
        <f t="shared" si="5"/>
        <v>8.8562493003492615E-2</v>
      </c>
      <c r="CE25" s="59">
        <f t="shared" si="5"/>
        <v>0.12542427042622689</v>
      </c>
      <c r="CF25" s="59">
        <f t="shared" si="5"/>
        <v>6.1325522272584294E-3</v>
      </c>
      <c r="CG25" s="59">
        <f t="shared" si="5"/>
        <v>0</v>
      </c>
      <c r="CH25" s="59">
        <f t="shared" si="5"/>
        <v>4.4514810233697924E-2</v>
      </c>
      <c r="CI25" s="122">
        <f t="shared" si="6"/>
        <v>1</v>
      </c>
      <c r="CK25" s="123" t="str">
        <f t="shared" si="7"/>
        <v>遠野市</v>
      </c>
      <c r="CL25" s="124">
        <f t="shared" si="17"/>
        <v>109.50557292738645</v>
      </c>
      <c r="CM25" s="65">
        <f t="shared" si="18"/>
        <v>7.0416507524353966E-2</v>
      </c>
      <c r="CN25" s="66">
        <f t="shared" si="19"/>
        <v>84.738652430416153</v>
      </c>
      <c r="CO25" s="65">
        <f t="shared" si="20"/>
        <v>9.0997434804995891E-2</v>
      </c>
      <c r="CP25" s="66">
        <f t="shared" si="8"/>
        <v>4.9184335874079066</v>
      </c>
      <c r="CQ25" s="65">
        <f t="shared" si="21"/>
        <v>0</v>
      </c>
      <c r="CR25" s="66">
        <f t="shared" si="9"/>
        <v>19.848486909562393</v>
      </c>
      <c r="CS25" s="65">
        <f t="shared" si="22"/>
        <v>0</v>
      </c>
      <c r="CT25" s="66">
        <f t="shared" si="10"/>
        <v>26.787449938250251</v>
      </c>
      <c r="CU25" s="67">
        <f t="shared" si="23"/>
        <v>0</v>
      </c>
      <c r="CV25" s="16"/>
      <c r="CW25" s="959">
        <f t="shared" si="24"/>
        <v>7.7110000000000003</v>
      </c>
      <c r="CX25" s="962">
        <f>VLOOKUP($AX25&amp;"_"&amp;$CW$14,データシート1!$A:$BT,MATCH($CW$12&amp;"_"&amp;CX$20,データシート1!$A$1:$BT$1,0),0)</f>
        <v>7.7110000000000003</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7.7110000000000003</v>
      </c>
      <c r="DE25" s="16"/>
      <c r="DF25" s="125">
        <f>VLOOKUP($AX25&amp;"_"&amp;$DF$14,データシート1!$A:$BT,MATCH($DF$12&amp;"_"&amp;DF$20,データシート1!$A$1:$BT$1,0),0)</f>
        <v>2</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2</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43214</v>
      </c>
      <c r="AY26" s="18" t="str">
        <f>IF(IFERROR(比較地域マスタ!$Z11,"")=0,"",IFERROR(比較地域マスタ!$Z11,""))</f>
        <v>阿蘇市</v>
      </c>
      <c r="BB26" s="110" t="str">
        <f t="shared" si="0"/>
        <v>43214</v>
      </c>
      <c r="BC26" s="1031" t="str">
        <f t="shared" si="0"/>
        <v>阿蘇市</v>
      </c>
      <c r="BD26" s="34">
        <f t="shared" si="14"/>
        <v>196.91399589557426</v>
      </c>
      <c r="BE26" s="34">
        <f t="shared" si="15"/>
        <v>89.918498807077341</v>
      </c>
      <c r="BF26" s="34">
        <f>VLOOKUP($AX26&amp;"_"&amp;$BC$14,データシート1!$A:$BT,MATCH($BC$12&amp;"_"&amp;BF$20,データシート1!$A$1:$BT$1,0),0)</f>
        <v>74.595934769353477</v>
      </c>
      <c r="BG26" s="34">
        <f>VLOOKUP($AX26&amp;"_"&amp;$BC$14,データシート1!$A:$BT,MATCH($BC$12&amp;"_"&amp;BG$20,データシート1!$A$1:$BT$1,0),0)</f>
        <v>1.8744750502276177</v>
      </c>
      <c r="BH26" s="34">
        <f>VLOOKUP($AX26&amp;"_"&amp;$BC$14,データシート1!$A:$BT,MATCH($BC$12&amp;"_"&amp;BH$20,データシート1!$A$1:$BT$1,0),0)</f>
        <v>13.448088987496252</v>
      </c>
      <c r="BI26" s="34">
        <f>VLOOKUP($AX26&amp;"_"&amp;$BC$14,データシート1!$A:$BT,MATCH($BC$12&amp;"_"&amp;BI$20,データシート1!$A$1:$BT$1,0),0)</f>
        <v>26.383756143875367</v>
      </c>
      <c r="BJ26" s="34">
        <f>VLOOKUP($AX26&amp;"_"&amp;$BC$14,データシート1!$A:$BT,MATCH($BC$12&amp;"_"&amp;BJ$20,データシート1!$A$1:$BT$1,0),0)</f>
        <v>21.186708387011311</v>
      </c>
      <c r="BK26" s="34">
        <f t="shared" si="1"/>
        <v>59.425032557610237</v>
      </c>
      <c r="BL26" s="34">
        <f t="shared" si="2"/>
        <v>57.952918418798689</v>
      </c>
      <c r="BM26" s="34">
        <f>VLOOKUP($AX26&amp;"_"&amp;$BC$14,データシート1!$A:$BT,MATCH($BC$12&amp;"_"&amp;BM$20,データシート1!$A$1:$BT$1,0),0)</f>
        <v>23.707403443800722</v>
      </c>
      <c r="BN26" s="34">
        <f>VLOOKUP($AX26&amp;"_"&amp;$BC$14,データシート1!$A:$BT,MATCH($BC$12&amp;"_"&amp;BN$20,データシート1!$A$1:$BT$1,0),0)</f>
        <v>34.245514974997967</v>
      </c>
      <c r="BO26" s="34">
        <f>VLOOKUP($AX26&amp;"_"&amp;$BC$14,データシート1!$A:$BT,MATCH($BC$12&amp;"_"&amp;BO$20,データシート1!$A$1:$BT$1,0),0)</f>
        <v>1.47211413881155</v>
      </c>
      <c r="BP26" s="34">
        <f>VLOOKUP($AX26&amp;"_"&amp;$BC$14,データシート1!$A:$BT,MATCH($BC$12&amp;"_"&amp;BP$20,データシート1!$A$1:$BT$1,0),0)</f>
        <v>0</v>
      </c>
      <c r="BQ26" s="34">
        <f>VLOOKUP($AX26&amp;"_"&amp;$BC$14,データシート1!$A:$BT,MATCH($BC$12&amp;"_"&amp;BQ$20,データシート1!$A$1:$BT$1,0),0)</f>
        <v>0</v>
      </c>
      <c r="BR26" s="35">
        <f t="shared" si="3"/>
        <v>196.91399589557426</v>
      </c>
      <c r="BT26" s="121" t="str">
        <f t="shared" si="4"/>
        <v>阿蘇市</v>
      </c>
      <c r="BU26" s="33">
        <f t="shared" si="25"/>
        <v>196.91399589557426</v>
      </c>
      <c r="BV26" s="59">
        <f t="shared" si="16"/>
        <v>0.45663843445014518</v>
      </c>
      <c r="BW26" s="59">
        <f t="shared" si="5"/>
        <v>0.37882495060895799</v>
      </c>
      <c r="BX26" s="59">
        <f t="shared" si="5"/>
        <v>9.5192575911245709E-3</v>
      </c>
      <c r="BY26" s="59">
        <f t="shared" si="5"/>
        <v>6.8294226250062623E-2</v>
      </c>
      <c r="BZ26" s="59">
        <f t="shared" si="5"/>
        <v>0.13398619038672585</v>
      </c>
      <c r="CA26" s="59">
        <f t="shared" si="5"/>
        <v>0.10759371516815323</v>
      </c>
      <c r="CB26" s="59">
        <f t="shared" si="5"/>
        <v>0.30178165999497575</v>
      </c>
      <c r="CC26" s="59">
        <f t="shared" si="5"/>
        <v>0.29430573563461576</v>
      </c>
      <c r="CD26" s="59">
        <f t="shared" si="5"/>
        <v>0.12039471006607894</v>
      </c>
      <c r="CE26" s="59">
        <f t="shared" si="5"/>
        <v>0.1739110255685368</v>
      </c>
      <c r="CF26" s="59">
        <f t="shared" si="5"/>
        <v>7.4759243603599859E-3</v>
      </c>
      <c r="CG26" s="59">
        <f t="shared" si="5"/>
        <v>0</v>
      </c>
      <c r="CH26" s="59">
        <f t="shared" si="5"/>
        <v>0</v>
      </c>
      <c r="CI26" s="122">
        <f t="shared" si="6"/>
        <v>1</v>
      </c>
      <c r="CK26" s="123" t="str">
        <f t="shared" si="7"/>
        <v>阿蘇市</v>
      </c>
      <c r="CL26" s="124">
        <f t="shared" si="17"/>
        <v>89.918498807077341</v>
      </c>
      <c r="CM26" s="65">
        <f t="shared" si="18"/>
        <v>0.16199113856706795</v>
      </c>
      <c r="CN26" s="66">
        <f t="shared" si="19"/>
        <v>74.595934769353477</v>
      </c>
      <c r="CO26" s="65">
        <f t="shared" si="20"/>
        <v>0.19526533242109334</v>
      </c>
      <c r="CP26" s="66">
        <f t="shared" si="8"/>
        <v>1.8744750502276177</v>
      </c>
      <c r="CQ26" s="65">
        <f t="shared" si="21"/>
        <v>0</v>
      </c>
      <c r="CR26" s="66">
        <f t="shared" si="9"/>
        <v>13.448088987496252</v>
      </c>
      <c r="CS26" s="65">
        <f t="shared" si="22"/>
        <v>0</v>
      </c>
      <c r="CT26" s="66">
        <f t="shared" si="10"/>
        <v>26.383756143875367</v>
      </c>
      <c r="CU26" s="67">
        <f t="shared" si="23"/>
        <v>0.13803948081310027</v>
      </c>
      <c r="CV26" s="16"/>
      <c r="CW26" s="959">
        <f t="shared" si="24"/>
        <v>14.566000000000001</v>
      </c>
      <c r="CX26" s="962">
        <f>VLOOKUP($AX26&amp;"_"&amp;$CW$14,データシート1!$A:$BT,MATCH($CW$12&amp;"_"&amp;CX$20,データシート1!$A$1:$BT$1,0),0)</f>
        <v>14.566000000000001</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3.6419999999999999</v>
      </c>
      <c r="DB26" s="962">
        <f>VLOOKUP($AX26&amp;"_"&amp;$CW$14,データシート1!$A:$BT,MATCH($CW$12&amp;"_"&amp;DB$20,データシート1!$A$1:$BT$1,0),0)</f>
        <v>0</v>
      </c>
      <c r="DC26" s="962">
        <f>VLOOKUP($AX26&amp;"_"&amp;$CW$14,データシート1!$A:$BT,MATCH($CW$12&amp;"_"&amp;DC$20,データシート1!$A$1:$BT$1,0),0)</f>
        <v>0</v>
      </c>
      <c r="DD26" s="961">
        <f t="shared" si="11"/>
        <v>18.208000000000002</v>
      </c>
      <c r="DE26" s="16"/>
      <c r="DF26" s="125">
        <f>VLOOKUP($AX26&amp;"_"&amp;$DF$14,データシート1!$A:$BT,MATCH($DF$12&amp;"_"&amp;DF$20,データシート1!$A$1:$BT$1,0),0)</f>
        <v>4</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1</v>
      </c>
      <c r="DJ26" s="64">
        <f>VLOOKUP($AX26&amp;"_"&amp;$DF$14,データシート1!$A:$BT,MATCH($DF$12&amp;"_"&amp;DJ$20,データシート1!$A$1:$BT$1,0),0)</f>
        <v>0</v>
      </c>
      <c r="DK26" s="64">
        <f>VLOOKUP($AX26&amp;"_"&amp;$DF$14,データシート1!$A:$BT,MATCH($DF$12&amp;"_"&amp;DK$20,データシート1!$A$1:$BT$1,0),0)</f>
        <v>0</v>
      </c>
      <c r="DL26" s="68">
        <f t="shared" si="12"/>
        <v>5</v>
      </c>
      <c r="DM26" s="16"/>
      <c r="DN26" s="126">
        <f t="shared" si="26"/>
        <v>0.8</v>
      </c>
      <c r="DO26" s="127">
        <f t="shared" si="27"/>
        <v>0</v>
      </c>
      <c r="DP26" s="127">
        <f t="shared" si="13"/>
        <v>0</v>
      </c>
      <c r="DQ26" s="127">
        <f t="shared" si="13"/>
        <v>0.2</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20383</v>
      </c>
      <c r="AY27" s="18" t="str">
        <f>IF(IFERROR(比較地域マスタ!$Z12,"")=0,"",IFERROR(比較地域マスタ!$Z12,""))</f>
        <v>箕輪町</v>
      </c>
      <c r="BB27" s="110" t="str">
        <f t="shared" si="0"/>
        <v>20383</v>
      </c>
      <c r="BC27" s="1031" t="str">
        <f t="shared" si="0"/>
        <v>箕輪町</v>
      </c>
      <c r="BD27" s="34">
        <f t="shared" si="14"/>
        <v>180.94143682220277</v>
      </c>
      <c r="BE27" s="34">
        <f t="shared" si="15"/>
        <v>69.18849896130682</v>
      </c>
      <c r="BF27" s="34">
        <f>VLOOKUP($AX27&amp;"_"&amp;$BC$14,データシート1!$A:$BT,MATCH($BC$12&amp;"_"&amp;BF$20,データシート1!$A$1:$BT$1,0),0)</f>
        <v>65.878496732848888</v>
      </c>
      <c r="BG27" s="34">
        <f>VLOOKUP($AX27&amp;"_"&amp;$BC$14,データシート1!$A:$BT,MATCH($BC$12&amp;"_"&amp;BG$20,データシート1!$A$1:$BT$1,0),0)</f>
        <v>1.1508773389464171</v>
      </c>
      <c r="BH27" s="34">
        <f>VLOOKUP($AX27&amp;"_"&amp;$BC$14,データシート1!$A:$BT,MATCH($BC$12&amp;"_"&amp;BH$20,データシート1!$A$1:$BT$1,0),0)</f>
        <v>2.1591248895115136</v>
      </c>
      <c r="BI27" s="34">
        <f>VLOOKUP($AX27&amp;"_"&amp;$BC$14,データシート1!$A:$BT,MATCH($BC$12&amp;"_"&amp;BI$20,データシート1!$A$1:$BT$1,0),0)</f>
        <v>21.782015044939325</v>
      </c>
      <c r="BJ27" s="34">
        <f>VLOOKUP($AX27&amp;"_"&amp;$BC$14,データシート1!$A:$BT,MATCH($BC$12&amp;"_"&amp;BJ$20,データシート1!$A$1:$BT$1,0),0)</f>
        <v>38.013180010294853</v>
      </c>
      <c r="BK27" s="34">
        <f t="shared" si="1"/>
        <v>50.179116656815118</v>
      </c>
      <c r="BL27" s="34">
        <f t="shared" si="2"/>
        <v>48.738064459139011</v>
      </c>
      <c r="BM27" s="34">
        <f>VLOOKUP($AX27&amp;"_"&amp;$BC$14,データシート1!$A:$BT,MATCH($BC$12&amp;"_"&amp;BM$20,データシート1!$A$1:$BT$1,0),0)</f>
        <v>24.166791299330427</v>
      </c>
      <c r="BN27" s="34">
        <f>VLOOKUP($AX27&amp;"_"&amp;$BC$14,データシート1!$A:$BT,MATCH($BC$12&amp;"_"&amp;BN$20,データシート1!$A$1:$BT$1,0),0)</f>
        <v>24.57127315980858</v>
      </c>
      <c r="BO27" s="34">
        <f>VLOOKUP($AX27&amp;"_"&amp;$BC$14,データシート1!$A:$BT,MATCH($BC$12&amp;"_"&amp;BO$20,データシート1!$A$1:$BT$1,0),0)</f>
        <v>1.4410521976761099</v>
      </c>
      <c r="BP27" s="34">
        <f>VLOOKUP($AX27&amp;"_"&amp;$BC$14,データシート1!$A:$BT,MATCH($BC$12&amp;"_"&amp;BP$20,データシート1!$A$1:$BT$1,0),0)</f>
        <v>0</v>
      </c>
      <c r="BQ27" s="34">
        <f>VLOOKUP($AX27&amp;"_"&amp;$BC$14,データシート1!$A:$BT,MATCH($BC$12&amp;"_"&amp;BQ$20,データシート1!$A$1:$BT$1,0),0)</f>
        <v>1.778626148846659</v>
      </c>
      <c r="BR27" s="35">
        <f t="shared" si="3"/>
        <v>180.94143682220277</v>
      </c>
      <c r="BT27" s="121" t="str">
        <f t="shared" si="4"/>
        <v>箕輪町</v>
      </c>
      <c r="BU27" s="33">
        <f t="shared" si="25"/>
        <v>180.94143682220277</v>
      </c>
      <c r="BV27" s="59">
        <f t="shared" si="16"/>
        <v>0.38238062091489322</v>
      </c>
      <c r="BW27" s="59">
        <f t="shared" si="5"/>
        <v>0.36408739694922737</v>
      </c>
      <c r="BX27" s="59">
        <f t="shared" si="5"/>
        <v>6.3604962973588834E-3</v>
      </c>
      <c r="BY27" s="59">
        <f t="shared" si="5"/>
        <v>1.1932727668306954E-2</v>
      </c>
      <c r="BZ27" s="59">
        <f t="shared" si="5"/>
        <v>0.12038157443362647</v>
      </c>
      <c r="CA27" s="59">
        <f t="shared" si="5"/>
        <v>0.21008554302377669</v>
      </c>
      <c r="CB27" s="59">
        <f t="shared" si="5"/>
        <v>0.27732241734170748</v>
      </c>
      <c r="CC27" s="59">
        <f t="shared" si="5"/>
        <v>0.26935822614822141</v>
      </c>
      <c r="CD27" s="59">
        <f t="shared" si="5"/>
        <v>0.13356139822785465</v>
      </c>
      <c r="CE27" s="59">
        <f t="shared" si="5"/>
        <v>0.13579682792036674</v>
      </c>
      <c r="CF27" s="59">
        <f t="shared" si="5"/>
        <v>7.9641911934861063E-3</v>
      </c>
      <c r="CG27" s="59">
        <f t="shared" si="5"/>
        <v>0</v>
      </c>
      <c r="CH27" s="59">
        <f t="shared" si="5"/>
        <v>9.8298442859961269E-3</v>
      </c>
      <c r="CI27" s="122">
        <f t="shared" si="6"/>
        <v>1</v>
      </c>
      <c r="CK27" s="123" t="str">
        <f t="shared" si="7"/>
        <v>箕輪町</v>
      </c>
      <c r="CL27" s="124">
        <f t="shared" si="17"/>
        <v>69.18849896130682</v>
      </c>
      <c r="CM27" s="65">
        <f t="shared" si="18"/>
        <v>0.5899101817893968</v>
      </c>
      <c r="CN27" s="66">
        <f t="shared" si="19"/>
        <v>65.878496732848888</v>
      </c>
      <c r="CO27" s="65">
        <f t="shared" si="20"/>
        <v>0.61954965617253499</v>
      </c>
      <c r="CP27" s="66">
        <f t="shared" si="8"/>
        <v>1.1508773389464171</v>
      </c>
      <c r="CQ27" s="65">
        <f t="shared" si="21"/>
        <v>0</v>
      </c>
      <c r="CR27" s="66">
        <f t="shared" si="9"/>
        <v>2.1591248895115136</v>
      </c>
      <c r="CS27" s="65">
        <f t="shared" si="22"/>
        <v>0</v>
      </c>
      <c r="CT27" s="66">
        <f t="shared" si="10"/>
        <v>21.782015044939325</v>
      </c>
      <c r="CU27" s="67">
        <f t="shared" si="23"/>
        <v>0</v>
      </c>
      <c r="CV27" s="16"/>
      <c r="CW27" s="959">
        <f t="shared" si="24"/>
        <v>40.814999999999998</v>
      </c>
      <c r="CX27" s="962">
        <f>VLOOKUP($AX27&amp;"_"&amp;$CW$14,データシート1!$A:$BT,MATCH($CW$12&amp;"_"&amp;CX$20,データシート1!$A$1:$BT$1,0),0)</f>
        <v>40.814999999999998</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40.814999999999998</v>
      </c>
      <c r="DE27" s="16"/>
      <c r="DF27" s="125">
        <f>VLOOKUP($AX27&amp;"_"&amp;$DF$14,データシート1!$A:$BT,MATCH($DF$12&amp;"_"&amp;DF$20,データシート1!$A$1:$BT$1,0),0)</f>
        <v>7</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7</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42210</v>
      </c>
      <c r="AY28" s="18" t="str">
        <f>IF(IFERROR(比較地域マスタ!$Z13,"")=0,"",IFERROR(比較地域マスタ!$Z13,""))</f>
        <v>壱岐市</v>
      </c>
      <c r="BB28" s="110" t="str">
        <f t="shared" si="0"/>
        <v>42210</v>
      </c>
      <c r="BC28" s="1031" t="str">
        <f t="shared" si="0"/>
        <v>壱岐市</v>
      </c>
      <c r="BD28" s="34">
        <f t="shared" si="14"/>
        <v>196.7237927082227</v>
      </c>
      <c r="BE28" s="34">
        <f t="shared" si="15"/>
        <v>54.154265610354827</v>
      </c>
      <c r="BF28" s="34">
        <f>VLOOKUP($AX28&amp;"_"&amp;$BC$14,データシート1!$A:$BT,MATCH($BC$12&amp;"_"&amp;BF$20,データシート1!$A$1:$BT$1,0),0)</f>
        <v>2.4104755903913593</v>
      </c>
      <c r="BG28" s="34">
        <f>VLOOKUP($AX28&amp;"_"&amp;$BC$14,データシート1!$A:$BT,MATCH($BC$12&amp;"_"&amp;BG$20,データシート1!$A$1:$BT$1,0),0)</f>
        <v>2.3300508411664249</v>
      </c>
      <c r="BH28" s="34">
        <f>VLOOKUP($AX28&amp;"_"&amp;$BC$14,データシート1!$A:$BT,MATCH($BC$12&amp;"_"&amp;BH$20,データシート1!$A$1:$BT$1,0),0)</f>
        <v>49.413739178797044</v>
      </c>
      <c r="BI28" s="34">
        <f>VLOOKUP($AX28&amp;"_"&amp;$BC$14,データシート1!$A:$BT,MATCH($BC$12&amp;"_"&amp;BI$20,データシート1!$A$1:$BT$1,0),0)</f>
        <v>26.381540082336446</v>
      </c>
      <c r="BJ28" s="34">
        <f>VLOOKUP($AX28&amp;"_"&amp;$BC$14,データシート1!$A:$BT,MATCH($BC$12&amp;"_"&amp;BJ$20,データシート1!$A$1:$BT$1,0),0)</f>
        <v>22.305822087346193</v>
      </c>
      <c r="BK28" s="34">
        <f t="shared" si="1"/>
        <v>91.758601787185228</v>
      </c>
      <c r="BL28" s="34">
        <f t="shared" si="2"/>
        <v>59.481146119190448</v>
      </c>
      <c r="BM28" s="34">
        <f>VLOOKUP($AX28&amp;"_"&amp;$BC$14,データシート1!$A:$BT,MATCH($BC$12&amp;"_"&amp;BM$20,データシート1!$A$1:$BT$1,0),0)</f>
        <v>19.250797590895687</v>
      </c>
      <c r="BN28" s="34">
        <f>VLOOKUP($AX28&amp;"_"&amp;$BC$14,データシート1!$A:$BT,MATCH($BC$12&amp;"_"&amp;BN$20,データシート1!$A$1:$BT$1,0),0)</f>
        <v>40.230348528294762</v>
      </c>
      <c r="BO28" s="34">
        <f>VLOOKUP($AX28&amp;"_"&amp;$BC$14,データシート1!$A:$BT,MATCH($BC$12&amp;"_"&amp;BO$20,データシート1!$A$1:$BT$1,0),0)</f>
        <v>1.48852091599023</v>
      </c>
      <c r="BP28" s="34">
        <f>VLOOKUP($AX28&amp;"_"&amp;$BC$14,データシート1!$A:$BT,MATCH($BC$12&amp;"_"&amp;BP$20,データシート1!$A$1:$BT$1,0),0)</f>
        <v>30.788934752004558</v>
      </c>
      <c r="BQ28" s="34">
        <f>VLOOKUP($AX28&amp;"_"&amp;$BC$14,データシート1!$A:$BT,MATCH($BC$12&amp;"_"&amp;BQ$20,データシート1!$A$1:$BT$1,0),0)</f>
        <v>2.123563141</v>
      </c>
      <c r="BR28" s="35">
        <f t="shared" si="3"/>
        <v>196.7237927082227</v>
      </c>
      <c r="BT28" s="121" t="str">
        <f t="shared" si="4"/>
        <v>壱岐市</v>
      </c>
      <c r="BU28" s="33">
        <f t="shared" si="25"/>
        <v>196.7237927082227</v>
      </c>
      <c r="BV28" s="59">
        <f t="shared" si="16"/>
        <v>0.27528071142200622</v>
      </c>
      <c r="BW28" s="59">
        <f t="shared" si="5"/>
        <v>1.2253096370333479E-2</v>
      </c>
      <c r="BX28" s="59">
        <f t="shared" si="5"/>
        <v>1.184427571820108E-2</v>
      </c>
      <c r="BY28" s="59">
        <f t="shared" si="5"/>
        <v>0.2511833393334717</v>
      </c>
      <c r="BZ28" s="59">
        <f t="shared" si="5"/>
        <v>0.13410447063444475</v>
      </c>
      <c r="CA28" s="59">
        <f t="shared" si="5"/>
        <v>0.11338649880764448</v>
      </c>
      <c r="CB28" s="59">
        <f t="shared" si="5"/>
        <v>0.466433675987937</v>
      </c>
      <c r="CC28" s="59">
        <f t="shared" si="5"/>
        <v>0.30235867914264875</v>
      </c>
      <c r="CD28" s="59">
        <f t="shared" si="5"/>
        <v>9.7856986823389142E-2</v>
      </c>
      <c r="CE28" s="59">
        <f t="shared" si="5"/>
        <v>0.20450169231925958</v>
      </c>
      <c r="CF28" s="59">
        <f t="shared" si="5"/>
        <v>7.5665525531930867E-3</v>
      </c>
      <c r="CG28" s="59">
        <f t="shared" si="5"/>
        <v>0.15650844429209521</v>
      </c>
      <c r="CH28" s="59">
        <f t="shared" si="5"/>
        <v>1.0794643147967525E-2</v>
      </c>
      <c r="CI28" s="122">
        <f t="shared" si="6"/>
        <v>1</v>
      </c>
      <c r="CK28" s="123" t="str">
        <f t="shared" si="7"/>
        <v>壱岐市</v>
      </c>
      <c r="CL28" s="124">
        <f t="shared" si="17"/>
        <v>54.154265610354827</v>
      </c>
      <c r="CM28" s="65">
        <f t="shared" si="18"/>
        <v>0</v>
      </c>
      <c r="CN28" s="66">
        <f t="shared" si="19"/>
        <v>2.4104755903913593</v>
      </c>
      <c r="CO28" s="65">
        <f t="shared" si="20"/>
        <v>0</v>
      </c>
      <c r="CP28" s="66">
        <f t="shared" si="8"/>
        <v>2.3300508411664249</v>
      </c>
      <c r="CQ28" s="65">
        <f t="shared" si="21"/>
        <v>0</v>
      </c>
      <c r="CR28" s="66">
        <f t="shared" si="9"/>
        <v>49.413739178797044</v>
      </c>
      <c r="CS28" s="65">
        <f t="shared" si="22"/>
        <v>0</v>
      </c>
      <c r="CT28" s="66">
        <f t="shared" si="10"/>
        <v>26.381540082336446</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2.9420000000000002</v>
      </c>
      <c r="DC28" s="962">
        <f>VLOOKUP($AX28&amp;"_"&amp;$CW$14,データシート1!$A:$BT,MATCH($CW$12&amp;"_"&amp;DC$20,データシート1!$A$1:$BT$1,0),0)</f>
        <v>0</v>
      </c>
      <c r="DD28" s="961">
        <f t="shared" si="11"/>
        <v>2.9420000000000002</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2</v>
      </c>
      <c r="DK28" s="64">
        <f>VLOOKUP($AX28&amp;"_"&amp;$DF$14,データシート1!$A:$BT,MATCH($DF$12&amp;"_"&amp;DK$20,データシート1!$A$1:$BT$1,0),0)</f>
        <v>0</v>
      </c>
      <c r="DL28" s="68">
        <f t="shared" si="12"/>
        <v>2</v>
      </c>
      <c r="DM28" s="16"/>
      <c r="DN28" s="126">
        <f t="shared" si="26"/>
        <v>0</v>
      </c>
      <c r="DO28" s="127">
        <f t="shared" si="27"/>
        <v>0</v>
      </c>
      <c r="DP28" s="127">
        <f t="shared" si="13"/>
        <v>0</v>
      </c>
      <c r="DQ28" s="127">
        <f t="shared" si="13"/>
        <v>0</v>
      </c>
      <c r="DR28" s="127">
        <f t="shared" si="13"/>
        <v>1</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43212</v>
      </c>
      <c r="AY29" s="18" t="str">
        <f>IF(IFERROR(比較地域マスタ!$Z14,"")=0,"",IFERROR(比較地域マスタ!$Z14,""))</f>
        <v>上天草市</v>
      </c>
      <c r="BB29" s="110" t="str">
        <f t="shared" si="0"/>
        <v>43212</v>
      </c>
      <c r="BC29" s="1031" t="str">
        <f t="shared" si="0"/>
        <v>上天草市</v>
      </c>
      <c r="BD29" s="34">
        <f t="shared" si="14"/>
        <v>121.06794252092571</v>
      </c>
      <c r="BE29" s="34">
        <f t="shared" si="15"/>
        <v>18.657722258650644</v>
      </c>
      <c r="BF29" s="34">
        <f>VLOOKUP($AX29&amp;"_"&amp;$BC$14,データシート1!$A:$BT,MATCH($BC$12&amp;"_"&amp;BF$20,データシート1!$A$1:$BT$1,0),0)</f>
        <v>8.3110878839497282</v>
      </c>
      <c r="BG29" s="34">
        <f>VLOOKUP($AX29&amp;"_"&amp;$BC$14,データシート1!$A:$BT,MATCH($BC$12&amp;"_"&amp;BG$20,データシート1!$A$1:$BT$1,0),0)</f>
        <v>1.5291244818683229</v>
      </c>
      <c r="BH29" s="34">
        <f>VLOOKUP($AX29&amp;"_"&amp;$BC$14,データシート1!$A:$BT,MATCH($BC$12&amp;"_"&amp;BH$20,データシート1!$A$1:$BT$1,0),0)</f>
        <v>8.8175098928325948</v>
      </c>
      <c r="BI29" s="34">
        <f>VLOOKUP($AX29&amp;"_"&amp;$BC$14,データシート1!$A:$BT,MATCH($BC$12&amp;"_"&amp;BI$20,データシート1!$A$1:$BT$1,0),0)</f>
        <v>23.424384129546514</v>
      </c>
      <c r="BJ29" s="34">
        <f>VLOOKUP($AX29&amp;"_"&amp;$BC$14,データシート1!$A:$BT,MATCH($BC$12&amp;"_"&amp;BJ$20,データシート1!$A$1:$BT$1,0),0)</f>
        <v>20.807982252632094</v>
      </c>
      <c r="BK29" s="34">
        <f t="shared" si="1"/>
        <v>55.819137717641425</v>
      </c>
      <c r="BL29" s="34">
        <f t="shared" si="2"/>
        <v>41.651374949342582</v>
      </c>
      <c r="BM29" s="34">
        <f>VLOOKUP($AX29&amp;"_"&amp;$BC$14,データシート1!$A:$BT,MATCH($BC$12&amp;"_"&amp;BM$20,データシート1!$A$1:$BT$1,0),0)</f>
        <v>20.964667667294968</v>
      </c>
      <c r="BN29" s="34">
        <f>VLOOKUP($AX29&amp;"_"&amp;$BC$14,データシート1!$A:$BT,MATCH($BC$12&amp;"_"&amp;BN$20,データシート1!$A$1:$BT$1,0),0)</f>
        <v>20.686707282047614</v>
      </c>
      <c r="BO29" s="34">
        <f>VLOOKUP($AX29&amp;"_"&amp;$BC$14,データシート1!$A:$BT,MATCH($BC$12&amp;"_"&amp;BO$20,データシート1!$A$1:$BT$1,0),0)</f>
        <v>1.49774607895903</v>
      </c>
      <c r="BP29" s="34">
        <f>VLOOKUP($AX29&amp;"_"&amp;$BC$14,データシート1!$A:$BT,MATCH($BC$12&amp;"_"&amp;BP$20,データシート1!$A$1:$BT$1,0),0)</f>
        <v>12.670016689339812</v>
      </c>
      <c r="BQ29" s="34">
        <f>VLOOKUP($AX29&amp;"_"&amp;$BC$14,データシート1!$A:$BT,MATCH($BC$12&amp;"_"&amp;BQ$20,データシート1!$A$1:$BT$1,0),0)</f>
        <v>2.3587161624550288</v>
      </c>
      <c r="BR29" s="35">
        <f t="shared" si="3"/>
        <v>121.06794252092571</v>
      </c>
      <c r="BT29" s="121" t="str">
        <f t="shared" si="4"/>
        <v>上天草市</v>
      </c>
      <c r="BU29" s="33">
        <f t="shared" si="25"/>
        <v>121.06794252092571</v>
      </c>
      <c r="BV29" s="59">
        <f t="shared" si="16"/>
        <v>0.15410951792978386</v>
      </c>
      <c r="BW29" s="59">
        <f t="shared" si="5"/>
        <v>6.8648130222525403E-2</v>
      </c>
      <c r="BX29" s="59">
        <f t="shared" si="5"/>
        <v>1.2630300391897921E-2</v>
      </c>
      <c r="BY29" s="59">
        <f t="shared" si="5"/>
        <v>7.283108731536056E-2</v>
      </c>
      <c r="BZ29" s="59">
        <f t="shared" si="5"/>
        <v>0.193481310095757</v>
      </c>
      <c r="CA29" s="59">
        <f t="shared" si="5"/>
        <v>0.17187028885896516</v>
      </c>
      <c r="CB29" s="59">
        <f t="shared" si="5"/>
        <v>0.46105630074611614</v>
      </c>
      <c r="CC29" s="59">
        <f t="shared" si="5"/>
        <v>0.34403306178382809</v>
      </c>
      <c r="CD29" s="59">
        <f t="shared" si="5"/>
        <v>0.17316448294040659</v>
      </c>
      <c r="CE29" s="59">
        <f t="shared" si="5"/>
        <v>0.17086857884342146</v>
      </c>
      <c r="CF29" s="59">
        <f t="shared" si="5"/>
        <v>1.2371120279839195E-2</v>
      </c>
      <c r="CG29" s="59">
        <f t="shared" si="5"/>
        <v>0.10465211868244884</v>
      </c>
      <c r="CH29" s="59">
        <f t="shared" si="5"/>
        <v>1.9482582369377773E-2</v>
      </c>
      <c r="CI29" s="122">
        <f t="shared" si="6"/>
        <v>1</v>
      </c>
      <c r="CK29" s="123" t="str">
        <f t="shared" si="7"/>
        <v>上天草市</v>
      </c>
      <c r="CL29" s="124">
        <f t="shared" si="17"/>
        <v>18.657722258650644</v>
      </c>
      <c r="CM29" s="65">
        <f t="shared" si="18"/>
        <v>0</v>
      </c>
      <c r="CN29" s="66">
        <f t="shared" si="19"/>
        <v>8.3110878839497282</v>
      </c>
      <c r="CO29" s="65">
        <f t="shared" si="20"/>
        <v>0</v>
      </c>
      <c r="CP29" s="66">
        <f t="shared" si="8"/>
        <v>1.5291244818683229</v>
      </c>
      <c r="CQ29" s="65">
        <f t="shared" si="21"/>
        <v>0</v>
      </c>
      <c r="CR29" s="66">
        <f t="shared" si="9"/>
        <v>8.8175098928325948</v>
      </c>
      <c r="CS29" s="65">
        <f t="shared" si="22"/>
        <v>0</v>
      </c>
      <c r="CT29" s="66">
        <f t="shared" si="10"/>
        <v>23.424384129546514</v>
      </c>
      <c r="CU29" s="67">
        <f t="shared" si="23"/>
        <v>0</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0</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0</v>
      </c>
      <c r="DM29" s="16"/>
      <c r="DN29" s="126">
        <f t="shared" si="26"/>
        <v>0</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23361</v>
      </c>
      <c r="AY30" s="18" t="str">
        <f>IF(IFERROR(比較地域マスタ!$Z15,"")=0,"",IFERROR(比較地域マスタ!$Z15,""))</f>
        <v>大口町</v>
      </c>
      <c r="BB30" s="110" t="str">
        <f t="shared" si="0"/>
        <v>23361</v>
      </c>
      <c r="BC30" s="1031" t="str">
        <f t="shared" si="0"/>
        <v>大口町</v>
      </c>
      <c r="BD30" s="34">
        <f t="shared" si="14"/>
        <v>459.71758779639976</v>
      </c>
      <c r="BE30" s="34">
        <f t="shared" si="15"/>
        <v>353.90340029367854</v>
      </c>
      <c r="BF30" s="34">
        <f>VLOOKUP($AX30&amp;"_"&amp;$BC$14,データシート1!$A:$BT,MATCH($BC$12&amp;"_"&amp;BF$20,データシート1!$A$1:$BT$1,0),0)</f>
        <v>349.47993505828697</v>
      </c>
      <c r="BG30" s="34">
        <f>VLOOKUP($AX30&amp;"_"&amp;$BC$14,データシート1!$A:$BT,MATCH($BC$12&amp;"_"&amp;BG$20,データシート1!$A$1:$BT$1,0),0)</f>
        <v>0.95157769805614911</v>
      </c>
      <c r="BH30" s="34">
        <f>VLOOKUP($AX30&amp;"_"&amp;$BC$14,データシート1!$A:$BT,MATCH($BC$12&amp;"_"&amp;BH$20,データシート1!$A$1:$BT$1,0),0)</f>
        <v>3.4718875373354114</v>
      </c>
      <c r="BI30" s="34">
        <f>VLOOKUP($AX30&amp;"_"&amp;$BC$14,データシート1!$A:$BT,MATCH($BC$12&amp;"_"&amp;BI$20,データシート1!$A$1:$BT$1,0),0)</f>
        <v>40.465955106874986</v>
      </c>
      <c r="BJ30" s="34">
        <f>VLOOKUP($AX30&amp;"_"&amp;$BC$14,データシート1!$A:$BT,MATCH($BC$12&amp;"_"&amp;BJ$20,データシート1!$A$1:$BT$1,0),0)</f>
        <v>24.936590919531291</v>
      </c>
      <c r="BK30" s="34">
        <f t="shared" si="1"/>
        <v>37.949936997924972</v>
      </c>
      <c r="BL30" s="34">
        <f t="shared" si="2"/>
        <v>36.532181256100429</v>
      </c>
      <c r="BM30" s="34">
        <f>VLOOKUP($AX30&amp;"_"&amp;$BC$14,データシート1!$A:$BT,MATCH($BC$12&amp;"_"&amp;BM$20,データシート1!$A$1:$BT$1,0),0)</f>
        <v>20.766233859876813</v>
      </c>
      <c r="BN30" s="34">
        <f>VLOOKUP($AX30&amp;"_"&amp;$BC$14,データシート1!$A:$BT,MATCH($BC$12&amp;"_"&amp;BN$20,データシート1!$A$1:$BT$1,0),0)</f>
        <v>15.76594739622362</v>
      </c>
      <c r="BO30" s="34">
        <f>VLOOKUP($AX30&amp;"_"&amp;$BC$14,データシート1!$A:$BT,MATCH($BC$12&amp;"_"&amp;BO$20,データシート1!$A$1:$BT$1,0),0)</f>
        <v>1.4177557418245399</v>
      </c>
      <c r="BP30" s="34">
        <f>VLOOKUP($AX30&amp;"_"&amp;$BC$14,データシート1!$A:$BT,MATCH($BC$12&amp;"_"&amp;BP$20,データシート1!$A$1:$BT$1,0),0)</f>
        <v>0</v>
      </c>
      <c r="BQ30" s="34">
        <f>VLOOKUP($AX30&amp;"_"&amp;$BC$14,データシート1!$A:$BT,MATCH($BC$12&amp;"_"&amp;BQ$20,データシート1!$A$1:$BT$1,0),0)</f>
        <v>2.4617044783899371</v>
      </c>
      <c r="BR30" s="35">
        <f t="shared" si="3"/>
        <v>459.71758779639976</v>
      </c>
      <c r="BT30" s="121" t="str">
        <f t="shared" si="4"/>
        <v>大口町</v>
      </c>
      <c r="BU30" s="33">
        <f t="shared" si="25"/>
        <v>459.71758779639976</v>
      </c>
      <c r="BV30" s="59">
        <f t="shared" si="16"/>
        <v>0.76982784580870911</v>
      </c>
      <c r="BW30" s="59">
        <f t="shared" si="5"/>
        <v>0.76020570962593892</v>
      </c>
      <c r="BX30" s="59">
        <f t="shared" si="5"/>
        <v>2.0699179742446248E-3</v>
      </c>
      <c r="BY30" s="59">
        <f t="shared" si="5"/>
        <v>7.5522182085255461E-3</v>
      </c>
      <c r="BZ30" s="59">
        <f t="shared" si="5"/>
        <v>8.8023508739014336E-2</v>
      </c>
      <c r="CA30" s="59">
        <f t="shared" si="5"/>
        <v>5.4243282357461675E-2</v>
      </c>
      <c r="CB30" s="59">
        <f t="shared" si="5"/>
        <v>8.2550544084757274E-2</v>
      </c>
      <c r="CC30" s="59">
        <f t="shared" si="5"/>
        <v>7.9466573013255784E-2</v>
      </c>
      <c r="CD30" s="59">
        <f t="shared" si="5"/>
        <v>4.5171719358002432E-2</v>
      </c>
      <c r="CE30" s="59">
        <f t="shared" si="5"/>
        <v>3.4294853655253366E-2</v>
      </c>
      <c r="CF30" s="59">
        <f t="shared" si="5"/>
        <v>3.0839710715014827E-3</v>
      </c>
      <c r="CG30" s="59">
        <f t="shared" si="5"/>
        <v>0</v>
      </c>
      <c r="CH30" s="59">
        <f t="shared" si="5"/>
        <v>5.3548190100574959E-3</v>
      </c>
      <c r="CI30" s="122">
        <f t="shared" si="6"/>
        <v>1</v>
      </c>
      <c r="CK30" s="123" t="str">
        <f t="shared" si="7"/>
        <v>大口町</v>
      </c>
      <c r="CL30" s="124">
        <f t="shared" si="17"/>
        <v>353.90340029367854</v>
      </c>
      <c r="CM30" s="65">
        <f t="shared" si="18"/>
        <v>0.33628385571102354</v>
      </c>
      <c r="CN30" s="66">
        <f t="shared" si="19"/>
        <v>349.47993505828697</v>
      </c>
      <c r="CO30" s="65">
        <f t="shared" si="20"/>
        <v>0.34054029448114365</v>
      </c>
      <c r="CP30" s="66">
        <f t="shared" si="8"/>
        <v>0.95157769805614911</v>
      </c>
      <c r="CQ30" s="65">
        <f t="shared" si="21"/>
        <v>0</v>
      </c>
      <c r="CR30" s="66">
        <f t="shared" si="9"/>
        <v>3.4718875373354114</v>
      </c>
      <c r="CS30" s="65">
        <f t="shared" si="22"/>
        <v>0</v>
      </c>
      <c r="CT30" s="66">
        <f t="shared" si="10"/>
        <v>40.465955106874986</v>
      </c>
      <c r="CU30" s="67">
        <f t="shared" si="23"/>
        <v>0.55790107858258453</v>
      </c>
      <c r="CV30" s="16"/>
      <c r="CW30" s="959">
        <f t="shared" si="24"/>
        <v>119.012</v>
      </c>
      <c r="CX30" s="962">
        <f>VLOOKUP($AX30&amp;"_"&amp;$CW$14,データシート1!$A:$BT,MATCH($CW$12&amp;"_"&amp;CX$20,データシート1!$A$1:$BT$1,0),0)</f>
        <v>119.012</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22.576000000000001</v>
      </c>
      <c r="DB30" s="962">
        <f>VLOOKUP($AX30&amp;"_"&amp;$CW$14,データシート1!$A:$BT,MATCH($CW$12&amp;"_"&amp;DB$20,データシート1!$A$1:$BT$1,0),0)</f>
        <v>0</v>
      </c>
      <c r="DC30" s="962">
        <f>VLOOKUP($AX30&amp;"_"&amp;$CW$14,データシート1!$A:$BT,MATCH($CW$12&amp;"_"&amp;DC$20,データシート1!$A$1:$BT$1,0),0)</f>
        <v>0</v>
      </c>
      <c r="DD30" s="961">
        <f t="shared" si="11"/>
        <v>141.58799999999999</v>
      </c>
      <c r="DE30" s="16"/>
      <c r="DF30" s="125">
        <f>VLOOKUP($AX30&amp;"_"&amp;$DF$14,データシート1!$A:$BT,MATCH($DF$12&amp;"_"&amp;DF$20,データシート1!$A$1:$BT$1,0),0)</f>
        <v>13</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1</v>
      </c>
      <c r="DJ30" s="64">
        <f>VLOOKUP($AX30&amp;"_"&amp;$DF$14,データシート1!$A:$BT,MATCH($DF$12&amp;"_"&amp;DJ$20,データシート1!$A$1:$BT$1,0),0)</f>
        <v>0</v>
      </c>
      <c r="DK30" s="64">
        <f>VLOOKUP($AX30&amp;"_"&amp;$DF$14,データシート1!$A:$BT,MATCH($DF$12&amp;"_"&amp;DK$20,データシート1!$A$1:$BT$1,0),0)</f>
        <v>0</v>
      </c>
      <c r="DL30" s="68">
        <f t="shared" si="12"/>
        <v>14</v>
      </c>
      <c r="DM30" s="16"/>
      <c r="DN30" s="126">
        <f t="shared" si="26"/>
        <v>0.84</v>
      </c>
      <c r="DO30" s="127">
        <f t="shared" si="27"/>
        <v>0</v>
      </c>
      <c r="DP30" s="127">
        <f t="shared" si="13"/>
        <v>0</v>
      </c>
      <c r="DQ30" s="127">
        <f t="shared" si="13"/>
        <v>0.16</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09215</v>
      </c>
      <c r="AY31" s="18" t="str">
        <f>IF(IFERROR(比較地域マスタ!$Z16,"")=0,"",IFERROR(比較地域マスタ!$Z16,""))</f>
        <v>那須烏山市</v>
      </c>
      <c r="BB31" s="110" t="str">
        <f t="shared" si="0"/>
        <v>09215</v>
      </c>
      <c r="BC31" s="1031" t="str">
        <f t="shared" si="0"/>
        <v>那須烏山市</v>
      </c>
      <c r="BD31" s="34">
        <f t="shared" si="14"/>
        <v>171.63048025197563</v>
      </c>
      <c r="BE31" s="34">
        <f t="shared" si="15"/>
        <v>58.718210448381456</v>
      </c>
      <c r="BF31" s="34">
        <f>VLOOKUP($AX31&amp;"_"&amp;$BC$14,データシート1!$A:$BT,MATCH($BC$12&amp;"_"&amp;BF$20,データシート1!$A$1:$BT$1,0),0)</f>
        <v>53.964445939024451</v>
      </c>
      <c r="BG31" s="34">
        <f>VLOOKUP($AX31&amp;"_"&amp;$BC$14,データシート1!$A:$BT,MATCH($BC$12&amp;"_"&amp;BG$20,データシート1!$A$1:$BT$1,0),0)</f>
        <v>2.258887308626039</v>
      </c>
      <c r="BH31" s="34">
        <f>VLOOKUP($AX31&amp;"_"&amp;$BC$14,データシート1!$A:$BT,MATCH($BC$12&amp;"_"&amp;BH$20,データシート1!$A$1:$BT$1,0),0)</f>
        <v>2.494877200730969</v>
      </c>
      <c r="BI31" s="34">
        <f>VLOOKUP($AX31&amp;"_"&amp;$BC$14,データシート1!$A:$BT,MATCH($BC$12&amp;"_"&amp;BI$20,データシート1!$A$1:$BT$1,0),0)</f>
        <v>25.818188018806033</v>
      </c>
      <c r="BJ31" s="34">
        <f>VLOOKUP($AX31&amp;"_"&amp;$BC$14,データシート1!$A:$BT,MATCH($BC$12&amp;"_"&amp;BJ$20,データシート1!$A$1:$BT$1,0),0)</f>
        <v>29.670939611747873</v>
      </c>
      <c r="BK31" s="34">
        <f t="shared" si="1"/>
        <v>54.683342759226818</v>
      </c>
      <c r="BL31" s="34">
        <f t="shared" si="2"/>
        <v>53.216074750329255</v>
      </c>
      <c r="BM31" s="34">
        <f>VLOOKUP($AX31&amp;"_"&amp;$BC$14,データシート1!$A:$BT,MATCH($BC$12&amp;"_"&amp;BM$20,データシート1!$A$1:$BT$1,0),0)</f>
        <v>25.740670402003207</v>
      </c>
      <c r="BN31" s="34">
        <f>VLOOKUP($AX31&amp;"_"&amp;$BC$14,データシート1!$A:$BT,MATCH($BC$12&amp;"_"&amp;BN$20,データシート1!$A$1:$BT$1,0),0)</f>
        <v>27.475404348326048</v>
      </c>
      <c r="BO31" s="34">
        <f>VLOOKUP($AX31&amp;"_"&amp;$BC$14,データシート1!$A:$BT,MATCH($BC$12&amp;"_"&amp;BO$20,データシート1!$A$1:$BT$1,0),0)</f>
        <v>1.46726800889756</v>
      </c>
      <c r="BP31" s="34">
        <f>VLOOKUP($AX31&amp;"_"&amp;$BC$14,データシート1!$A:$BT,MATCH($BC$12&amp;"_"&amp;BP$20,データシート1!$A$1:$BT$1,0),0)</f>
        <v>0</v>
      </c>
      <c r="BQ31" s="34">
        <f>VLOOKUP($AX31&amp;"_"&amp;$BC$14,データシート1!$A:$BT,MATCH($BC$12&amp;"_"&amp;BQ$20,データシート1!$A$1:$BT$1,0),0)</f>
        <v>2.7397994138134378</v>
      </c>
      <c r="BR31" s="35">
        <f t="shared" si="3"/>
        <v>171.63048025197563</v>
      </c>
      <c r="BT31" s="121" t="str">
        <f t="shared" si="4"/>
        <v>那須烏山市</v>
      </c>
      <c r="BU31" s="33">
        <f t="shared" si="25"/>
        <v>171.63048025197563</v>
      </c>
      <c r="BV31" s="59">
        <f t="shared" si="16"/>
        <v>0.34211994490824454</v>
      </c>
      <c r="BW31" s="59">
        <f t="shared" si="5"/>
        <v>0.31442227429415626</v>
      </c>
      <c r="BX31" s="59">
        <f t="shared" si="5"/>
        <v>1.316134118665695E-2</v>
      </c>
      <c r="BY31" s="59">
        <f t="shared" si="5"/>
        <v>1.4536329427431353E-2</v>
      </c>
      <c r="BZ31" s="59">
        <f t="shared" si="5"/>
        <v>0.15042892137166786</v>
      </c>
      <c r="CA31" s="59">
        <f t="shared" si="5"/>
        <v>0.17287686644113048</v>
      </c>
      <c r="CB31" s="59">
        <f t="shared" si="5"/>
        <v>0.31861090570244072</v>
      </c>
      <c r="CC31" s="59">
        <f t="shared" si="5"/>
        <v>0.31006191133533628</v>
      </c>
      <c r="CD31" s="59">
        <f t="shared" si="5"/>
        <v>0.14997726723256027</v>
      </c>
      <c r="CE31" s="59">
        <f t="shared" si="5"/>
        <v>0.16008464410277604</v>
      </c>
      <c r="CF31" s="59">
        <f t="shared" si="5"/>
        <v>8.5489943671043858E-3</v>
      </c>
      <c r="CG31" s="59">
        <f t="shared" si="5"/>
        <v>0</v>
      </c>
      <c r="CH31" s="59">
        <f t="shared" si="5"/>
        <v>1.5963361576516361E-2</v>
      </c>
      <c r="CI31" s="122">
        <f t="shared" si="6"/>
        <v>1</v>
      </c>
      <c r="CK31" s="123" t="str">
        <f t="shared" si="7"/>
        <v>那須烏山市</v>
      </c>
      <c r="CL31" s="124">
        <f t="shared" si="17"/>
        <v>58.718210448381456</v>
      </c>
      <c r="CM31" s="65">
        <f t="shared" si="18"/>
        <v>0.18760789737766356</v>
      </c>
      <c r="CN31" s="66">
        <f t="shared" si="19"/>
        <v>53.964445939024451</v>
      </c>
      <c r="CO31" s="65">
        <f t="shared" si="20"/>
        <v>0.2041344038340949</v>
      </c>
      <c r="CP31" s="66">
        <f t="shared" si="8"/>
        <v>2.258887308626039</v>
      </c>
      <c r="CQ31" s="65">
        <f t="shared" si="21"/>
        <v>0</v>
      </c>
      <c r="CR31" s="66">
        <f t="shared" si="9"/>
        <v>2.494877200730969</v>
      </c>
      <c r="CS31" s="65">
        <f t="shared" si="22"/>
        <v>0</v>
      </c>
      <c r="CT31" s="66">
        <f t="shared" si="10"/>
        <v>25.818188018806033</v>
      </c>
      <c r="CU31" s="67">
        <f t="shared" si="23"/>
        <v>0</v>
      </c>
      <c r="CV31" s="16"/>
      <c r="CW31" s="959">
        <f t="shared" si="24"/>
        <v>11.016</v>
      </c>
      <c r="CX31" s="962">
        <f>VLOOKUP($AX31&amp;"_"&amp;$CW$14,データシート1!$A:$BT,MATCH($CW$12&amp;"_"&amp;CX$20,データシート1!$A$1:$BT$1,0),0)</f>
        <v>11.016</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11.016</v>
      </c>
      <c r="DE31" s="16"/>
      <c r="DF31" s="125">
        <f>VLOOKUP($AX31&amp;"_"&amp;$DF$14,データシート1!$A:$BT,MATCH($DF$12&amp;"_"&amp;DF$20,データシート1!$A$1:$BT$1,0),0)</f>
        <v>3</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3</v>
      </c>
      <c r="DM31" s="16"/>
      <c r="DN31" s="126">
        <f t="shared" si="26"/>
        <v>1</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05206</v>
      </c>
      <c r="AY32" s="18" t="str">
        <f>IF(IFERROR(比較地域マスタ!$Z17,"")=0,"",IFERROR(比較地域マスタ!$Z17,""))</f>
        <v>男鹿市</v>
      </c>
      <c r="AZ32" s="16"/>
      <c r="BA32" s="16"/>
      <c r="BB32" s="110" t="str">
        <f t="shared" si="0"/>
        <v>05206</v>
      </c>
      <c r="BC32" s="1031" t="str">
        <f t="shared" si="0"/>
        <v>男鹿市</v>
      </c>
      <c r="BD32" s="34">
        <f t="shared" si="14"/>
        <v>171.20176991723147</v>
      </c>
      <c r="BE32" s="34">
        <f t="shared" si="15"/>
        <v>30.786631445038999</v>
      </c>
      <c r="BF32" s="34">
        <f>VLOOKUP($AX32&amp;"_"&amp;$BC$14,データシート1!$A:$BT,MATCH($BC$12&amp;"_"&amp;BF$20,データシート1!$A$1:$BT$1,0),0)</f>
        <v>19.103355849662311</v>
      </c>
      <c r="BG32" s="34">
        <f>VLOOKUP($AX32&amp;"_"&amp;$BC$14,データシート1!$A:$BT,MATCH($BC$12&amp;"_"&amp;BG$20,データシート1!$A$1:$BT$1,0),0)</f>
        <v>3.7666152711627552</v>
      </c>
      <c r="BH32" s="34">
        <f>VLOOKUP($AX32&amp;"_"&amp;$BC$14,データシート1!$A:$BT,MATCH($BC$12&amp;"_"&amp;BH$20,データシート1!$A$1:$BT$1,0),0)</f>
        <v>7.9166603242139333</v>
      </c>
      <c r="BI32" s="34">
        <f>VLOOKUP($AX32&amp;"_"&amp;$BC$14,データシート1!$A:$BT,MATCH($BC$12&amp;"_"&amp;BI$20,データシート1!$A$1:$BT$1,0),0)</f>
        <v>31.355371241198217</v>
      </c>
      <c r="BJ32" s="34">
        <f>VLOOKUP($AX32&amp;"_"&amp;$BC$14,データシート1!$A:$BT,MATCH($BC$12&amp;"_"&amp;BJ$20,データシート1!$A$1:$BT$1,0),0)</f>
        <v>55.862317824417737</v>
      </c>
      <c r="BK32" s="34">
        <f t="shared" si="1"/>
        <v>50.725700163144786</v>
      </c>
      <c r="BL32" s="34">
        <f t="shared" si="2"/>
        <v>47.262865996920624</v>
      </c>
      <c r="BM32" s="34">
        <f>VLOOKUP($AX32&amp;"_"&amp;$BC$14,データシート1!$A:$BT,MATCH($BC$12&amp;"_"&amp;BM$20,データシート1!$A$1:$BT$1,0),0)</f>
        <v>21.553173411213198</v>
      </c>
      <c r="BN32" s="34">
        <f>VLOOKUP($AX32&amp;"_"&amp;$BC$14,データシート1!$A:$BT,MATCH($BC$12&amp;"_"&amp;BN$20,データシート1!$A$1:$BT$1,0),0)</f>
        <v>25.709692585707426</v>
      </c>
      <c r="BO32" s="34">
        <f>VLOOKUP($AX32&amp;"_"&amp;$BC$14,データシート1!$A:$BT,MATCH($BC$12&amp;"_"&amp;BO$20,データシート1!$A$1:$BT$1,0),0)</f>
        <v>1.4906812389639399</v>
      </c>
      <c r="BP32" s="34">
        <f>VLOOKUP($AX32&amp;"_"&amp;$BC$14,データシート1!$A:$BT,MATCH($BC$12&amp;"_"&amp;BP$20,データシート1!$A$1:$BT$1,0),0)</f>
        <v>1.9721529272602223</v>
      </c>
      <c r="BQ32" s="34">
        <f>VLOOKUP($AX32&amp;"_"&amp;$BC$14,データシート1!$A:$BT,MATCH($BC$12&amp;"_"&amp;BQ$20,データシート1!$A$1:$BT$1,0),0)</f>
        <v>2.4717492434317219</v>
      </c>
      <c r="BR32" s="35">
        <f t="shared" si="3"/>
        <v>171.20176991723147</v>
      </c>
      <c r="BS32" s="21"/>
      <c r="BT32" s="121" t="str">
        <f t="shared" si="4"/>
        <v>男鹿市</v>
      </c>
      <c r="BU32" s="33">
        <f t="shared" si="25"/>
        <v>171.20176991723147</v>
      </c>
      <c r="BV32" s="59">
        <f t="shared" si="16"/>
        <v>0.17982659560075215</v>
      </c>
      <c r="BW32" s="59">
        <f t="shared" si="5"/>
        <v>0.1115838688986565</v>
      </c>
      <c r="BX32" s="59">
        <f t="shared" si="5"/>
        <v>2.200102997173305E-2</v>
      </c>
      <c r="BY32" s="59">
        <f t="shared" si="5"/>
        <v>4.6241696730362603E-2</v>
      </c>
      <c r="BZ32" s="59">
        <f t="shared" si="5"/>
        <v>0.18314863950505395</v>
      </c>
      <c r="CA32" s="59">
        <f t="shared" si="5"/>
        <v>0.32629521208469231</v>
      </c>
      <c r="CB32" s="59">
        <f t="shared" si="5"/>
        <v>0.29629191443329372</v>
      </c>
      <c r="CC32" s="59">
        <f t="shared" si="5"/>
        <v>0.27606528845916806</v>
      </c>
      <c r="CD32" s="59">
        <f t="shared" si="5"/>
        <v>0.12589340298078233</v>
      </c>
      <c r="CE32" s="59">
        <f t="shared" si="5"/>
        <v>0.15017188547838572</v>
      </c>
      <c r="CF32" s="59">
        <f t="shared" si="5"/>
        <v>8.707160210344898E-3</v>
      </c>
      <c r="CG32" s="59">
        <f t="shared" si="5"/>
        <v>1.1519465763780781E-2</v>
      </c>
      <c r="CH32" s="59">
        <f t="shared" si="5"/>
        <v>1.4437638376207816E-2</v>
      </c>
      <c r="CI32" s="122">
        <f t="shared" si="6"/>
        <v>1</v>
      </c>
      <c r="CJ32" s="16"/>
      <c r="CK32" s="123" t="str">
        <f t="shared" si="7"/>
        <v>男鹿市</v>
      </c>
      <c r="CL32" s="124">
        <f t="shared" si="17"/>
        <v>30.786631445038999</v>
      </c>
      <c r="CM32" s="65">
        <f t="shared" si="18"/>
        <v>0.33839363096928782</v>
      </c>
      <c r="CN32" s="66">
        <f t="shared" si="19"/>
        <v>19.103355849662311</v>
      </c>
      <c r="CO32" s="65">
        <f t="shared" si="20"/>
        <v>0.54534920890269434</v>
      </c>
      <c r="CP32" s="66">
        <f t="shared" si="8"/>
        <v>3.7666152711627552</v>
      </c>
      <c r="CQ32" s="65">
        <f t="shared" si="21"/>
        <v>0</v>
      </c>
      <c r="CR32" s="66">
        <f t="shared" si="9"/>
        <v>7.9166603242139333</v>
      </c>
      <c r="CS32" s="65">
        <f t="shared" si="22"/>
        <v>0</v>
      </c>
      <c r="CT32" s="66">
        <f t="shared" si="10"/>
        <v>31.355371241198217</v>
      </c>
      <c r="CU32" s="67">
        <f t="shared" si="23"/>
        <v>3.0521086567222192E-2</v>
      </c>
      <c r="CV32" s="16"/>
      <c r="CW32" s="959">
        <f t="shared" si="24"/>
        <v>10.417999999999999</v>
      </c>
      <c r="CX32" s="962">
        <f>VLOOKUP($AX32&amp;"_"&amp;$CW$14,データシート1!$A:$BT,MATCH($CW$12&amp;"_"&amp;CX$20,データシート1!$A$1:$BT$1,0),0)</f>
        <v>10.417999999999999</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0.95699999999999996</v>
      </c>
      <c r="DB32" s="962">
        <f>VLOOKUP($AX32&amp;"_"&amp;$CW$14,データシート1!$A:$BT,MATCH($CW$12&amp;"_"&amp;DB$20,データシート1!$A$1:$BT$1,0),0)</f>
        <v>0</v>
      </c>
      <c r="DC32" s="962">
        <f>VLOOKUP($AX32&amp;"_"&amp;$CW$14,データシート1!$A:$BT,MATCH($CW$12&amp;"_"&amp;DC$20,データシート1!$A$1:$BT$1,0),0)</f>
        <v>0</v>
      </c>
      <c r="DD32" s="961">
        <f t="shared" si="11"/>
        <v>11.375</v>
      </c>
      <c r="DE32" s="16"/>
      <c r="DF32" s="125">
        <f>VLOOKUP($AX32&amp;"_"&amp;$DF$14,データシート1!$A:$BT,MATCH($DF$12&amp;"_"&amp;DF$20,データシート1!$A$1:$BT$1,0),0)</f>
        <v>1</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1</v>
      </c>
      <c r="DJ32" s="64">
        <f>VLOOKUP($AX32&amp;"_"&amp;$DF$14,データシート1!$A:$BT,MATCH($DF$12&amp;"_"&amp;DJ$20,データシート1!$A$1:$BT$1,0),0)</f>
        <v>0</v>
      </c>
      <c r="DK32" s="64">
        <f>VLOOKUP($AX32&amp;"_"&amp;$DF$14,データシート1!$A:$BT,MATCH($DF$12&amp;"_"&amp;DK$20,データシート1!$A$1:$BT$1,0),0)</f>
        <v>0</v>
      </c>
      <c r="DL32" s="68">
        <f t="shared" si="12"/>
        <v>2</v>
      </c>
      <c r="DM32" s="16"/>
      <c r="DN32" s="126">
        <f t="shared" si="26"/>
        <v>0.92</v>
      </c>
      <c r="DO32" s="127">
        <f t="shared" si="27"/>
        <v>0</v>
      </c>
      <c r="DP32" s="127">
        <f t="shared" si="13"/>
        <v>0</v>
      </c>
      <c r="DQ32" s="127">
        <f t="shared" si="13"/>
        <v>0.08</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09407</v>
      </c>
      <c r="AY33" s="18" t="str">
        <f>IF(IFERROR(比較地域マスタ!$Z18,"")=0,"",IFERROR(比較地域マスタ!$Z18,""))</f>
        <v>那須町</v>
      </c>
      <c r="BB33" s="110" t="str">
        <f t="shared" si="0"/>
        <v>09407</v>
      </c>
      <c r="BC33" s="1031" t="str">
        <f t="shared" si="0"/>
        <v>那須町</v>
      </c>
      <c r="BD33" s="34">
        <f t="shared" si="14"/>
        <v>171.26935628116897</v>
      </c>
      <c r="BE33" s="34">
        <f t="shared" si="15"/>
        <v>40.08464326394251</v>
      </c>
      <c r="BF33" s="34">
        <f>VLOOKUP($AX33&amp;"_"&amp;$BC$14,データシート1!$A:$BT,MATCH($BC$12&amp;"_"&amp;BF$20,データシート1!$A$1:$BT$1,0),0)</f>
        <v>21.598533940519886</v>
      </c>
      <c r="BG33" s="34">
        <f>VLOOKUP($AX33&amp;"_"&amp;$BC$14,データシート1!$A:$BT,MATCH($BC$12&amp;"_"&amp;BG$20,データシート1!$A$1:$BT$1,0),0)</f>
        <v>2.3721377563484825</v>
      </c>
      <c r="BH33" s="34">
        <f>VLOOKUP($AX33&amp;"_"&amp;$BC$14,データシート1!$A:$BT,MATCH($BC$12&amp;"_"&amp;BH$20,データシート1!$A$1:$BT$1,0),0)</f>
        <v>16.113971567074142</v>
      </c>
      <c r="BI33" s="34">
        <f>VLOOKUP($AX33&amp;"_"&amp;$BC$14,データシート1!$A:$BT,MATCH($BC$12&amp;"_"&amp;BI$20,データシート1!$A$1:$BT$1,0),0)</f>
        <v>38.580635390646854</v>
      </c>
      <c r="BJ33" s="34">
        <f>VLOOKUP($AX33&amp;"_"&amp;$BC$14,データシート1!$A:$BT,MATCH($BC$12&amp;"_"&amp;BJ$20,データシート1!$A$1:$BT$1,0),0)</f>
        <v>29.91297702700685</v>
      </c>
      <c r="BK33" s="34">
        <f t="shared" si="1"/>
        <v>58.861905827850016</v>
      </c>
      <c r="BL33" s="34">
        <f t="shared" si="2"/>
        <v>57.429202986531735</v>
      </c>
      <c r="BM33" s="34">
        <f>VLOOKUP($AX33&amp;"_"&amp;$BC$14,データシート1!$A:$BT,MATCH($BC$12&amp;"_"&amp;BM$20,データシート1!$A$1:$BT$1,0),0)</f>
        <v>26.083172590149612</v>
      </c>
      <c r="BN33" s="34">
        <f>VLOOKUP($AX33&amp;"_"&amp;$BC$14,データシート1!$A:$BT,MATCH($BC$12&amp;"_"&amp;BN$20,データシート1!$A$1:$BT$1,0),0)</f>
        <v>31.346030396382123</v>
      </c>
      <c r="BO33" s="34">
        <f>VLOOKUP($AX33&amp;"_"&amp;$BC$14,データシート1!$A:$BT,MATCH($BC$12&amp;"_"&amp;BO$20,データシート1!$A$1:$BT$1,0),0)</f>
        <v>1.4327028413182801</v>
      </c>
      <c r="BP33" s="34">
        <f>VLOOKUP($AX33&amp;"_"&amp;$BC$14,データシート1!$A:$BT,MATCH($BC$12&amp;"_"&amp;BP$20,データシート1!$A$1:$BT$1,0),0)</f>
        <v>0</v>
      </c>
      <c r="BQ33" s="34">
        <f>VLOOKUP($AX33&amp;"_"&amp;$BC$14,データシート1!$A:$BT,MATCH($BC$12&amp;"_"&amp;BQ$20,データシート1!$A$1:$BT$1,0),0)</f>
        <v>3.829194771722749</v>
      </c>
      <c r="BR33" s="35">
        <f t="shared" si="3"/>
        <v>171.26935628116897</v>
      </c>
      <c r="BT33" s="121" t="str">
        <f t="shared" si="4"/>
        <v>那須町</v>
      </c>
      <c r="BU33" s="33">
        <f t="shared" si="25"/>
        <v>171.26935628116897</v>
      </c>
      <c r="BV33" s="59">
        <f t="shared" si="16"/>
        <v>0.23404445567096355</v>
      </c>
      <c r="BW33" s="59">
        <f t="shared" si="5"/>
        <v>0.12610857195645711</v>
      </c>
      <c r="BX33" s="59">
        <f t="shared" si="5"/>
        <v>1.3850333812513421E-2</v>
      </c>
      <c r="BY33" s="59">
        <f t="shared" si="5"/>
        <v>9.4085549901992999E-2</v>
      </c>
      <c r="BZ33" s="59">
        <f t="shared" si="5"/>
        <v>0.22526292051515573</v>
      </c>
      <c r="CA33" s="59">
        <f t="shared" si="5"/>
        <v>0.17465457730745132</v>
      </c>
      <c r="CB33" s="59">
        <f t="shared" si="5"/>
        <v>0.34368031214654521</v>
      </c>
      <c r="CC33" s="59">
        <f t="shared" si="5"/>
        <v>0.33531510968168488</v>
      </c>
      <c r="CD33" s="59">
        <f t="shared" si="5"/>
        <v>0.1522932832615396</v>
      </c>
      <c r="CE33" s="59">
        <f t="shared" si="5"/>
        <v>0.18302182642014525</v>
      </c>
      <c r="CF33" s="59">
        <f t="shared" si="5"/>
        <v>8.3652024648603503E-3</v>
      </c>
      <c r="CG33" s="59">
        <f t="shared" si="5"/>
        <v>0</v>
      </c>
      <c r="CH33" s="59">
        <f t="shared" si="5"/>
        <v>2.2357734359884252E-2</v>
      </c>
      <c r="CI33" s="122">
        <f t="shared" si="6"/>
        <v>1</v>
      </c>
      <c r="CK33" s="123" t="str">
        <f t="shared" si="7"/>
        <v>那須町</v>
      </c>
      <c r="CL33" s="124">
        <f t="shared" si="17"/>
        <v>40.08464326394251</v>
      </c>
      <c r="CM33" s="65">
        <f t="shared" si="18"/>
        <v>8.9485641081571698E-2</v>
      </c>
      <c r="CN33" s="66">
        <f t="shared" si="19"/>
        <v>21.598533940519886</v>
      </c>
      <c r="CO33" s="65">
        <f t="shared" si="20"/>
        <v>0.16607608691766881</v>
      </c>
      <c r="CP33" s="66">
        <f t="shared" si="8"/>
        <v>2.3721377563484825</v>
      </c>
      <c r="CQ33" s="65">
        <f t="shared" si="21"/>
        <v>0</v>
      </c>
      <c r="CR33" s="66">
        <f t="shared" si="9"/>
        <v>16.113971567074142</v>
      </c>
      <c r="CS33" s="65">
        <f t="shared" si="22"/>
        <v>0</v>
      </c>
      <c r="CT33" s="66">
        <f t="shared" si="10"/>
        <v>38.580635390646854</v>
      </c>
      <c r="CU33" s="67">
        <f t="shared" si="23"/>
        <v>0.26132280865556173</v>
      </c>
      <c r="CV33" s="16"/>
      <c r="CW33" s="959">
        <f t="shared" si="24"/>
        <v>3.5870000000000002</v>
      </c>
      <c r="CX33" s="962">
        <f>VLOOKUP($AX33&amp;"_"&amp;$CW$14,データシート1!$A:$BT,MATCH($CW$12&amp;"_"&amp;CX$20,データシート1!$A$1:$BT$1,0),0)</f>
        <v>3.5870000000000002</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10.082000000000001</v>
      </c>
      <c r="DB33" s="962">
        <f>VLOOKUP($AX33&amp;"_"&amp;$CW$14,データシート1!$A:$BT,MATCH($CW$12&amp;"_"&amp;DB$20,データシート1!$A$1:$BT$1,0),0)</f>
        <v>0</v>
      </c>
      <c r="DC33" s="962">
        <f>VLOOKUP($AX33&amp;"_"&amp;$CW$14,データシート1!$A:$BT,MATCH($CW$12&amp;"_"&amp;DC$20,データシート1!$A$1:$BT$1,0),0)</f>
        <v>0</v>
      </c>
      <c r="DD33" s="961">
        <f t="shared" si="11"/>
        <v>13.669</v>
      </c>
      <c r="DE33" s="16"/>
      <c r="DF33" s="125">
        <f>VLOOKUP($AX33&amp;"_"&amp;$DF$14,データシート1!$A:$BT,MATCH($DF$12&amp;"_"&amp;DF$20,データシート1!$A$1:$BT$1,0),0)</f>
        <v>1</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2</v>
      </c>
      <c r="DJ33" s="64">
        <f>VLOOKUP($AX33&amp;"_"&amp;$DF$14,データシート1!$A:$BT,MATCH($DF$12&amp;"_"&amp;DJ$20,データシート1!$A$1:$BT$1,0),0)</f>
        <v>0</v>
      </c>
      <c r="DK33" s="64">
        <f>VLOOKUP($AX33&amp;"_"&amp;$DF$14,データシート1!$A:$BT,MATCH($DF$12&amp;"_"&amp;DK$20,データシート1!$A$1:$BT$1,0),0)</f>
        <v>0</v>
      </c>
      <c r="DL33" s="68">
        <f t="shared" si="12"/>
        <v>3</v>
      </c>
      <c r="DM33" s="16"/>
      <c r="DN33" s="126">
        <f t="shared" si="26"/>
        <v>0.26</v>
      </c>
      <c r="DO33" s="127">
        <f t="shared" si="27"/>
        <v>0</v>
      </c>
      <c r="DP33" s="127">
        <f t="shared" si="13"/>
        <v>0</v>
      </c>
      <c r="DQ33" s="127">
        <f t="shared" si="13"/>
        <v>0.74</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29425</v>
      </c>
      <c r="AY34" s="18" t="str">
        <f>IF(IFERROR(比較地域マスタ!$Z19,"")=0,"",IFERROR(比較地域マスタ!$Z19,""))</f>
        <v>王寺町</v>
      </c>
      <c r="BB34" s="110" t="str">
        <f t="shared" si="0"/>
        <v>29425</v>
      </c>
      <c r="BC34" s="1031" t="str">
        <f t="shared" si="0"/>
        <v>王寺町</v>
      </c>
      <c r="BD34" s="34">
        <f t="shared" si="14"/>
        <v>77.228844849926759</v>
      </c>
      <c r="BE34" s="34">
        <f t="shared" si="15"/>
        <v>3.7979720458609161</v>
      </c>
      <c r="BF34" s="34">
        <f>VLOOKUP($AX34&amp;"_"&amp;$BC$14,データシート1!$A:$BT,MATCH($BC$12&amp;"_"&amp;BF$20,データシート1!$A$1:$BT$1,0),0)</f>
        <v>3.0508765199354015</v>
      </c>
      <c r="BG34" s="34">
        <f>VLOOKUP($AX34&amp;"_"&amp;$BC$14,データシート1!$A:$BT,MATCH($BC$12&amp;"_"&amp;BG$20,データシート1!$A$1:$BT$1,0),0)</f>
        <v>0.74709552592551465</v>
      </c>
      <c r="BH34" s="34">
        <f>VLOOKUP($AX34&amp;"_"&amp;$BC$14,データシート1!$A:$BT,MATCH($BC$12&amp;"_"&amp;BH$20,データシート1!$A$1:$BT$1,0),0)</f>
        <v>0</v>
      </c>
      <c r="BI34" s="34">
        <f>VLOOKUP($AX34&amp;"_"&amp;$BC$14,データシート1!$A:$BT,MATCH($BC$12&amp;"_"&amp;BI$20,データシート1!$A$1:$BT$1,0),0)</f>
        <v>22.067681903219171</v>
      </c>
      <c r="BJ34" s="34">
        <f>VLOOKUP($AX34&amp;"_"&amp;$BC$14,データシート1!$A:$BT,MATCH($BC$12&amp;"_"&amp;BJ$20,データシート1!$A$1:$BT$1,0),0)</f>
        <v>25.184710965561585</v>
      </c>
      <c r="BK34" s="34">
        <f t="shared" si="1"/>
        <v>21.38961035577864</v>
      </c>
      <c r="BL34" s="34">
        <f t="shared" si="2"/>
        <v>19.977634937586451</v>
      </c>
      <c r="BM34" s="34">
        <f>VLOOKUP($AX34&amp;"_"&amp;$BC$14,データシート1!$A:$BT,MATCH($BC$12&amp;"_"&amp;BM$20,データシート1!$A$1:$BT$1,0),0)</f>
        <v>14.099673412027098</v>
      </c>
      <c r="BN34" s="34">
        <f>VLOOKUP($AX34&amp;"_"&amp;$BC$14,データシート1!$A:$BT,MATCH($BC$12&amp;"_"&amp;BN$20,データシート1!$A$1:$BT$1,0),0)</f>
        <v>5.8779615255593516</v>
      </c>
      <c r="BO34" s="34">
        <f>VLOOKUP($AX34&amp;"_"&amp;$BC$14,データシート1!$A:$BT,MATCH($BC$12&amp;"_"&amp;BO$20,データシート1!$A$1:$BT$1,0),0)</f>
        <v>1.41197541819219</v>
      </c>
      <c r="BP34" s="34">
        <f>VLOOKUP($AX34&amp;"_"&amp;$BC$14,データシート1!$A:$BT,MATCH($BC$12&amp;"_"&amp;BP$20,データシート1!$A$1:$BT$1,0),0)</f>
        <v>0</v>
      </c>
      <c r="BQ34" s="34">
        <f>VLOOKUP($AX34&amp;"_"&amp;$BC$14,データシート1!$A:$BT,MATCH($BC$12&amp;"_"&amp;BQ$20,データシート1!$A$1:$BT$1,0),0)</f>
        <v>4.788869579506434</v>
      </c>
      <c r="BR34" s="35">
        <f t="shared" si="3"/>
        <v>77.228844849926759</v>
      </c>
      <c r="BT34" s="121" t="str">
        <f t="shared" si="4"/>
        <v>王寺町</v>
      </c>
      <c r="BU34" s="33">
        <f t="shared" si="25"/>
        <v>77.228844849926759</v>
      </c>
      <c r="BV34" s="59">
        <f t="shared" si="16"/>
        <v>4.9178154266598717E-2</v>
      </c>
      <c r="BW34" s="59">
        <f t="shared" si="5"/>
        <v>3.9504365575633686E-2</v>
      </c>
      <c r="BX34" s="59">
        <f t="shared" si="5"/>
        <v>9.6737886909650343E-3</v>
      </c>
      <c r="BY34" s="59">
        <f t="shared" si="5"/>
        <v>0</v>
      </c>
      <c r="BZ34" s="59">
        <f t="shared" si="5"/>
        <v>0.28574403703825563</v>
      </c>
      <c r="CA34" s="59">
        <f t="shared" si="5"/>
        <v>0.32610498078148414</v>
      </c>
      <c r="CB34" s="59">
        <f t="shared" si="5"/>
        <v>0.27696400739054849</v>
      </c>
      <c r="CC34" s="59">
        <f t="shared" si="5"/>
        <v>0.25868100159218421</v>
      </c>
      <c r="CD34" s="59">
        <f t="shared" si="5"/>
        <v>0.18257004153598277</v>
      </c>
      <c r="CE34" s="59">
        <f t="shared" si="5"/>
        <v>7.611096005620141E-2</v>
      </c>
      <c r="CF34" s="59">
        <f t="shared" si="5"/>
        <v>1.8283005798364328E-2</v>
      </c>
      <c r="CG34" s="59">
        <f t="shared" si="5"/>
        <v>0</v>
      </c>
      <c r="CH34" s="59">
        <f t="shared" si="5"/>
        <v>6.2008820523112816E-2</v>
      </c>
      <c r="CI34" s="122">
        <f t="shared" si="6"/>
        <v>1</v>
      </c>
      <c r="CK34" s="123" t="str">
        <f t="shared" si="7"/>
        <v>王寺町</v>
      </c>
      <c r="CL34" s="124">
        <f t="shared" si="17"/>
        <v>3.7979720458609161</v>
      </c>
      <c r="CM34" s="65">
        <f t="shared" si="18"/>
        <v>1</v>
      </c>
      <c r="CN34" s="66">
        <f t="shared" si="19"/>
        <v>3.0508765199354015</v>
      </c>
      <c r="CO34" s="65">
        <f t="shared" si="20"/>
        <v>1</v>
      </c>
      <c r="CP34" s="66">
        <f t="shared" si="8"/>
        <v>0.74709552592551465</v>
      </c>
      <c r="CQ34" s="65">
        <f t="shared" si="21"/>
        <v>0</v>
      </c>
      <c r="CR34" s="66">
        <f t="shared" si="9"/>
        <v>0</v>
      </c>
      <c r="CS34" s="65">
        <f t="shared" si="22"/>
        <v>0</v>
      </c>
      <c r="CT34" s="66">
        <f t="shared" si="10"/>
        <v>22.067681903219171</v>
      </c>
      <c r="CU34" s="67">
        <f t="shared" si="23"/>
        <v>0</v>
      </c>
      <c r="CV34" s="16"/>
      <c r="CW34" s="959">
        <f t="shared" si="24"/>
        <v>4.585</v>
      </c>
      <c r="CX34" s="962">
        <f>VLOOKUP($AX34&amp;"_"&amp;$CW$14,データシート1!$A:$BT,MATCH($CW$12&amp;"_"&amp;CX$20,データシート1!$A$1:$BT$1,0),0)</f>
        <v>4.585</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4.585</v>
      </c>
      <c r="DE34" s="16"/>
      <c r="DF34" s="125">
        <f>VLOOKUP($AX34&amp;"_"&amp;$DF$14,データシート1!$A:$BT,MATCH($DF$12&amp;"_"&amp;DF$20,データシート1!$A$1:$BT$1,0),0)</f>
        <v>1</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1</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40214</v>
      </c>
      <c r="AY35" s="18" t="str">
        <f>IF(IFERROR(比較地域マスタ!$Z20,"")=0,"",IFERROR(比較地域マスタ!$Z20,""))</f>
        <v>豊前市</v>
      </c>
      <c r="BB35" s="110" t="str">
        <f t="shared" si="0"/>
        <v>40214</v>
      </c>
      <c r="BC35" s="1031" t="str">
        <f t="shared" si="0"/>
        <v>豊前市</v>
      </c>
      <c r="BD35" s="34">
        <f t="shared" si="14"/>
        <v>296.07917851920661</v>
      </c>
      <c r="BE35" s="34">
        <f t="shared" si="15"/>
        <v>205.04594378193073</v>
      </c>
      <c r="BF35" s="34">
        <f>VLOOKUP($AX35&amp;"_"&amp;$BC$14,データシート1!$A:$BT,MATCH($BC$12&amp;"_"&amp;BF$20,データシート1!$A$1:$BT$1,0),0)</f>
        <v>200.97852854646391</v>
      </c>
      <c r="BG35" s="34">
        <f>VLOOKUP($AX35&amp;"_"&amp;$BC$14,データシート1!$A:$BT,MATCH($BC$12&amp;"_"&amp;BG$20,データシート1!$A$1:$BT$1,0),0)</f>
        <v>0.87302972413957614</v>
      </c>
      <c r="BH35" s="34">
        <f>VLOOKUP($AX35&amp;"_"&amp;$BC$14,データシート1!$A:$BT,MATCH($BC$12&amp;"_"&amp;BH$20,データシート1!$A$1:$BT$1,0),0)</f>
        <v>3.1943855113272543</v>
      </c>
      <c r="BI35" s="34">
        <f>VLOOKUP($AX35&amp;"_"&amp;$BC$14,データシート1!$A:$BT,MATCH($BC$12&amp;"_"&amp;BI$20,データシート1!$A$1:$BT$1,0),0)</f>
        <v>21.515254355724654</v>
      </c>
      <c r="BJ35" s="34">
        <f>VLOOKUP($AX35&amp;"_"&amp;$BC$14,データシート1!$A:$BT,MATCH($BC$12&amp;"_"&amp;BJ$20,データシート1!$A$1:$BT$1,0),0)</f>
        <v>21.119172445015039</v>
      </c>
      <c r="BK35" s="34">
        <f t="shared" si="1"/>
        <v>45.390340566840294</v>
      </c>
      <c r="BL35" s="34">
        <f t="shared" si="2"/>
        <v>42.940392573700052</v>
      </c>
      <c r="BM35" s="34">
        <f>VLOOKUP($AX35&amp;"_"&amp;$BC$14,データシート1!$A:$BT,MATCH($BC$12&amp;"_"&amp;BM$20,データシート1!$A$1:$BT$1,0),0)</f>
        <v>21.905189549030343</v>
      </c>
      <c r="BN35" s="34">
        <f>VLOOKUP($AX35&amp;"_"&amp;$BC$14,データシート1!$A:$BT,MATCH($BC$12&amp;"_"&amp;BN$20,データシート1!$A$1:$BT$1,0),0)</f>
        <v>21.035203024669713</v>
      </c>
      <c r="BO35" s="34">
        <f>VLOOKUP($AX35&amp;"_"&amp;$BC$14,データシート1!$A:$BT,MATCH($BC$12&amp;"_"&amp;BO$20,データシート1!$A$1:$BT$1,0),0)</f>
        <v>1.4300754214853999</v>
      </c>
      <c r="BP35" s="34">
        <f>VLOOKUP($AX35&amp;"_"&amp;$BC$14,データシート1!$A:$BT,MATCH($BC$12&amp;"_"&amp;BP$20,データシート1!$A$1:$BT$1,0),0)</f>
        <v>1.0198725716548442</v>
      </c>
      <c r="BQ35" s="34">
        <f>VLOOKUP($AX35&amp;"_"&amp;$BC$14,データシート1!$A:$BT,MATCH($BC$12&amp;"_"&amp;BQ$20,データシート1!$A$1:$BT$1,0),0)</f>
        <v>3.0084673696959112</v>
      </c>
      <c r="BR35" s="35">
        <f t="shared" si="3"/>
        <v>296.07917851920661</v>
      </c>
      <c r="BT35" s="121" t="str">
        <f t="shared" si="4"/>
        <v>豊前市</v>
      </c>
      <c r="BU35" s="33">
        <f t="shared" si="25"/>
        <v>296.07917851920661</v>
      </c>
      <c r="BV35" s="59">
        <f t="shared" si="16"/>
        <v>0.69253753272160423</v>
      </c>
      <c r="BW35" s="59">
        <f t="shared" si="5"/>
        <v>0.67879993977160558</v>
      </c>
      <c r="BX35" s="59">
        <f t="shared" si="5"/>
        <v>2.9486359983363127E-3</v>
      </c>
      <c r="BY35" s="59">
        <f t="shared" si="5"/>
        <v>1.0788956951662289E-2</v>
      </c>
      <c r="BZ35" s="59">
        <f t="shared" si="5"/>
        <v>7.2667231999662421E-2</v>
      </c>
      <c r="CA35" s="59">
        <f t="shared" si="5"/>
        <v>7.1329475279684487E-2</v>
      </c>
      <c r="CB35" s="59">
        <f t="shared" si="5"/>
        <v>0.15330473690805593</v>
      </c>
      <c r="CC35" s="59">
        <f t="shared" si="5"/>
        <v>0.14503009900412336</v>
      </c>
      <c r="CD35" s="59">
        <f t="shared" si="5"/>
        <v>7.3984228335763763E-2</v>
      </c>
      <c r="CE35" s="59">
        <f t="shared" si="5"/>
        <v>7.1045870668359615E-2</v>
      </c>
      <c r="CF35" s="59">
        <f t="shared" si="5"/>
        <v>4.8300438708243415E-3</v>
      </c>
      <c r="CG35" s="59">
        <f t="shared" si="5"/>
        <v>3.4445940331082258E-3</v>
      </c>
      <c r="CH35" s="59">
        <f t="shared" si="5"/>
        <v>1.0161023090993048E-2</v>
      </c>
      <c r="CI35" s="122">
        <f t="shared" si="6"/>
        <v>1</v>
      </c>
      <c r="CK35" s="123" t="str">
        <f t="shared" si="7"/>
        <v>豊前市</v>
      </c>
      <c r="CL35" s="124">
        <f t="shared" si="17"/>
        <v>205.04594378193073</v>
      </c>
      <c r="CM35" s="65">
        <f t="shared" si="18"/>
        <v>0.33393979289257242</v>
      </c>
      <c r="CN35" s="66">
        <f t="shared" si="19"/>
        <v>200.97852854646391</v>
      </c>
      <c r="CO35" s="65">
        <f t="shared" si="20"/>
        <v>0.34069808598568696</v>
      </c>
      <c r="CP35" s="66">
        <f t="shared" si="8"/>
        <v>0.87302972413957614</v>
      </c>
      <c r="CQ35" s="65">
        <f t="shared" si="21"/>
        <v>0</v>
      </c>
      <c r="CR35" s="66">
        <f t="shared" si="9"/>
        <v>3.1943855113272543</v>
      </c>
      <c r="CS35" s="65">
        <f t="shared" si="22"/>
        <v>0</v>
      </c>
      <c r="CT35" s="66">
        <f t="shared" si="10"/>
        <v>21.515254355724654</v>
      </c>
      <c r="CU35" s="67">
        <f t="shared" si="23"/>
        <v>0</v>
      </c>
      <c r="CV35" s="16"/>
      <c r="CW35" s="959">
        <f t="shared" si="24"/>
        <v>68.472999999999999</v>
      </c>
      <c r="CX35" s="962">
        <f>VLOOKUP($AX35&amp;"_"&amp;$CW$14,データシート1!$A:$BT,MATCH($CW$12&amp;"_"&amp;CX$20,データシート1!$A$1:$BT$1,0),0)</f>
        <v>68.472999999999999</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5.68</v>
      </c>
      <c r="DC35" s="962">
        <f>VLOOKUP($AX35&amp;"_"&amp;$CW$14,データシート1!$A:$BT,MATCH($CW$12&amp;"_"&amp;DC$20,データシート1!$A$1:$BT$1,0),0)</f>
        <v>0</v>
      </c>
      <c r="DD35" s="961">
        <f t="shared" si="11"/>
        <v>74.152999999999992</v>
      </c>
      <c r="DE35" s="16"/>
      <c r="DF35" s="125">
        <f>VLOOKUP($AX35&amp;"_"&amp;$DF$14,データシート1!$A:$BT,MATCH($DF$12&amp;"_"&amp;DF$20,データシート1!$A$1:$BT$1,0),0)</f>
        <v>6</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1</v>
      </c>
      <c r="DK35" s="64">
        <f>VLOOKUP($AX35&amp;"_"&amp;$DF$14,データシート1!$A:$BT,MATCH($DF$12&amp;"_"&amp;DK$20,データシート1!$A$1:$BT$1,0),0)</f>
        <v>0</v>
      </c>
      <c r="DL35" s="68">
        <f t="shared" si="12"/>
        <v>7</v>
      </c>
      <c r="DM35" s="16"/>
      <c r="DN35" s="126">
        <f t="shared" si="26"/>
        <v>0.92</v>
      </c>
      <c r="DO35" s="127">
        <f t="shared" si="27"/>
        <v>0</v>
      </c>
      <c r="DP35" s="127">
        <f t="shared" si="13"/>
        <v>0</v>
      </c>
      <c r="DQ35" s="127">
        <f t="shared" si="13"/>
        <v>0</v>
      </c>
      <c r="DR35" s="127">
        <f t="shared" si="13"/>
        <v>0.08</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36402</v>
      </c>
      <c r="AY36" s="18" t="str">
        <f>IF(IFERROR(比較地域マスタ!$Z21,"")=0,"",IFERROR(比較地域マスタ!$Z21,""))</f>
        <v>北島町</v>
      </c>
      <c r="BB36" s="110" t="str">
        <f t="shared" si="0"/>
        <v>36402</v>
      </c>
      <c r="BC36" s="1031" t="str">
        <f t="shared" si="0"/>
        <v>北島町</v>
      </c>
      <c r="BD36" s="34">
        <f t="shared" si="14"/>
        <v>158.01488775161988</v>
      </c>
      <c r="BE36" s="34">
        <f t="shared" si="15"/>
        <v>51.134908279877855</v>
      </c>
      <c r="BF36" s="34">
        <f>VLOOKUP($AX36&amp;"_"&amp;$BC$14,データシート1!$A:$BT,MATCH($BC$12&amp;"_"&amp;BF$20,データシート1!$A$1:$BT$1,0),0)</f>
        <v>47.823352381020285</v>
      </c>
      <c r="BG36" s="34">
        <f>VLOOKUP($AX36&amp;"_"&amp;$BC$14,データシート1!$A:$BT,MATCH($BC$12&amp;"_"&amp;BG$20,データシート1!$A$1:$BT$1,0),0)</f>
        <v>1.4714422007480195</v>
      </c>
      <c r="BH36" s="34">
        <f>VLOOKUP($AX36&amp;"_"&amp;$BC$14,データシート1!$A:$BT,MATCH($BC$12&amp;"_"&amp;BH$20,データシート1!$A$1:$BT$1,0),0)</f>
        <v>1.8401136981095498</v>
      </c>
      <c r="BI36" s="34">
        <f>VLOOKUP($AX36&amp;"_"&amp;$BC$14,データシート1!$A:$BT,MATCH($BC$12&amp;"_"&amp;BI$20,データシート1!$A$1:$BT$1,0),0)</f>
        <v>33.159565770647738</v>
      </c>
      <c r="BJ36" s="34">
        <f>VLOOKUP($AX36&amp;"_"&amp;$BC$14,データシート1!$A:$BT,MATCH($BC$12&amp;"_"&amp;BJ$20,データシート1!$A$1:$BT$1,0),0)</f>
        <v>34.167543437030709</v>
      </c>
      <c r="BK36" s="34">
        <f t="shared" si="1"/>
        <v>38.155400363263588</v>
      </c>
      <c r="BL36" s="34">
        <f t="shared" si="2"/>
        <v>36.786397856115912</v>
      </c>
      <c r="BM36" s="34">
        <f>VLOOKUP($AX36&amp;"_"&amp;$BC$14,データシート1!$A:$BT,MATCH($BC$12&amp;"_"&amp;BM$20,データシート1!$A$1:$BT$1,0),0)</f>
        <v>21.108736048023221</v>
      </c>
      <c r="BN36" s="34">
        <f>VLOOKUP($AX36&amp;"_"&amp;$BC$14,データシート1!$A:$BT,MATCH($BC$12&amp;"_"&amp;BN$20,データシート1!$A$1:$BT$1,0),0)</f>
        <v>15.67766180809269</v>
      </c>
      <c r="BO36" s="34">
        <f>VLOOKUP($AX36&amp;"_"&amp;$BC$14,データシート1!$A:$BT,MATCH($BC$12&amp;"_"&amp;BO$20,データシート1!$A$1:$BT$1,0),0)</f>
        <v>1.3690025071476799</v>
      </c>
      <c r="BP36" s="34">
        <f>VLOOKUP($AX36&amp;"_"&amp;$BC$14,データシート1!$A:$BT,MATCH($BC$12&amp;"_"&amp;BP$20,データシート1!$A$1:$BT$1,0),0)</f>
        <v>0</v>
      </c>
      <c r="BQ36" s="34">
        <f>VLOOKUP($AX36&amp;"_"&amp;$BC$14,データシート1!$A:$BT,MATCH($BC$12&amp;"_"&amp;BQ$20,データシート1!$A$1:$BT$1,0),0)</f>
        <v>1.3974699008</v>
      </c>
      <c r="BR36" s="35">
        <f t="shared" si="3"/>
        <v>158.01488775161988</v>
      </c>
      <c r="BT36" s="121" t="str">
        <f t="shared" si="4"/>
        <v>北島町</v>
      </c>
      <c r="BU36" s="33">
        <f t="shared" si="25"/>
        <v>158.01488775161988</v>
      </c>
      <c r="BV36" s="59">
        <f t="shared" si="16"/>
        <v>0.32360816760668581</v>
      </c>
      <c r="BW36" s="59">
        <f t="shared" si="5"/>
        <v>0.3026509277796201</v>
      </c>
      <c r="BX36" s="59">
        <f t="shared" si="5"/>
        <v>9.3120478815954793E-3</v>
      </c>
      <c r="BY36" s="59">
        <f t="shared" si="5"/>
        <v>1.1645191945470252E-2</v>
      </c>
      <c r="BZ36" s="59">
        <f t="shared" si="5"/>
        <v>0.20985089596602144</v>
      </c>
      <c r="CA36" s="59">
        <f t="shared" si="5"/>
        <v>0.216229900379627</v>
      </c>
      <c r="CB36" s="59">
        <f t="shared" si="5"/>
        <v>0.24146712316904734</v>
      </c>
      <c r="CC36" s="59">
        <f t="shared" si="5"/>
        <v>0.23280336669250837</v>
      </c>
      <c r="CD36" s="59">
        <f t="shared" si="5"/>
        <v>0.13358700783437305</v>
      </c>
      <c r="CE36" s="59">
        <f t="shared" si="5"/>
        <v>9.9216358858135331E-2</v>
      </c>
      <c r="CF36" s="59">
        <f t="shared" si="5"/>
        <v>8.6637564765390009E-3</v>
      </c>
      <c r="CG36" s="59">
        <f t="shared" si="5"/>
        <v>0</v>
      </c>
      <c r="CH36" s="59">
        <f t="shared" si="5"/>
        <v>8.8439128786184512E-3</v>
      </c>
      <c r="CI36" s="122">
        <f t="shared" si="6"/>
        <v>1</v>
      </c>
      <c r="CK36" s="123" t="str">
        <f t="shared" si="7"/>
        <v>北島町</v>
      </c>
      <c r="CL36" s="124">
        <f t="shared" si="17"/>
        <v>51.134908279877855</v>
      </c>
      <c r="CM36" s="65">
        <f t="shared" si="18"/>
        <v>0.17303248011264713</v>
      </c>
      <c r="CN36" s="66">
        <f t="shared" si="19"/>
        <v>47.823352381020285</v>
      </c>
      <c r="CO36" s="65">
        <f t="shared" si="20"/>
        <v>0.18501421501165019</v>
      </c>
      <c r="CP36" s="66">
        <f t="shared" si="8"/>
        <v>1.4714422007480195</v>
      </c>
      <c r="CQ36" s="65">
        <f t="shared" si="21"/>
        <v>0</v>
      </c>
      <c r="CR36" s="66">
        <f t="shared" si="9"/>
        <v>1.8401136981095498</v>
      </c>
      <c r="CS36" s="65">
        <f t="shared" si="22"/>
        <v>0</v>
      </c>
      <c r="CT36" s="66">
        <f t="shared" si="10"/>
        <v>33.159565770647738</v>
      </c>
      <c r="CU36" s="67">
        <f t="shared" si="23"/>
        <v>0.10500740643239077</v>
      </c>
      <c r="CV36" s="16"/>
      <c r="CW36" s="959">
        <f t="shared" si="24"/>
        <v>8.8480000000000008</v>
      </c>
      <c r="CX36" s="962">
        <f>VLOOKUP($AX36&amp;"_"&amp;$CW$14,データシート1!$A:$BT,MATCH($CW$12&amp;"_"&amp;CX$20,データシート1!$A$1:$BT$1,0),0)</f>
        <v>8.8480000000000008</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3.4820000000000002</v>
      </c>
      <c r="DB36" s="962">
        <f>VLOOKUP($AX36&amp;"_"&amp;$CW$14,データシート1!$A:$BT,MATCH($CW$12&amp;"_"&amp;DB$20,データシート1!$A$1:$BT$1,0),0)</f>
        <v>0</v>
      </c>
      <c r="DC36" s="962">
        <f>VLOOKUP($AX36&amp;"_"&amp;$CW$14,データシート1!$A:$BT,MATCH($CW$12&amp;"_"&amp;DC$20,データシート1!$A$1:$BT$1,0),0)</f>
        <v>0</v>
      </c>
      <c r="DD36" s="961">
        <f t="shared" si="11"/>
        <v>12.330000000000002</v>
      </c>
      <c r="DE36" s="16"/>
      <c r="DF36" s="125">
        <f>VLOOKUP($AX36&amp;"_"&amp;$DF$14,データシート1!$A:$BT,MATCH($DF$12&amp;"_"&amp;DF$20,データシート1!$A$1:$BT$1,0),0)</f>
        <v>1</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1</v>
      </c>
      <c r="DJ36" s="64">
        <f>VLOOKUP($AX36&amp;"_"&amp;$DF$14,データシート1!$A:$BT,MATCH($DF$12&amp;"_"&amp;DJ$20,データシート1!$A$1:$BT$1,0),0)</f>
        <v>0</v>
      </c>
      <c r="DK36" s="64">
        <f>VLOOKUP($AX36&amp;"_"&amp;$DF$14,データシート1!$A:$BT,MATCH($DF$12&amp;"_"&amp;DK$20,データシート1!$A$1:$BT$1,0),0)</f>
        <v>0</v>
      </c>
      <c r="DL36" s="68">
        <f t="shared" si="12"/>
        <v>2</v>
      </c>
      <c r="DM36" s="16"/>
      <c r="DN36" s="126">
        <f t="shared" si="26"/>
        <v>0.72</v>
      </c>
      <c r="DO36" s="127">
        <f t="shared" si="27"/>
        <v>0</v>
      </c>
      <c r="DP36" s="127">
        <f t="shared" si="13"/>
        <v>0</v>
      </c>
      <c r="DQ36" s="127">
        <f t="shared" si="13"/>
        <v>0.28000000000000003</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29208</v>
      </c>
      <c r="AY37" s="18" t="str">
        <f>IF(IFERROR(比較地域マスタ!$Z22,"")=0,"",IFERROR(比較地域マスタ!$Z22,""))</f>
        <v>御所市</v>
      </c>
      <c r="BB37" s="110" t="str">
        <f t="shared" si="0"/>
        <v>29208</v>
      </c>
      <c r="BC37" s="1031" t="str">
        <f t="shared" si="0"/>
        <v>御所市</v>
      </c>
      <c r="BD37" s="34">
        <f t="shared" si="14"/>
        <v>115.22102226719154</v>
      </c>
      <c r="BE37" s="34">
        <f t="shared" si="15"/>
        <v>15.780049820192737</v>
      </c>
      <c r="BF37" s="34">
        <f>VLOOKUP($AX37&amp;"_"&amp;$BC$14,データシート1!$A:$BT,MATCH($BC$12&amp;"_"&amp;BF$20,データシート1!$A$1:$BT$1,0),0)</f>
        <v>12.596559859275867</v>
      </c>
      <c r="BG37" s="34">
        <f>VLOOKUP($AX37&amp;"_"&amp;$BC$14,データシート1!$A:$BT,MATCH($BC$12&amp;"_"&amp;BG$20,データシート1!$A$1:$BT$1,0),0)</f>
        <v>1.1085933610507637</v>
      </c>
      <c r="BH37" s="34">
        <f>VLOOKUP($AX37&amp;"_"&amp;$BC$14,データシート1!$A:$BT,MATCH($BC$12&amp;"_"&amp;BH$20,データシート1!$A$1:$BT$1,0),0)</f>
        <v>2.0748965998661069</v>
      </c>
      <c r="BI37" s="34">
        <f>VLOOKUP($AX37&amp;"_"&amp;$BC$14,データシート1!$A:$BT,MATCH($BC$12&amp;"_"&amp;BI$20,データシート1!$A$1:$BT$1,0),0)</f>
        <v>21.740731463916273</v>
      </c>
      <c r="BJ37" s="34">
        <f>VLOOKUP($AX37&amp;"_"&amp;$BC$14,データシート1!$A:$BT,MATCH($BC$12&amp;"_"&amp;BJ$20,データシート1!$A$1:$BT$1,0),0)</f>
        <v>28.369175123348896</v>
      </c>
      <c r="BK37" s="34">
        <f t="shared" si="1"/>
        <v>45.83862730127565</v>
      </c>
      <c r="BL37" s="34">
        <f t="shared" si="2"/>
        <v>44.407267363427508</v>
      </c>
      <c r="BM37" s="34">
        <f>VLOOKUP($AX37&amp;"_"&amp;$BC$14,データシート1!$A:$BT,MATCH($BC$12&amp;"_"&amp;BM$20,データシート1!$A$1:$BT$1,0),0)</f>
        <v>20.783902623551029</v>
      </c>
      <c r="BN37" s="34">
        <f>VLOOKUP($AX37&amp;"_"&amp;$BC$14,データシート1!$A:$BT,MATCH($BC$12&amp;"_"&amp;BN$20,データシート1!$A$1:$BT$1,0),0)</f>
        <v>23.623364739876479</v>
      </c>
      <c r="BO37" s="34">
        <f>VLOOKUP($AX37&amp;"_"&amp;$BC$14,データシート1!$A:$BT,MATCH($BC$12&amp;"_"&amp;BO$20,データシート1!$A$1:$BT$1,0),0)</f>
        <v>1.4313599378481401</v>
      </c>
      <c r="BP37" s="34">
        <f>VLOOKUP($AX37&amp;"_"&amp;$BC$14,データシート1!$A:$BT,MATCH($BC$12&amp;"_"&amp;BP$20,データシート1!$A$1:$BT$1,0),0)</f>
        <v>0</v>
      </c>
      <c r="BQ37" s="34">
        <f>VLOOKUP($AX37&amp;"_"&amp;$BC$14,データシート1!$A:$BT,MATCH($BC$12&amp;"_"&amp;BQ$20,データシート1!$A$1:$BT$1,0),0)</f>
        <v>3.4924385584579971</v>
      </c>
      <c r="BR37" s="35">
        <f t="shared" si="3"/>
        <v>115.22102226719154</v>
      </c>
      <c r="BT37" s="121" t="str">
        <f t="shared" si="4"/>
        <v>御所市</v>
      </c>
      <c r="BU37" s="33">
        <f t="shared" si="25"/>
        <v>115.22102226719154</v>
      </c>
      <c r="BV37" s="59">
        <f t="shared" si="16"/>
        <v>0.13695460697787964</v>
      </c>
      <c r="BW37" s="59">
        <f t="shared" si="5"/>
        <v>0.10932518746505392</v>
      </c>
      <c r="BX37" s="59">
        <f t="shared" si="5"/>
        <v>9.6214504891303041E-3</v>
      </c>
      <c r="BY37" s="59">
        <f t="shared" si="5"/>
        <v>1.8007969023695433E-2</v>
      </c>
      <c r="BZ37" s="59">
        <f t="shared" si="5"/>
        <v>0.18868719471608791</v>
      </c>
      <c r="CA37" s="59">
        <f t="shared" si="5"/>
        <v>0.24621527014022024</v>
      </c>
      <c r="CB37" s="59">
        <f t="shared" si="5"/>
        <v>0.39783215249538634</v>
      </c>
      <c r="CC37" s="59">
        <f t="shared" si="5"/>
        <v>0.38540941999672046</v>
      </c>
      <c r="CD37" s="59">
        <f t="shared" si="5"/>
        <v>0.18038290421824449</v>
      </c>
      <c r="CE37" s="59">
        <f t="shared" si="5"/>
        <v>0.20502651577847597</v>
      </c>
      <c r="CF37" s="59">
        <f t="shared" si="5"/>
        <v>1.2422732498665833E-2</v>
      </c>
      <c r="CG37" s="59">
        <f t="shared" si="5"/>
        <v>0</v>
      </c>
      <c r="CH37" s="59">
        <f t="shared" si="5"/>
        <v>3.0310775670425959E-2</v>
      </c>
      <c r="CI37" s="122">
        <f t="shared" si="6"/>
        <v>1</v>
      </c>
      <c r="CK37" s="123" t="str">
        <f t="shared" si="7"/>
        <v>御所市</v>
      </c>
      <c r="CL37" s="124">
        <f t="shared" si="17"/>
        <v>15.780049820192737</v>
      </c>
      <c r="CM37" s="65">
        <f t="shared" si="18"/>
        <v>0.24778122024663188</v>
      </c>
      <c r="CN37" s="66">
        <f t="shared" si="19"/>
        <v>12.596559859275867</v>
      </c>
      <c r="CO37" s="65">
        <f t="shared" si="20"/>
        <v>0.3104022085141564</v>
      </c>
      <c r="CP37" s="66">
        <f t="shared" si="8"/>
        <v>1.1085933610507637</v>
      </c>
      <c r="CQ37" s="65">
        <f t="shared" si="21"/>
        <v>0</v>
      </c>
      <c r="CR37" s="66">
        <f t="shared" si="9"/>
        <v>2.0748965998661069</v>
      </c>
      <c r="CS37" s="65">
        <f t="shared" si="22"/>
        <v>0</v>
      </c>
      <c r="CT37" s="66">
        <f t="shared" si="10"/>
        <v>21.740731463916273</v>
      </c>
      <c r="CU37" s="67">
        <f t="shared" si="23"/>
        <v>0.3362352371691183</v>
      </c>
      <c r="CV37" s="16"/>
      <c r="CW37" s="959">
        <f t="shared" si="24"/>
        <v>3.91</v>
      </c>
      <c r="CX37" s="962">
        <f>VLOOKUP($AX37&amp;"_"&amp;$CW$14,データシート1!$A:$BT,MATCH($CW$12&amp;"_"&amp;CX$20,データシート1!$A$1:$BT$1,0),0)</f>
        <v>3.91</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7.3100000000000005</v>
      </c>
      <c r="DB37" s="962">
        <f>VLOOKUP($AX37&amp;"_"&amp;$CW$14,データシート1!$A:$BT,MATCH($CW$12&amp;"_"&amp;DB$20,データシート1!$A$1:$BT$1,0),0)</f>
        <v>0</v>
      </c>
      <c r="DC37" s="962">
        <f>VLOOKUP($AX37&amp;"_"&amp;$CW$14,データシート1!$A:$BT,MATCH($CW$12&amp;"_"&amp;DC$20,データシート1!$A$1:$BT$1,0),0)</f>
        <v>0</v>
      </c>
      <c r="DD37" s="961">
        <f t="shared" si="11"/>
        <v>11.22</v>
      </c>
      <c r="DE37" s="16"/>
      <c r="DF37" s="125">
        <f>VLOOKUP($AX37&amp;"_"&amp;$DF$14,データシート1!$A:$BT,MATCH($DF$12&amp;"_"&amp;DF$20,データシート1!$A$1:$BT$1,0),0)</f>
        <v>1</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2</v>
      </c>
      <c r="DJ37" s="64">
        <f>VLOOKUP($AX37&amp;"_"&amp;$DF$14,データシート1!$A:$BT,MATCH($DF$12&amp;"_"&amp;DJ$20,データシート1!$A$1:$BT$1,0),0)</f>
        <v>0</v>
      </c>
      <c r="DK37" s="64">
        <f>VLOOKUP($AX37&amp;"_"&amp;$DF$14,データシート1!$A:$BT,MATCH($DF$12&amp;"_"&amp;DK$20,データシート1!$A$1:$BT$1,0),0)</f>
        <v>0</v>
      </c>
      <c r="DL37" s="68">
        <f t="shared" si="12"/>
        <v>3</v>
      </c>
      <c r="DM37" s="16"/>
      <c r="DN37" s="126">
        <f t="shared" si="26"/>
        <v>0.35</v>
      </c>
      <c r="DO37" s="127">
        <f t="shared" si="27"/>
        <v>0</v>
      </c>
      <c r="DP37" s="127">
        <f t="shared" ref="DP37:DP68" si="29">IF($DD37=0,0,ROUND(CZ37/$DD37,2))</f>
        <v>0</v>
      </c>
      <c r="DQ37" s="127">
        <f t="shared" ref="DQ37:DQ68" si="30">IF($DD37=0,0,ROUND(DA37/$DD37,2))</f>
        <v>0.65</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34307</v>
      </c>
      <c r="AY38" s="18" t="str">
        <f>IF(IFERROR(比較地域マスタ!$Z23,"")=0,"",IFERROR(比較地域マスタ!$Z23,""))</f>
        <v>熊野町</v>
      </c>
      <c r="BB38" s="110" t="str">
        <f t="shared" si="0"/>
        <v>34307</v>
      </c>
      <c r="BC38" s="1031" t="str">
        <f t="shared" si="0"/>
        <v>熊野町</v>
      </c>
      <c r="BD38" s="34">
        <f t="shared" si="14"/>
        <v>154.75466773570247</v>
      </c>
      <c r="BE38" s="34">
        <f t="shared" si="15"/>
        <v>68.805765937110209</v>
      </c>
      <c r="BF38" s="34">
        <f>VLOOKUP($AX38&amp;"_"&amp;$BC$14,データシート1!$A:$BT,MATCH($BC$12&amp;"_"&amp;BF$20,データシート1!$A$1:$BT$1,0),0)</f>
        <v>67.9382597212402</v>
      </c>
      <c r="BG38" s="34">
        <f>VLOOKUP($AX38&amp;"_"&amp;$BC$14,データシート1!$A:$BT,MATCH($BC$12&amp;"_"&amp;BG$20,データシート1!$A$1:$BT$1,0),0)</f>
        <v>0.67257955421286697</v>
      </c>
      <c r="BH38" s="34">
        <f>VLOOKUP($AX38&amp;"_"&amp;$BC$14,データシート1!$A:$BT,MATCH($BC$12&amp;"_"&amp;BH$20,データシート1!$A$1:$BT$1,0),0)</f>
        <v>0.19492666165713862</v>
      </c>
      <c r="BI38" s="34">
        <f>VLOOKUP($AX38&amp;"_"&amp;$BC$14,データシート1!$A:$BT,MATCH($BC$12&amp;"_"&amp;BI$20,データシート1!$A$1:$BT$1,0),0)</f>
        <v>18.577441800056246</v>
      </c>
      <c r="BJ38" s="34">
        <f>VLOOKUP($AX38&amp;"_"&amp;$BC$14,データシート1!$A:$BT,MATCH($BC$12&amp;"_"&amp;BJ$20,データシート1!$A$1:$BT$1,0),0)</f>
        <v>30.898090933912616</v>
      </c>
      <c r="BK38" s="34">
        <f t="shared" si="1"/>
        <v>33.819722806976841</v>
      </c>
      <c r="BL38" s="34">
        <f t="shared" si="2"/>
        <v>32.442721266115711</v>
      </c>
      <c r="BM38" s="34">
        <f>VLOOKUP($AX38&amp;"_"&amp;$BC$14,データシート1!$A:$BT,MATCH($BC$12&amp;"_"&amp;BM$20,データシート1!$A$1:$BT$1,0),0)</f>
        <v>19.659897426737228</v>
      </c>
      <c r="BN38" s="34">
        <f>VLOOKUP($AX38&amp;"_"&amp;$BC$14,データシート1!$A:$BT,MATCH($BC$12&amp;"_"&amp;BN$20,データシート1!$A$1:$BT$1,0),0)</f>
        <v>12.78282383937848</v>
      </c>
      <c r="BO38" s="34">
        <f>VLOOKUP($AX38&amp;"_"&amp;$BC$14,データシート1!$A:$BT,MATCH($BC$12&amp;"_"&amp;BO$20,データシート1!$A$1:$BT$1,0),0)</f>
        <v>1.37700154086113</v>
      </c>
      <c r="BP38" s="34">
        <f>VLOOKUP($AX38&amp;"_"&amp;$BC$14,データシート1!$A:$BT,MATCH($BC$12&amp;"_"&amp;BP$20,データシート1!$A$1:$BT$1,0),0)</f>
        <v>0</v>
      </c>
      <c r="BQ38" s="34">
        <f>VLOOKUP($AX38&amp;"_"&amp;$BC$14,データシート1!$A:$BT,MATCH($BC$12&amp;"_"&amp;BQ$20,データシート1!$A$1:$BT$1,0),0)</f>
        <v>2.6536462576465598</v>
      </c>
      <c r="BR38" s="35">
        <f t="shared" si="3"/>
        <v>154.75466773570247</v>
      </c>
      <c r="BT38" s="121" t="str">
        <f t="shared" si="4"/>
        <v>熊野町</v>
      </c>
      <c r="BU38" s="33">
        <f t="shared" si="25"/>
        <v>154.75466773570247</v>
      </c>
      <c r="BV38" s="59">
        <f t="shared" si="16"/>
        <v>0.44461189406331858</v>
      </c>
      <c r="BW38" s="59">
        <f t="shared" si="5"/>
        <v>0.43900620714890781</v>
      </c>
      <c r="BX38" s="59">
        <f t="shared" si="5"/>
        <v>4.3461018918119548E-3</v>
      </c>
      <c r="BY38" s="59">
        <f t="shared" si="5"/>
        <v>1.2595850225987615E-3</v>
      </c>
      <c r="BZ38" s="59">
        <f t="shared" si="5"/>
        <v>0.12004446826627357</v>
      </c>
      <c r="CA38" s="59">
        <f t="shared" si="5"/>
        <v>0.1996585394547315</v>
      </c>
      <c r="CB38" s="59">
        <f t="shared" si="5"/>
        <v>0.21853765900448188</v>
      </c>
      <c r="CC38" s="59">
        <f t="shared" si="5"/>
        <v>0.20963969449711828</v>
      </c>
      <c r="CD38" s="59">
        <f t="shared" si="5"/>
        <v>0.12703912401733403</v>
      </c>
      <c r="CE38" s="59">
        <f t="shared" si="5"/>
        <v>8.2600570479784211E-2</v>
      </c>
      <c r="CF38" s="59">
        <f t="shared" si="5"/>
        <v>8.8979645073636177E-3</v>
      </c>
      <c r="CG38" s="59">
        <f t="shared" si="5"/>
        <v>0</v>
      </c>
      <c r="CH38" s="59">
        <f t="shared" si="5"/>
        <v>1.7147439211194493E-2</v>
      </c>
      <c r="CI38" s="122">
        <f t="shared" si="6"/>
        <v>1</v>
      </c>
      <c r="CK38" s="123" t="str">
        <f t="shared" si="7"/>
        <v>熊野町</v>
      </c>
      <c r="CL38" s="124">
        <f t="shared" si="17"/>
        <v>68.805765937110209</v>
      </c>
      <c r="CM38" s="65">
        <f t="shared" si="18"/>
        <v>0</v>
      </c>
      <c r="CN38" s="66">
        <f t="shared" si="19"/>
        <v>67.9382597212402</v>
      </c>
      <c r="CO38" s="65">
        <f t="shared" si="20"/>
        <v>0</v>
      </c>
      <c r="CP38" s="66">
        <f t="shared" si="8"/>
        <v>0.67257955421286697</v>
      </c>
      <c r="CQ38" s="65">
        <f t="shared" si="21"/>
        <v>0</v>
      </c>
      <c r="CR38" s="66">
        <f t="shared" si="9"/>
        <v>0.19492666165713862</v>
      </c>
      <c r="CS38" s="65">
        <f t="shared" si="22"/>
        <v>0</v>
      </c>
      <c r="CT38" s="66">
        <f t="shared" si="10"/>
        <v>18.577441800056246</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0</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0</v>
      </c>
      <c r="DM38" s="16"/>
      <c r="DN38" s="126">
        <f t="shared" si="26"/>
        <v>0</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03214</v>
      </c>
      <c r="AY39" s="18" t="str">
        <f>IF(IFERROR(比較地域マスタ!$Z24,"")=0,"",IFERROR(比較地域マスタ!$Z24,""))</f>
        <v>八幡平市</v>
      </c>
      <c r="BB39" s="110" t="str">
        <f t="shared" si="0"/>
        <v>03214</v>
      </c>
      <c r="BC39" s="1031" t="str">
        <f t="shared" si="0"/>
        <v>八幡平市</v>
      </c>
      <c r="BD39" s="34">
        <f t="shared" si="14"/>
        <v>191.1393588807538</v>
      </c>
      <c r="BE39" s="34">
        <f t="shared" si="15"/>
        <v>59.899408427838054</v>
      </c>
      <c r="BF39" s="34">
        <f>VLOOKUP($AX39&amp;"_"&amp;$BC$14,データシート1!$A:$BT,MATCH($BC$12&amp;"_"&amp;BF$20,データシート1!$A$1:$BT$1,0),0)</f>
        <v>33.595669930241968</v>
      </c>
      <c r="BG39" s="34">
        <f>VLOOKUP($AX39&amp;"_"&amp;$BC$14,データシート1!$A:$BT,MATCH($BC$12&amp;"_"&amp;BG$20,データシート1!$A$1:$BT$1,0),0)</f>
        <v>3.5636554735111181</v>
      </c>
      <c r="BH39" s="34">
        <f>VLOOKUP($AX39&amp;"_"&amp;$BC$14,データシート1!$A:$BT,MATCH($BC$12&amp;"_"&amp;BH$20,データシート1!$A$1:$BT$1,0),0)</f>
        <v>22.740083024084971</v>
      </c>
      <c r="BI39" s="34">
        <f>VLOOKUP($AX39&amp;"_"&amp;$BC$14,データシート1!$A:$BT,MATCH($BC$12&amp;"_"&amp;BI$20,データシート1!$A$1:$BT$1,0),0)</f>
        <v>28.131163664123282</v>
      </c>
      <c r="BJ39" s="34">
        <f>VLOOKUP($AX39&amp;"_"&amp;$BC$14,データシート1!$A:$BT,MATCH($BC$12&amp;"_"&amp;BJ$20,データシート1!$A$1:$BT$1,0),0)</f>
        <v>41.893722275141585</v>
      </c>
      <c r="BK39" s="34">
        <f t="shared" si="1"/>
        <v>57.290744631650924</v>
      </c>
      <c r="BL39" s="34">
        <f t="shared" si="2"/>
        <v>55.872696954289403</v>
      </c>
      <c r="BM39" s="34">
        <f>VLOOKUP($AX39&amp;"_"&amp;$BC$14,データシート1!$A:$BT,MATCH($BC$12&amp;"_"&amp;BM$20,データシート1!$A$1:$BT$1,0),0)</f>
        <v>21.366971824800274</v>
      </c>
      <c r="BN39" s="34">
        <f>VLOOKUP($AX39&amp;"_"&amp;$BC$14,データシート1!$A:$BT,MATCH($BC$12&amp;"_"&amp;BN$20,データシート1!$A$1:$BT$1,0),0)</f>
        <v>34.505725129489129</v>
      </c>
      <c r="BO39" s="34">
        <f>VLOOKUP($AX39&amp;"_"&amp;$BC$14,データシート1!$A:$BT,MATCH($BC$12&amp;"_"&amp;BO$20,データシート1!$A$1:$BT$1,0),0)</f>
        <v>1.41804767736152</v>
      </c>
      <c r="BP39" s="34">
        <f>VLOOKUP($AX39&amp;"_"&amp;$BC$14,データシート1!$A:$BT,MATCH($BC$12&amp;"_"&amp;BP$20,データシート1!$A$1:$BT$1,0),0)</f>
        <v>0</v>
      </c>
      <c r="BQ39" s="34">
        <f>VLOOKUP($AX39&amp;"_"&amp;$BC$14,データシート1!$A:$BT,MATCH($BC$12&amp;"_"&amp;BQ$20,データシート1!$A$1:$BT$1,0),0)</f>
        <v>3.9243198819999998</v>
      </c>
      <c r="BR39" s="35">
        <f t="shared" si="3"/>
        <v>191.1393588807538</v>
      </c>
      <c r="BT39" s="121" t="str">
        <f t="shared" si="4"/>
        <v>八幡平市</v>
      </c>
      <c r="BU39" s="33">
        <f t="shared" si="25"/>
        <v>191.1393588807538</v>
      </c>
      <c r="BV39" s="59">
        <f t="shared" si="16"/>
        <v>0.31338081690023628</v>
      </c>
      <c r="BW39" s="59">
        <f t="shared" si="5"/>
        <v>0.17576531660965397</v>
      </c>
      <c r="BX39" s="59">
        <f t="shared" si="5"/>
        <v>1.8644278679067754E-2</v>
      </c>
      <c r="BY39" s="59">
        <f t="shared" si="5"/>
        <v>0.11897122161151454</v>
      </c>
      <c r="BZ39" s="59">
        <f t="shared" si="5"/>
        <v>0.14717619557190983</v>
      </c>
      <c r="CA39" s="59">
        <f t="shared" si="5"/>
        <v>0.21917894106403193</v>
      </c>
      <c r="CB39" s="59">
        <f t="shared" si="5"/>
        <v>0.29973284920032051</v>
      </c>
      <c r="CC39" s="59">
        <f t="shared" si="5"/>
        <v>0.29231392886039093</v>
      </c>
      <c r="CD39" s="59">
        <f t="shared" si="5"/>
        <v>0.11178739925632217</v>
      </c>
      <c r="CE39" s="59">
        <f t="shared" si="5"/>
        <v>0.18052652960406879</v>
      </c>
      <c r="CF39" s="59">
        <f t="shared" si="5"/>
        <v>7.4189203399295592E-3</v>
      </c>
      <c r="CG39" s="59">
        <f t="shared" si="5"/>
        <v>0</v>
      </c>
      <c r="CH39" s="59">
        <f t="shared" si="5"/>
        <v>2.053119726350169E-2</v>
      </c>
      <c r="CI39" s="122">
        <f t="shared" si="6"/>
        <v>1</v>
      </c>
      <c r="CK39" s="123" t="str">
        <f t="shared" si="7"/>
        <v>八幡平市</v>
      </c>
      <c r="CL39" s="124">
        <f t="shared" si="17"/>
        <v>59.899408427838054</v>
      </c>
      <c r="CM39" s="65">
        <f t="shared" si="18"/>
        <v>0.37237429526322041</v>
      </c>
      <c r="CN39" s="66">
        <f t="shared" si="19"/>
        <v>33.595669930241968</v>
      </c>
      <c r="CO39" s="65">
        <f t="shared" si="20"/>
        <v>0.66392484645533456</v>
      </c>
      <c r="CP39" s="66">
        <f t="shared" si="8"/>
        <v>3.5636554735111181</v>
      </c>
      <c r="CQ39" s="65">
        <f t="shared" si="21"/>
        <v>0</v>
      </c>
      <c r="CR39" s="66">
        <f t="shared" si="9"/>
        <v>22.740083024084971</v>
      </c>
      <c r="CS39" s="65">
        <f t="shared" si="22"/>
        <v>0</v>
      </c>
      <c r="CT39" s="66">
        <f t="shared" si="10"/>
        <v>28.131163664123282</v>
      </c>
      <c r="CU39" s="67">
        <f t="shared" si="23"/>
        <v>0.52095249862308635</v>
      </c>
      <c r="CV39" s="16"/>
      <c r="CW39" s="959">
        <f t="shared" si="24"/>
        <v>22.305</v>
      </c>
      <c r="CX39" s="962">
        <f>VLOOKUP($AX39&amp;"_"&amp;$CW$14,データシート1!$A:$BT,MATCH($CW$12&amp;"_"&amp;CX$20,データシート1!$A$1:$BT$1,0),0)</f>
        <v>22.305</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14.654999999999999</v>
      </c>
      <c r="DB39" s="962">
        <f>VLOOKUP($AX39&amp;"_"&amp;$CW$14,データシート1!$A:$BT,MATCH($CW$12&amp;"_"&amp;DB$20,データシート1!$A$1:$BT$1,0),0)</f>
        <v>0</v>
      </c>
      <c r="DC39" s="962">
        <f>VLOOKUP($AX39&amp;"_"&amp;$CW$14,データシート1!$A:$BT,MATCH($CW$12&amp;"_"&amp;DC$20,データシート1!$A$1:$BT$1,0),0)</f>
        <v>0</v>
      </c>
      <c r="DD39" s="961">
        <f t="shared" si="11"/>
        <v>36.96</v>
      </c>
      <c r="DE39" s="16"/>
      <c r="DF39" s="125">
        <f>VLOOKUP($AX39&amp;"_"&amp;$DF$14,データシート1!$A:$BT,MATCH($DF$12&amp;"_"&amp;DF$20,データシート1!$A$1:$BT$1,0),0)</f>
        <v>3</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1</v>
      </c>
      <c r="DJ39" s="64">
        <f>VLOOKUP($AX39&amp;"_"&amp;$DF$14,データシート1!$A:$BT,MATCH($DF$12&amp;"_"&amp;DJ$20,データシート1!$A$1:$BT$1,0),0)</f>
        <v>0</v>
      </c>
      <c r="DK39" s="64">
        <f>VLOOKUP($AX39&amp;"_"&amp;$DF$14,データシート1!$A:$BT,MATCH($DF$12&amp;"_"&amp;DK$20,データシート1!$A$1:$BT$1,0),0)</f>
        <v>0</v>
      </c>
      <c r="DL39" s="68">
        <f t="shared" si="12"/>
        <v>4</v>
      </c>
      <c r="DM39" s="16"/>
      <c r="DN39" s="126">
        <f t="shared" si="26"/>
        <v>0.6</v>
      </c>
      <c r="DO39" s="127">
        <f t="shared" si="27"/>
        <v>0</v>
      </c>
      <c r="DP39" s="127">
        <f t="shared" si="29"/>
        <v>0</v>
      </c>
      <c r="DQ39" s="127">
        <f t="shared" si="30"/>
        <v>0.4</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04321</v>
      </c>
      <c r="AY40" s="18" t="str">
        <f>IF(IFERROR(比較地域マスタ!$Z25,"")=0,"",IFERROR(比較地域マスタ!$Z25,""))</f>
        <v>大河原町</v>
      </c>
      <c r="BB40" s="110" t="str">
        <f t="shared" si="0"/>
        <v>04321</v>
      </c>
      <c r="BC40" s="1031" t="str">
        <f t="shared" si="0"/>
        <v>大河原町</v>
      </c>
      <c r="BD40" s="34">
        <f t="shared" si="14"/>
        <v>130.89348532517252</v>
      </c>
      <c r="BE40" s="34">
        <f t="shared" si="15"/>
        <v>26.722537100963777</v>
      </c>
      <c r="BF40" s="34">
        <f>VLOOKUP($AX40&amp;"_"&amp;$BC$14,データシート1!$A:$BT,MATCH($BC$12&amp;"_"&amp;BF$20,データシート1!$A$1:$BT$1,0),0)</f>
        <v>21.222298754056933</v>
      </c>
      <c r="BG40" s="34">
        <f>VLOOKUP($AX40&amp;"_"&amp;$BC$14,データシート1!$A:$BT,MATCH($BC$12&amp;"_"&amp;BG$20,データシート1!$A$1:$BT$1,0),0)</f>
        <v>1.606960590109086</v>
      </c>
      <c r="BH40" s="34">
        <f>VLOOKUP($AX40&amp;"_"&amp;$BC$14,データシート1!$A:$BT,MATCH($BC$12&amp;"_"&amp;BH$20,データシート1!$A$1:$BT$1,0),0)</f>
        <v>3.8932777567977568</v>
      </c>
      <c r="BI40" s="34">
        <f>VLOOKUP($AX40&amp;"_"&amp;$BC$14,データシート1!$A:$BT,MATCH($BC$12&amp;"_"&amp;BI$20,データシート1!$A$1:$BT$1,0),0)</f>
        <v>37.435968087327538</v>
      </c>
      <c r="BJ40" s="34">
        <f>VLOOKUP($AX40&amp;"_"&amp;$BC$14,データシート1!$A:$BT,MATCH($BC$12&amp;"_"&amp;BJ$20,データシート1!$A$1:$BT$1,0),0)</f>
        <v>29.252052903326991</v>
      </c>
      <c r="BK40" s="34">
        <f t="shared" si="1"/>
        <v>35.388467149900912</v>
      </c>
      <c r="BL40" s="34">
        <f t="shared" si="2"/>
        <v>34.007028188877584</v>
      </c>
      <c r="BM40" s="34">
        <f>VLOOKUP($AX40&amp;"_"&amp;$BC$14,データシート1!$A:$BT,MATCH($BC$12&amp;"_"&amp;BM$20,データシート1!$A$1:$BT$1,0),0)</f>
        <v>21.13591876136817</v>
      </c>
      <c r="BN40" s="34">
        <f>VLOOKUP($AX40&amp;"_"&amp;$BC$14,データシート1!$A:$BT,MATCH($BC$12&amp;"_"&amp;BN$20,データシート1!$A$1:$BT$1,0),0)</f>
        <v>12.871109427509412</v>
      </c>
      <c r="BO40" s="34">
        <f>VLOOKUP($AX40&amp;"_"&amp;$BC$14,データシート1!$A:$BT,MATCH($BC$12&amp;"_"&amp;BO$20,データシート1!$A$1:$BT$1,0),0)</f>
        <v>1.38143896102333</v>
      </c>
      <c r="BP40" s="34">
        <f>VLOOKUP($AX40&amp;"_"&amp;$BC$14,データシート1!$A:$BT,MATCH($BC$12&amp;"_"&amp;BP$20,データシート1!$A$1:$BT$1,0),0)</f>
        <v>0</v>
      </c>
      <c r="BQ40" s="34">
        <f>VLOOKUP($AX40&amp;"_"&amp;$BC$14,データシート1!$A:$BT,MATCH($BC$12&amp;"_"&amp;BQ$20,データシート1!$A$1:$BT$1,0),0)</f>
        <v>2.0944600836532978</v>
      </c>
      <c r="BR40" s="35">
        <f t="shared" si="3"/>
        <v>130.89348532517252</v>
      </c>
      <c r="BT40" s="121" t="str">
        <f t="shared" si="4"/>
        <v>大河原町</v>
      </c>
      <c r="BU40" s="33">
        <f t="shared" si="25"/>
        <v>130.89348532517252</v>
      </c>
      <c r="BV40" s="59">
        <f t="shared" si="16"/>
        <v>0.20415482890212783</v>
      </c>
      <c r="BW40" s="59">
        <f t="shared" si="5"/>
        <v>0.16213411004631267</v>
      </c>
      <c r="BX40" s="59">
        <f t="shared" si="5"/>
        <v>1.2276856912450528E-2</v>
      </c>
      <c r="BY40" s="59">
        <f t="shared" si="5"/>
        <v>2.974386194336464E-2</v>
      </c>
      <c r="BZ40" s="59">
        <f t="shared" si="5"/>
        <v>0.28600329492584847</v>
      </c>
      <c r="CA40" s="59">
        <f t="shared" si="5"/>
        <v>0.22347982277847897</v>
      </c>
      <c r="CB40" s="59">
        <f t="shared" si="5"/>
        <v>0.27036079803350799</v>
      </c>
      <c r="CC40" s="59">
        <f t="shared" si="5"/>
        <v>0.25980688117820017</v>
      </c>
      <c r="CD40" s="59">
        <f t="shared" si="5"/>
        <v>0.16147418421062901</v>
      </c>
      <c r="CE40" s="59">
        <f t="shared" si="5"/>
        <v>9.8332696967571159E-2</v>
      </c>
      <c r="CF40" s="59">
        <f t="shared" si="5"/>
        <v>1.0553916855307858E-2</v>
      </c>
      <c r="CG40" s="59">
        <f t="shared" si="5"/>
        <v>0</v>
      </c>
      <c r="CH40" s="59">
        <f t="shared" si="5"/>
        <v>1.600125536003667E-2</v>
      </c>
      <c r="CI40" s="122">
        <f t="shared" si="6"/>
        <v>1</v>
      </c>
      <c r="CK40" s="123" t="str">
        <f t="shared" si="7"/>
        <v>大河原町</v>
      </c>
      <c r="CL40" s="124">
        <f t="shared" si="17"/>
        <v>26.722537100963777</v>
      </c>
      <c r="CM40" s="65">
        <f t="shared" si="18"/>
        <v>0.13228534351524979</v>
      </c>
      <c r="CN40" s="66">
        <f t="shared" si="19"/>
        <v>21.222298754056933</v>
      </c>
      <c r="CO40" s="65">
        <f t="shared" si="20"/>
        <v>0.16657007994123335</v>
      </c>
      <c r="CP40" s="66">
        <f t="shared" si="8"/>
        <v>1.606960590109086</v>
      </c>
      <c r="CQ40" s="65">
        <f t="shared" si="21"/>
        <v>0</v>
      </c>
      <c r="CR40" s="66">
        <f t="shared" si="9"/>
        <v>3.8932777567977568</v>
      </c>
      <c r="CS40" s="65">
        <f t="shared" si="22"/>
        <v>0</v>
      </c>
      <c r="CT40" s="66">
        <f t="shared" si="10"/>
        <v>37.435968087327538</v>
      </c>
      <c r="CU40" s="67">
        <f t="shared" si="23"/>
        <v>0</v>
      </c>
      <c r="CV40" s="16"/>
      <c r="CW40" s="959">
        <f t="shared" si="24"/>
        <v>3.5350000000000001</v>
      </c>
      <c r="CX40" s="962">
        <f>VLOOKUP($AX40&amp;"_"&amp;$CW$14,データシート1!$A:$BT,MATCH($CW$12&amp;"_"&amp;CX$20,データシート1!$A$1:$BT$1,0),0)</f>
        <v>3.5350000000000001</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3.5350000000000001</v>
      </c>
      <c r="DE40" s="16"/>
      <c r="DF40" s="125">
        <f>VLOOKUP($AX40&amp;"_"&amp;$DF$14,データシート1!$A:$BT,MATCH($DF$12&amp;"_"&amp;DF$20,データシート1!$A$1:$BT$1,0),0)</f>
        <v>1</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1</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14384</v>
      </c>
      <c r="AY41" s="18" t="str">
        <f>IF(IFERROR(比較地域マスタ!$Z26,"")=0,"",IFERROR(比較地域マスタ!$Z26,""))</f>
        <v>湯河原町</v>
      </c>
      <c r="BB41" s="110" t="str">
        <f t="shared" si="0"/>
        <v>14384</v>
      </c>
      <c r="BC41" s="1031" t="str">
        <f t="shared" si="0"/>
        <v>湯河原町</v>
      </c>
      <c r="BD41" s="34">
        <f t="shared" si="14"/>
        <v>115.71738536277468</v>
      </c>
      <c r="BE41" s="34">
        <f t="shared" si="15"/>
        <v>19.571391390407296</v>
      </c>
      <c r="BF41" s="34">
        <f>VLOOKUP($AX41&amp;"_"&amp;$BC$14,データシート1!$A:$BT,MATCH($BC$12&amp;"_"&amp;BF$20,データシート1!$A$1:$BT$1,0),0)</f>
        <v>16.131230361780862</v>
      </c>
      <c r="BG41" s="34">
        <f>VLOOKUP($AX41&amp;"_"&amp;$BC$14,データシート1!$A:$BT,MATCH($BC$12&amp;"_"&amp;BG$20,データシート1!$A$1:$BT$1,0),0)</f>
        <v>1.0876178121954629</v>
      </c>
      <c r="BH41" s="34">
        <f>VLOOKUP($AX41&amp;"_"&amp;$BC$14,データシート1!$A:$BT,MATCH($BC$12&amp;"_"&amp;BH$20,データシート1!$A$1:$BT$1,0),0)</f>
        <v>2.3525432164309703</v>
      </c>
      <c r="BI41" s="34">
        <f>VLOOKUP($AX41&amp;"_"&amp;$BC$14,データシート1!$A:$BT,MATCH($BC$12&amp;"_"&amp;BI$20,データシート1!$A$1:$BT$1,0),0)</f>
        <v>31.431391044162872</v>
      </c>
      <c r="BJ41" s="34">
        <f>VLOOKUP($AX41&amp;"_"&amp;$BC$14,データシート1!$A:$BT,MATCH($BC$12&amp;"_"&amp;BJ$20,データシート1!$A$1:$BT$1,0),0)</f>
        <v>31.487243861807322</v>
      </c>
      <c r="BK41" s="34">
        <f t="shared" si="1"/>
        <v>29.529360417524835</v>
      </c>
      <c r="BL41" s="34">
        <f t="shared" si="2"/>
        <v>28.119253386769365</v>
      </c>
      <c r="BM41" s="34">
        <f>VLOOKUP($AX41&amp;"_"&amp;$BC$14,データシート1!$A:$BT,MATCH($BC$12&amp;"_"&amp;BM$20,データシート1!$A$1:$BT$1,0),0)</f>
        <v>15.791797317750422</v>
      </c>
      <c r="BN41" s="34">
        <f>VLOOKUP($AX41&amp;"_"&amp;$BC$14,データシート1!$A:$BT,MATCH($BC$12&amp;"_"&amp;BN$20,データシート1!$A$1:$BT$1,0),0)</f>
        <v>12.327456069018941</v>
      </c>
      <c r="BO41" s="34">
        <f>VLOOKUP($AX41&amp;"_"&amp;$BC$14,データシート1!$A:$BT,MATCH($BC$12&amp;"_"&amp;BO$20,データシート1!$A$1:$BT$1,0),0)</f>
        <v>1.4101070307554699</v>
      </c>
      <c r="BP41" s="34">
        <f>VLOOKUP($AX41&amp;"_"&amp;$BC$14,データシート1!$A:$BT,MATCH($BC$12&amp;"_"&amp;BP$20,データシート1!$A$1:$BT$1,0),0)</f>
        <v>0</v>
      </c>
      <c r="BQ41" s="34">
        <f>VLOOKUP($AX41&amp;"_"&amp;$BC$14,データシート1!$A:$BT,MATCH($BC$12&amp;"_"&amp;BQ$20,データシート1!$A$1:$BT$1,0),0)</f>
        <v>3.69799864887236</v>
      </c>
      <c r="BR41" s="35">
        <f t="shared" si="3"/>
        <v>115.71738536277468</v>
      </c>
      <c r="BT41" s="121" t="str">
        <f t="shared" si="4"/>
        <v>湯河原町</v>
      </c>
      <c r="BU41" s="33">
        <f t="shared" si="25"/>
        <v>115.71738536277468</v>
      </c>
      <c r="BV41" s="59">
        <f t="shared" si="16"/>
        <v>0.16913095062639785</v>
      </c>
      <c r="BW41" s="59">
        <f t="shared" si="5"/>
        <v>0.13940196031226734</v>
      </c>
      <c r="BX41" s="59">
        <f t="shared" si="5"/>
        <v>9.398914508703898E-3</v>
      </c>
      <c r="BY41" s="59">
        <f t="shared" si="5"/>
        <v>2.033007580542659E-2</v>
      </c>
      <c r="BZ41" s="59">
        <f t="shared" si="5"/>
        <v>0.27162202935734575</v>
      </c>
      <c r="CA41" s="59">
        <f t="shared" si="5"/>
        <v>0.27210469509913854</v>
      </c>
      <c r="CB41" s="59">
        <f t="shared" si="5"/>
        <v>0.25518516794127449</v>
      </c>
      <c r="CC41" s="59">
        <f t="shared" si="5"/>
        <v>0.24299938422057621</v>
      </c>
      <c r="CD41" s="59">
        <f t="shared" si="5"/>
        <v>0.1364686669012011</v>
      </c>
      <c r="CE41" s="59">
        <f t="shared" si="5"/>
        <v>0.10653071731937508</v>
      </c>
      <c r="CF41" s="59">
        <f t="shared" si="5"/>
        <v>1.2185783720698288E-2</v>
      </c>
      <c r="CG41" s="59">
        <f t="shared" si="5"/>
        <v>0</v>
      </c>
      <c r="CH41" s="59">
        <f t="shared" si="5"/>
        <v>3.1957156975843455E-2</v>
      </c>
      <c r="CI41" s="122">
        <f t="shared" si="6"/>
        <v>1</v>
      </c>
      <c r="CK41" s="123" t="str">
        <f t="shared" si="7"/>
        <v>湯河原町</v>
      </c>
      <c r="CL41" s="124">
        <f t="shared" si="17"/>
        <v>19.571391390407296</v>
      </c>
      <c r="CM41" s="65">
        <f t="shared" si="18"/>
        <v>0</v>
      </c>
      <c r="CN41" s="66">
        <f t="shared" si="19"/>
        <v>16.131230361780862</v>
      </c>
      <c r="CO41" s="65">
        <f t="shared" si="20"/>
        <v>0</v>
      </c>
      <c r="CP41" s="66">
        <f t="shared" si="8"/>
        <v>1.0876178121954629</v>
      </c>
      <c r="CQ41" s="65">
        <f t="shared" si="21"/>
        <v>0</v>
      </c>
      <c r="CR41" s="66">
        <f t="shared" si="9"/>
        <v>2.3525432164309703</v>
      </c>
      <c r="CS41" s="65">
        <f t="shared" si="22"/>
        <v>0</v>
      </c>
      <c r="CT41" s="66">
        <f t="shared" si="10"/>
        <v>31.431391044162872</v>
      </c>
      <c r="CU41" s="67">
        <f t="shared" si="23"/>
        <v>0.14609598390182546</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4.5919999999999996</v>
      </c>
      <c r="DB41" s="962">
        <f>VLOOKUP($AX41&amp;"_"&amp;$CW$14,データシート1!$A:$BT,MATCH($CW$12&amp;"_"&amp;DB$20,データシート1!$A$1:$BT$1,0),0)</f>
        <v>0</v>
      </c>
      <c r="DC41" s="962">
        <f>VLOOKUP($AX41&amp;"_"&amp;$CW$14,データシート1!$A:$BT,MATCH($CW$12&amp;"_"&amp;DC$20,データシート1!$A$1:$BT$1,0),0)</f>
        <v>0</v>
      </c>
      <c r="DD41" s="961">
        <f t="shared" si="11"/>
        <v>4.5919999999999996</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1</v>
      </c>
      <c r="DJ41" s="64">
        <f>VLOOKUP($AX41&amp;"_"&amp;$DF$14,データシート1!$A:$BT,MATCH($DF$12&amp;"_"&amp;DJ$20,データシート1!$A$1:$BT$1,0),0)</f>
        <v>0</v>
      </c>
      <c r="DK41" s="64">
        <f>VLOOKUP($AX41&amp;"_"&amp;$DF$14,データシート1!$A:$BT,MATCH($DF$12&amp;"_"&amp;DK$20,データシート1!$A$1:$BT$1,0),0)</f>
        <v>0</v>
      </c>
      <c r="DL41" s="68">
        <f t="shared" si="12"/>
        <v>1</v>
      </c>
      <c r="DM41" s="16"/>
      <c r="DN41" s="126">
        <f t="shared" si="26"/>
        <v>0</v>
      </c>
      <c r="DO41" s="127">
        <f t="shared" si="27"/>
        <v>0</v>
      </c>
      <c r="DP41" s="127">
        <f t="shared" si="29"/>
        <v>0</v>
      </c>
      <c r="DQ41" s="127">
        <f t="shared" si="30"/>
        <v>1</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05215</v>
      </c>
      <c r="AY42" s="18" t="str">
        <f>IF(IFERROR(比較地域マスタ!$Z27,"")=0,"",IFERROR(比較地域マスタ!$Z27,""))</f>
        <v>仙北市</v>
      </c>
      <c r="BB42" s="110" t="str">
        <f t="shared" si="0"/>
        <v>05215</v>
      </c>
      <c r="BC42" s="1031" t="str">
        <f t="shared" si="0"/>
        <v>仙北市</v>
      </c>
      <c r="BD42" s="34">
        <f t="shared" si="14"/>
        <v>182.28321400274274</v>
      </c>
      <c r="BE42" s="34">
        <f t="shared" si="15"/>
        <v>42.897682848598322</v>
      </c>
      <c r="BF42" s="34">
        <f>VLOOKUP($AX42&amp;"_"&amp;$BC$14,データシート1!$A:$BT,MATCH($BC$12&amp;"_"&amp;BF$20,データシート1!$A$1:$BT$1,0),0)</f>
        <v>22.106585581620777</v>
      </c>
      <c r="BG42" s="34">
        <f>VLOOKUP($AX42&amp;"_"&amp;$BC$14,データシート1!$A:$BT,MATCH($BC$12&amp;"_"&amp;BG$20,データシート1!$A$1:$BT$1,0),0)</f>
        <v>3.8378588165877083</v>
      </c>
      <c r="BH42" s="34">
        <f>VLOOKUP($AX42&amp;"_"&amp;$BC$14,データシート1!$A:$BT,MATCH($BC$12&amp;"_"&amp;BH$20,データシート1!$A$1:$BT$1,0),0)</f>
        <v>16.95323845038984</v>
      </c>
      <c r="BI42" s="34">
        <f>VLOOKUP($AX42&amp;"_"&amp;$BC$14,データシート1!$A:$BT,MATCH($BC$12&amp;"_"&amp;BI$20,データシート1!$A$1:$BT$1,0),0)</f>
        <v>35.278594219000901</v>
      </c>
      <c r="BJ42" s="34">
        <f>VLOOKUP($AX42&amp;"_"&amp;$BC$14,データシート1!$A:$BT,MATCH($BC$12&amp;"_"&amp;BJ$20,データシート1!$A$1:$BT$1,0),0)</f>
        <v>46.219942358984952</v>
      </c>
      <c r="BK42" s="34">
        <f t="shared" si="1"/>
        <v>49.931419289553233</v>
      </c>
      <c r="BL42" s="34">
        <f t="shared" si="2"/>
        <v>48.486922252540673</v>
      </c>
      <c r="BM42" s="34">
        <f>VLOOKUP($AX42&amp;"_"&amp;$BC$14,データシート1!$A:$BT,MATCH($BC$12&amp;"_"&amp;BM$20,データシート1!$A$1:$BT$1,0),0)</f>
        <v>21.439006015164399</v>
      </c>
      <c r="BN42" s="34">
        <f>VLOOKUP($AX42&amp;"_"&amp;$BC$14,データシート1!$A:$BT,MATCH($BC$12&amp;"_"&amp;BN$20,データシート1!$A$1:$BT$1,0),0)</f>
        <v>27.047916237376274</v>
      </c>
      <c r="BO42" s="34">
        <f>VLOOKUP($AX42&amp;"_"&amp;$BC$14,データシート1!$A:$BT,MATCH($BC$12&amp;"_"&amp;BO$20,データシート1!$A$1:$BT$1,0),0)</f>
        <v>1.44449703701256</v>
      </c>
      <c r="BP42" s="34">
        <f>VLOOKUP($AX42&amp;"_"&amp;$BC$14,データシート1!$A:$BT,MATCH($BC$12&amp;"_"&amp;BP$20,データシート1!$A$1:$BT$1,0),0)</f>
        <v>0</v>
      </c>
      <c r="BQ42" s="34">
        <f>VLOOKUP($AX42&amp;"_"&amp;$BC$14,データシート1!$A:$BT,MATCH($BC$12&amp;"_"&amp;BQ$20,データシート1!$A$1:$BT$1,0),0)</f>
        <v>7.9555752866053133</v>
      </c>
      <c r="BR42" s="35">
        <f t="shared" si="3"/>
        <v>182.28321400274274</v>
      </c>
      <c r="BT42" s="121" t="str">
        <f t="shared" si="4"/>
        <v>仙北市</v>
      </c>
      <c r="BU42" s="33">
        <f t="shared" si="25"/>
        <v>182.28321400274274</v>
      </c>
      <c r="BV42" s="59">
        <f t="shared" si="16"/>
        <v>0.23533534386744387</v>
      </c>
      <c r="BW42" s="59">
        <f t="shared" si="5"/>
        <v>0.12127603576974537</v>
      </c>
      <c r="BX42" s="59">
        <f t="shared" si="5"/>
        <v>2.1054373204819406E-2</v>
      </c>
      <c r="BY42" s="59">
        <f t="shared" si="5"/>
        <v>9.3004934892879115E-2</v>
      </c>
      <c r="BZ42" s="59">
        <f t="shared" si="5"/>
        <v>0.19353726239690988</v>
      </c>
      <c r="CA42" s="59">
        <f t="shared" ref="CA42:CH68" si="32">BJ42/$BR42</f>
        <v>0.2535611554352421</v>
      </c>
      <c r="CB42" s="59">
        <f t="shared" si="32"/>
        <v>0.27392220157365632</v>
      </c>
      <c r="CC42" s="59">
        <f t="shared" si="32"/>
        <v>0.26599773609330318</v>
      </c>
      <c r="CD42" s="59">
        <f t="shared" si="32"/>
        <v>0.11761371518741059</v>
      </c>
      <c r="CE42" s="59">
        <f t="shared" si="32"/>
        <v>0.14838402090589262</v>
      </c>
      <c r="CF42" s="59">
        <f t="shared" si="32"/>
        <v>7.9244654803531465E-3</v>
      </c>
      <c r="CG42" s="59">
        <f t="shared" si="32"/>
        <v>0</v>
      </c>
      <c r="CH42" s="59">
        <f t="shared" si="32"/>
        <v>4.3644036726747694E-2</v>
      </c>
      <c r="CI42" s="122">
        <f t="shared" si="6"/>
        <v>1</v>
      </c>
      <c r="CK42" s="123" t="str">
        <f t="shared" si="7"/>
        <v>仙北市</v>
      </c>
      <c r="CL42" s="124">
        <f t="shared" si="17"/>
        <v>42.897682848598322</v>
      </c>
      <c r="CM42" s="65">
        <f t="shared" si="18"/>
        <v>6.804563338076379E-2</v>
      </c>
      <c r="CN42" s="66">
        <f t="shared" si="19"/>
        <v>22.106585581620777</v>
      </c>
      <c r="CO42" s="65">
        <f t="shared" si="20"/>
        <v>0.1320421007225481</v>
      </c>
      <c r="CP42" s="66">
        <f t="shared" si="8"/>
        <v>3.8378588165877083</v>
      </c>
      <c r="CQ42" s="65">
        <f t="shared" si="21"/>
        <v>0</v>
      </c>
      <c r="CR42" s="66">
        <f t="shared" si="9"/>
        <v>16.95323845038984</v>
      </c>
      <c r="CS42" s="65">
        <f t="shared" si="22"/>
        <v>0</v>
      </c>
      <c r="CT42" s="66">
        <f t="shared" si="10"/>
        <v>35.278594219000901</v>
      </c>
      <c r="CU42" s="67">
        <f t="shared" si="23"/>
        <v>0</v>
      </c>
      <c r="CV42" s="16"/>
      <c r="CW42" s="959">
        <f t="shared" si="24"/>
        <v>2.919</v>
      </c>
      <c r="CX42" s="962">
        <f>VLOOKUP($AX42&amp;"_"&amp;$CW$14,データシート1!$A:$BT,MATCH($CW$12&amp;"_"&amp;CX$20,データシート1!$A$1:$BT$1,0),0)</f>
        <v>2.919</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2.919</v>
      </c>
      <c r="DE42" s="16"/>
      <c r="DF42" s="125">
        <f>VLOOKUP($AX42&amp;"_"&amp;$DF$14,データシート1!$A:$BT,MATCH($DF$12&amp;"_"&amp;DF$20,データシート1!$A$1:$BT$1,0),0)</f>
        <v>1</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1</v>
      </c>
      <c r="DM42" s="16"/>
      <c r="DN42" s="126">
        <f t="shared" si="26"/>
        <v>1</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46224</v>
      </c>
      <c r="AY43" s="18" t="str">
        <f>IF(IFERROR(比較地域マスタ!$Z28,"")=0,"",IFERROR(比較地域マスタ!$Z28,""))</f>
        <v>伊佐市</v>
      </c>
      <c r="AZ43" s="23"/>
      <c r="BB43" s="110" t="str">
        <f t="shared" si="0"/>
        <v>46224</v>
      </c>
      <c r="BC43" s="1031" t="str">
        <f t="shared" si="0"/>
        <v>伊佐市</v>
      </c>
      <c r="BD43" s="34">
        <f t="shared" si="14"/>
        <v>159.62757645111637</v>
      </c>
      <c r="BE43" s="34">
        <f t="shared" si="15"/>
        <v>55.125032681356231</v>
      </c>
      <c r="BF43" s="34">
        <f>VLOOKUP($AX43&amp;"_"&amp;$BC$14,データシート1!$A:$BT,MATCH($BC$12&amp;"_"&amp;BF$20,データシート1!$A$1:$BT$1,0),0)</f>
        <v>28.951919237378021</v>
      </c>
      <c r="BG43" s="34">
        <f>VLOOKUP($AX43&amp;"_"&amp;$BC$14,データシート1!$A:$BT,MATCH($BC$12&amp;"_"&amp;BG$20,データシート1!$A$1:$BT$1,0),0)</f>
        <v>2.0732463535687322</v>
      </c>
      <c r="BH43" s="34">
        <f>VLOOKUP($AX43&amp;"_"&amp;$BC$14,データシート1!$A:$BT,MATCH($BC$12&amp;"_"&amp;BH$20,データシート1!$A$1:$BT$1,0),0)</f>
        <v>24.099867090409475</v>
      </c>
      <c r="BI43" s="34">
        <f>VLOOKUP($AX43&amp;"_"&amp;$BC$14,データシート1!$A:$BT,MATCH($BC$12&amp;"_"&amp;BI$20,データシート1!$A$1:$BT$1,0),0)</f>
        <v>22.373675334908281</v>
      </c>
      <c r="BJ43" s="34">
        <f>VLOOKUP($AX43&amp;"_"&amp;$BC$14,データシート1!$A:$BT,MATCH($BC$12&amp;"_"&amp;BJ$20,データシート1!$A$1:$BT$1,0),0)</f>
        <v>23.897638173912089</v>
      </c>
      <c r="BK43" s="34">
        <f t="shared" si="1"/>
        <v>55.788180947443848</v>
      </c>
      <c r="BL43" s="34">
        <f t="shared" si="2"/>
        <v>54.357171332240085</v>
      </c>
      <c r="BM43" s="34">
        <f>VLOOKUP($AX43&amp;"_"&amp;$BC$14,データシート1!$A:$BT,MATCH($BC$12&amp;"_"&amp;BM$20,データシート1!$A$1:$BT$1,0),0)</f>
        <v>21.993533367401437</v>
      </c>
      <c r="BN43" s="34">
        <f>VLOOKUP($AX43&amp;"_"&amp;$BC$14,データシート1!$A:$BT,MATCH($BC$12&amp;"_"&amp;BN$20,データシート1!$A$1:$BT$1,0),0)</f>
        <v>32.363637964838645</v>
      </c>
      <c r="BO43" s="34">
        <f>VLOOKUP($AX43&amp;"_"&amp;$BC$14,データシート1!$A:$BT,MATCH($BC$12&amp;"_"&amp;BO$20,データシート1!$A$1:$BT$1,0),0)</f>
        <v>1.4310096152037599</v>
      </c>
      <c r="BP43" s="34">
        <f>VLOOKUP($AX43&amp;"_"&amp;$BC$14,データシート1!$A:$BT,MATCH($BC$12&amp;"_"&amp;BP$20,データシート1!$A$1:$BT$1,0),0)</f>
        <v>0</v>
      </c>
      <c r="BQ43" s="34">
        <f>VLOOKUP($AX43&amp;"_"&amp;$BC$14,データシート1!$A:$BT,MATCH($BC$12&amp;"_"&amp;BQ$20,データシート1!$A$1:$BT$1,0),0)</f>
        <v>2.4430493134959299</v>
      </c>
      <c r="BR43" s="35">
        <f t="shared" si="3"/>
        <v>159.62757645111637</v>
      </c>
      <c r="BT43" s="121" t="str">
        <f t="shared" si="4"/>
        <v>伊佐市</v>
      </c>
      <c r="BU43" s="33">
        <f t="shared" si="25"/>
        <v>159.62757645111637</v>
      </c>
      <c r="BV43" s="59">
        <f t="shared" si="16"/>
        <v>0.34533527293285365</v>
      </c>
      <c r="BW43" s="59">
        <f t="shared" si="16"/>
        <v>0.18137166447705938</v>
      </c>
      <c r="BX43" s="59">
        <f t="shared" si="16"/>
        <v>1.2988021240826354E-2</v>
      </c>
      <c r="BY43" s="59">
        <f t="shared" si="16"/>
        <v>0.1509755872149679</v>
      </c>
      <c r="BZ43" s="59">
        <f t="shared" si="16"/>
        <v>0.14016171787059548</v>
      </c>
      <c r="CA43" s="59">
        <f t="shared" si="32"/>
        <v>0.14970870763818428</v>
      </c>
      <c r="CB43" s="59">
        <f t="shared" si="32"/>
        <v>0.34948961944885615</v>
      </c>
      <c r="CC43" s="59">
        <f t="shared" si="32"/>
        <v>0.34052494274938883</v>
      </c>
      <c r="CD43" s="59">
        <f t="shared" si="32"/>
        <v>0.13778028744385928</v>
      </c>
      <c r="CE43" s="59">
        <f t="shared" si="32"/>
        <v>0.20274465530552949</v>
      </c>
      <c r="CF43" s="59">
        <f t="shared" si="32"/>
        <v>8.9646766994673117E-3</v>
      </c>
      <c r="CG43" s="59">
        <f t="shared" si="32"/>
        <v>0</v>
      </c>
      <c r="CH43" s="59">
        <f t="shared" si="32"/>
        <v>1.530468210951056E-2</v>
      </c>
      <c r="CI43" s="122">
        <f t="shared" si="6"/>
        <v>1</v>
      </c>
      <c r="CJ43" s="23"/>
      <c r="CK43" s="123" t="str">
        <f t="shared" si="7"/>
        <v>伊佐市</v>
      </c>
      <c r="CL43" s="124">
        <f t="shared" si="17"/>
        <v>55.125032681356231</v>
      </c>
      <c r="CM43" s="65">
        <f t="shared" si="18"/>
        <v>0.63446674403204217</v>
      </c>
      <c r="CN43" s="66">
        <f t="shared" si="19"/>
        <v>28.951919237378021</v>
      </c>
      <c r="CO43" s="65">
        <f t="shared" si="20"/>
        <v>0.47012427357242986</v>
      </c>
      <c r="CP43" s="66">
        <f t="shared" si="8"/>
        <v>2.0732463535687322</v>
      </c>
      <c r="CQ43" s="65">
        <f t="shared" si="21"/>
        <v>1</v>
      </c>
      <c r="CR43" s="66">
        <f t="shared" si="9"/>
        <v>24.099867090409475</v>
      </c>
      <c r="CS43" s="65">
        <f t="shared" si="22"/>
        <v>0.41153753930646614</v>
      </c>
      <c r="CT43" s="66">
        <f t="shared" si="10"/>
        <v>22.373675334908281</v>
      </c>
      <c r="CU43" s="67">
        <f t="shared" si="23"/>
        <v>0</v>
      </c>
      <c r="CV43" s="16"/>
      <c r="CW43" s="959">
        <f t="shared" si="24"/>
        <v>34.975000000000001</v>
      </c>
      <c r="CX43" s="962">
        <f>VLOOKUP($AX43&amp;"_"&amp;$CW$14,データシート1!$A:$BT,MATCH($CW$12&amp;"_"&amp;CX$20,データシート1!$A$1:$BT$1,0),0)</f>
        <v>13.611000000000001</v>
      </c>
      <c r="CY43" s="962">
        <f>VLOOKUP($AX43&amp;"_"&amp;$CW$14,データシート1!$A:$BT,MATCH($CW$12&amp;"_"&amp;CY$20,データシート1!$A$1:$BT$1,0),0)</f>
        <v>11.446</v>
      </c>
      <c r="CZ43" s="962">
        <f>VLOOKUP($AX43&amp;"_"&amp;$CW$14,データシート1!$A:$BT,MATCH($CW$12&amp;"_"&amp;CZ$20,データシート1!$A$1:$BT$1,0),0)</f>
        <v>9.9179999999999993</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34.975000000000001</v>
      </c>
      <c r="DE43" s="16"/>
      <c r="DF43" s="125">
        <f>VLOOKUP($AX43&amp;"_"&amp;$DF$14,データシート1!$A:$BT,MATCH($DF$12&amp;"_"&amp;DF$20,データシート1!$A$1:$BT$1,0),0)</f>
        <v>2</v>
      </c>
      <c r="DG43" s="64">
        <f>VLOOKUP($AX43&amp;"_"&amp;$DF$14,データシート1!$A:$BT,MATCH($DF$12&amp;"_"&amp;DG$20,データシート1!$A$1:$BT$1,0),0)</f>
        <v>1</v>
      </c>
      <c r="DH43" s="64">
        <f>VLOOKUP($AX43&amp;"_"&amp;$DF$14,データシート1!$A:$BT,MATCH($DF$12&amp;"_"&amp;DH$20,データシート1!$A$1:$BT$1,0),0)</f>
        <v>1</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4</v>
      </c>
      <c r="DM43" s="16"/>
      <c r="DN43" s="126">
        <f t="shared" si="26"/>
        <v>0.39</v>
      </c>
      <c r="DO43" s="127">
        <f t="shared" si="27"/>
        <v>0.33</v>
      </c>
      <c r="DP43" s="127">
        <f t="shared" si="29"/>
        <v>0.28000000000000003</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04505</v>
      </c>
      <c r="AY44" s="18" t="str">
        <f>IF(IFERROR(比較地域マスタ!$Z29,"")=0,"",IFERROR(比較地域マスタ!$Z29,""))</f>
        <v>美里町</v>
      </c>
      <c r="BB44" s="110" t="str">
        <f t="shared" si="0"/>
        <v>04505</v>
      </c>
      <c r="BC44" s="1031" t="str">
        <f t="shared" si="0"/>
        <v>美里町</v>
      </c>
      <c r="BD44" s="34">
        <f t="shared" si="14"/>
        <v>171.11511537683955</v>
      </c>
      <c r="BE44" s="34">
        <f t="shared" si="15"/>
        <v>75.491733623713444</v>
      </c>
      <c r="BF44" s="34">
        <f>VLOOKUP($AX44&amp;"_"&amp;$BC$14,データシート1!$A:$BT,MATCH($BC$12&amp;"_"&amp;BF$20,データシート1!$A$1:$BT$1,0),0)</f>
        <v>54.200765829269372</v>
      </c>
      <c r="BG44" s="34">
        <f>VLOOKUP($AX44&amp;"_"&amp;$BC$14,データシート1!$A:$BT,MATCH($BC$12&amp;"_"&amp;BG$20,データシート1!$A$1:$BT$1,0),0)</f>
        <v>1.5406941740221136</v>
      </c>
      <c r="BH44" s="34">
        <f>VLOOKUP($AX44&amp;"_"&amp;$BC$14,データシート1!$A:$BT,MATCH($BC$12&amp;"_"&amp;BH$20,データシート1!$A$1:$BT$1,0),0)</f>
        <v>19.750273620421954</v>
      </c>
      <c r="BI44" s="34">
        <f>VLOOKUP($AX44&amp;"_"&amp;$BC$14,データシート1!$A:$BT,MATCH($BC$12&amp;"_"&amp;BI$20,データシート1!$A$1:$BT$1,0),0)</f>
        <v>22.51165975651589</v>
      </c>
      <c r="BJ44" s="34">
        <f>VLOOKUP($AX44&amp;"_"&amp;$BC$14,データシート1!$A:$BT,MATCH($BC$12&amp;"_"&amp;BJ$20,データシート1!$A$1:$BT$1,0),0)</f>
        <v>26.6959641573313</v>
      </c>
      <c r="BK44" s="34">
        <f t="shared" si="1"/>
        <v>42.904496188293251</v>
      </c>
      <c r="BL44" s="34">
        <f t="shared" si="2"/>
        <v>41.51225561240139</v>
      </c>
      <c r="BM44" s="34">
        <f>VLOOKUP($AX44&amp;"_"&amp;$BC$14,データシート1!$A:$BT,MATCH($BC$12&amp;"_"&amp;BM$20,データシート1!$A$1:$BT$1,0),0)</f>
        <v>21.062525435336799</v>
      </c>
      <c r="BN44" s="34">
        <f>VLOOKUP($AX44&amp;"_"&amp;$BC$14,データシート1!$A:$BT,MATCH($BC$12&amp;"_"&amp;BN$20,データシート1!$A$1:$BT$1,0),0)</f>
        <v>20.449730177064591</v>
      </c>
      <c r="BO44" s="34">
        <f>VLOOKUP($AX44&amp;"_"&amp;$BC$14,データシート1!$A:$BT,MATCH($BC$12&amp;"_"&amp;BO$20,データシート1!$A$1:$BT$1,0),0)</f>
        <v>1.3922405758918599</v>
      </c>
      <c r="BP44" s="34">
        <f>VLOOKUP($AX44&amp;"_"&amp;$BC$14,データシート1!$A:$BT,MATCH($BC$12&amp;"_"&amp;BP$20,データシート1!$A$1:$BT$1,0),0)</f>
        <v>0</v>
      </c>
      <c r="BQ44" s="34">
        <f>VLOOKUP($AX44&amp;"_"&amp;$BC$14,データシート1!$A:$BT,MATCH($BC$12&amp;"_"&amp;BQ$20,データシート1!$A$1:$BT$1,0),0)</f>
        <v>3.511261650985654</v>
      </c>
      <c r="BR44" s="35">
        <f t="shared" si="3"/>
        <v>171.11511537683955</v>
      </c>
      <c r="BT44" s="121" t="str">
        <f t="shared" si="4"/>
        <v>美里町</v>
      </c>
      <c r="BU44" s="33">
        <f t="shared" si="25"/>
        <v>171.11511537683955</v>
      </c>
      <c r="BV44" s="59">
        <f t="shared" si="16"/>
        <v>0.44117513205926434</v>
      </c>
      <c r="BW44" s="59">
        <f t="shared" si="16"/>
        <v>0.31675030992969455</v>
      </c>
      <c r="BX44" s="59">
        <f t="shared" si="16"/>
        <v>9.0038461571855192E-3</v>
      </c>
      <c r="BY44" s="59">
        <f t="shared" si="16"/>
        <v>0.11542097597238424</v>
      </c>
      <c r="BZ44" s="59">
        <f t="shared" si="16"/>
        <v>0.13155856925286477</v>
      </c>
      <c r="CA44" s="59">
        <f t="shared" si="32"/>
        <v>0.15601172402882066</v>
      </c>
      <c r="CB44" s="59">
        <f t="shared" si="32"/>
        <v>0.2507346945581429</v>
      </c>
      <c r="CC44" s="59">
        <f t="shared" si="32"/>
        <v>0.24259841406167251</v>
      </c>
      <c r="CD44" s="59">
        <f t="shared" si="32"/>
        <v>0.12308980062311674</v>
      </c>
      <c r="CE44" s="59">
        <f t="shared" si="32"/>
        <v>0.11950861343855579</v>
      </c>
      <c r="CF44" s="59">
        <f t="shared" si="32"/>
        <v>8.1362804964703883E-3</v>
      </c>
      <c r="CG44" s="59">
        <f t="shared" si="32"/>
        <v>0</v>
      </c>
      <c r="CH44" s="59">
        <f t="shared" si="32"/>
        <v>2.0519880100907224E-2</v>
      </c>
      <c r="CI44" s="122">
        <f t="shared" si="6"/>
        <v>1</v>
      </c>
      <c r="CK44" s="123" t="str">
        <f t="shared" si="7"/>
        <v>美里町</v>
      </c>
      <c r="CL44" s="124">
        <f t="shared" si="17"/>
        <v>75.491733623713444</v>
      </c>
      <c r="CM44" s="65">
        <f t="shared" si="18"/>
        <v>3.1844546211942548E-2</v>
      </c>
      <c r="CN44" s="66">
        <f t="shared" si="19"/>
        <v>54.200765829269372</v>
      </c>
      <c r="CO44" s="65">
        <f t="shared" si="20"/>
        <v>4.4353616839520695E-2</v>
      </c>
      <c r="CP44" s="66">
        <f t="shared" si="8"/>
        <v>1.5406941740221136</v>
      </c>
      <c r="CQ44" s="65">
        <f t="shared" si="21"/>
        <v>0</v>
      </c>
      <c r="CR44" s="66">
        <f t="shared" si="9"/>
        <v>19.750273620421954</v>
      </c>
      <c r="CS44" s="65">
        <f t="shared" si="22"/>
        <v>0</v>
      </c>
      <c r="CT44" s="66">
        <f t="shared" si="10"/>
        <v>22.51165975651589</v>
      </c>
      <c r="CU44" s="67">
        <f t="shared" si="23"/>
        <v>0</v>
      </c>
      <c r="CV44" s="16"/>
      <c r="CW44" s="959">
        <f t="shared" si="24"/>
        <v>2.4039999999999999</v>
      </c>
      <c r="CX44" s="962">
        <f>VLOOKUP($AX44&amp;"_"&amp;$CW$14,データシート1!$A:$BT,MATCH($CW$12&amp;"_"&amp;CX$20,データシート1!$A$1:$BT$1,0),0)</f>
        <v>2.4039999999999999</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2.4039999999999999</v>
      </c>
      <c r="DE44" s="16"/>
      <c r="DF44" s="125">
        <f>VLOOKUP($AX44&amp;"_"&amp;$DF$14,データシート1!$A:$BT,MATCH($DF$12&amp;"_"&amp;DF$20,データシート1!$A$1:$BT$1,0),0)</f>
        <v>1</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1</v>
      </c>
      <c r="DM44" s="16"/>
      <c r="DN44" s="126">
        <f t="shared" si="26"/>
        <v>1</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37387</v>
      </c>
      <c r="AY45" s="18" t="str">
        <f>IF(IFERROR(比較地域マスタ!$Z30,"")=0,"",IFERROR(比較地域マスタ!$Z30,""))</f>
        <v>綾川町</v>
      </c>
      <c r="BB45" s="110" t="str">
        <f t="shared" si="0"/>
        <v>37387</v>
      </c>
      <c r="BC45" s="1031" t="str">
        <f t="shared" si="0"/>
        <v>綾川町</v>
      </c>
      <c r="BD45" s="34">
        <f t="shared" si="14"/>
        <v>191.22141959817532</v>
      </c>
      <c r="BE45" s="34">
        <f t="shared" si="15"/>
        <v>75.543749139419745</v>
      </c>
      <c r="BF45" s="34">
        <f>VLOOKUP($AX45&amp;"_"&amp;$BC$14,データシート1!$A:$BT,MATCH($BC$12&amp;"_"&amp;BF$20,データシート1!$A$1:$BT$1,0),0)</f>
        <v>58.846254297059573</v>
      </c>
      <c r="BG45" s="34">
        <f>VLOOKUP($AX45&amp;"_"&amp;$BC$14,データシート1!$A:$BT,MATCH($BC$12&amp;"_"&amp;BG$20,データシート1!$A$1:$BT$1,0),0)</f>
        <v>1.5983158325530034</v>
      </c>
      <c r="BH45" s="34">
        <f>VLOOKUP($AX45&amp;"_"&amp;$BC$14,データシート1!$A:$BT,MATCH($BC$12&amp;"_"&amp;BH$20,データシート1!$A$1:$BT$1,0),0)</f>
        <v>15.099179009807164</v>
      </c>
      <c r="BI45" s="34">
        <f>VLOOKUP($AX45&amp;"_"&amp;$BC$14,データシート1!$A:$BT,MATCH($BC$12&amp;"_"&amp;BI$20,データシート1!$A$1:$BT$1,0),0)</f>
        <v>31.31678848364308</v>
      </c>
      <c r="BJ45" s="34">
        <f>VLOOKUP($AX45&amp;"_"&amp;$BC$14,データシート1!$A:$BT,MATCH($BC$12&amp;"_"&amp;BJ$20,データシート1!$A$1:$BT$1,0),0)</f>
        <v>34.113200444102525</v>
      </c>
      <c r="BK45" s="34">
        <f t="shared" si="1"/>
        <v>50.247681531009945</v>
      </c>
      <c r="BL45" s="34">
        <f t="shared" si="2"/>
        <v>48.871906119404166</v>
      </c>
      <c r="BM45" s="34">
        <f>VLOOKUP($AX45&amp;"_"&amp;$BC$14,データシート1!$A:$BT,MATCH($BC$12&amp;"_"&amp;BM$20,データシート1!$A$1:$BT$1,0),0)</f>
        <v>21.810050052323007</v>
      </c>
      <c r="BN45" s="34">
        <f>VLOOKUP($AX45&amp;"_"&amp;$BC$14,データシート1!$A:$BT,MATCH($BC$12&amp;"_"&amp;BN$20,データシート1!$A$1:$BT$1,0),0)</f>
        <v>27.061856067081159</v>
      </c>
      <c r="BO45" s="34">
        <f>VLOOKUP($AX45&amp;"_"&amp;$BC$14,データシート1!$A:$BT,MATCH($BC$12&amp;"_"&amp;BO$20,データシート1!$A$1:$BT$1,0),0)</f>
        <v>1.3757754116057801</v>
      </c>
      <c r="BP45" s="34">
        <f>VLOOKUP($AX45&amp;"_"&amp;$BC$14,データシート1!$A:$BT,MATCH($BC$12&amp;"_"&amp;BP$20,データシート1!$A$1:$BT$1,0),0)</f>
        <v>0</v>
      </c>
      <c r="BQ45" s="34">
        <f>VLOOKUP($AX45&amp;"_"&amp;$BC$14,データシート1!$A:$BT,MATCH($BC$12&amp;"_"&amp;BQ$20,データシート1!$A$1:$BT$1,0),0)</f>
        <v>0</v>
      </c>
      <c r="BR45" s="35">
        <f t="shared" si="3"/>
        <v>191.22141959817532</v>
      </c>
      <c r="BT45" s="121" t="str">
        <f t="shared" si="4"/>
        <v>綾川町</v>
      </c>
      <c r="BU45" s="33">
        <f t="shared" si="25"/>
        <v>191.22141959817532</v>
      </c>
      <c r="BV45" s="59">
        <f t="shared" si="16"/>
        <v>0.39505903312591351</v>
      </c>
      <c r="BW45" s="59">
        <f t="shared" si="16"/>
        <v>0.30773882141821052</v>
      </c>
      <c r="BX45" s="59">
        <f t="shared" si="16"/>
        <v>8.3584560553500616E-3</v>
      </c>
      <c r="BY45" s="59">
        <f t="shared" si="16"/>
        <v>7.8961755652352889E-2</v>
      </c>
      <c r="BZ45" s="59">
        <f t="shared" si="16"/>
        <v>0.16377238778715725</v>
      </c>
      <c r="CA45" s="59">
        <f t="shared" si="32"/>
        <v>0.17839633507473471</v>
      </c>
      <c r="CB45" s="59">
        <f t="shared" si="32"/>
        <v>0.26277224401219446</v>
      </c>
      <c r="CC45" s="59">
        <f t="shared" si="32"/>
        <v>0.25557757191689895</v>
      </c>
      <c r="CD45" s="59">
        <f t="shared" si="32"/>
        <v>0.11405652200550405</v>
      </c>
      <c r="CE45" s="59">
        <f t="shared" si="32"/>
        <v>0.14152104991139491</v>
      </c>
      <c r="CF45" s="59">
        <f t="shared" si="32"/>
        <v>7.1946720952954799E-3</v>
      </c>
      <c r="CG45" s="59">
        <f t="shared" si="32"/>
        <v>0</v>
      </c>
      <c r="CH45" s="59">
        <f t="shared" si="32"/>
        <v>0</v>
      </c>
      <c r="CI45" s="122">
        <f t="shared" si="6"/>
        <v>1</v>
      </c>
      <c r="CK45" s="123" t="str">
        <f t="shared" si="7"/>
        <v>綾川町</v>
      </c>
      <c r="CL45" s="124">
        <f t="shared" si="17"/>
        <v>75.543749139419745</v>
      </c>
      <c r="CM45" s="65">
        <f t="shared" si="18"/>
        <v>0.13921734253075463</v>
      </c>
      <c r="CN45" s="66">
        <f t="shared" si="19"/>
        <v>58.846254297059573</v>
      </c>
      <c r="CO45" s="65">
        <f t="shared" si="20"/>
        <v>0.17871995636136032</v>
      </c>
      <c r="CP45" s="66">
        <f t="shared" si="8"/>
        <v>1.5983158325530034</v>
      </c>
      <c r="CQ45" s="65">
        <f t="shared" si="21"/>
        <v>0</v>
      </c>
      <c r="CR45" s="66">
        <f t="shared" si="9"/>
        <v>15.099179009807164</v>
      </c>
      <c r="CS45" s="65">
        <f t="shared" si="22"/>
        <v>0</v>
      </c>
      <c r="CT45" s="66">
        <f t="shared" si="10"/>
        <v>31.31678848364308</v>
      </c>
      <c r="CU45" s="67">
        <f t="shared" si="23"/>
        <v>1</v>
      </c>
      <c r="CV45" s="16"/>
      <c r="CW45" s="959">
        <f t="shared" si="24"/>
        <v>10.516999999999999</v>
      </c>
      <c r="CX45" s="962">
        <f>VLOOKUP($AX45&amp;"_"&amp;$CW$14,データシート1!$A:$BT,MATCH($CW$12&amp;"_"&amp;CX$20,データシート1!$A$1:$BT$1,0),0)</f>
        <v>10.516999999999999</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38.923999999999999</v>
      </c>
      <c r="DB45" s="962">
        <f>VLOOKUP($AX45&amp;"_"&amp;$CW$14,データシート1!$A:$BT,MATCH($CW$12&amp;"_"&amp;DB$20,データシート1!$A$1:$BT$1,0),0)</f>
        <v>0</v>
      </c>
      <c r="DC45" s="962">
        <f>VLOOKUP($AX45&amp;"_"&amp;$CW$14,データシート1!$A:$BT,MATCH($CW$12&amp;"_"&amp;DC$20,データシート1!$A$1:$BT$1,0),0)</f>
        <v>0</v>
      </c>
      <c r="DD45" s="961">
        <f t="shared" si="11"/>
        <v>49.441000000000003</v>
      </c>
      <c r="DE45" s="16"/>
      <c r="DF45" s="125">
        <f>VLOOKUP($AX45&amp;"_"&amp;$DF$14,データシート1!$A:$BT,MATCH($DF$12&amp;"_"&amp;DF$20,データシート1!$A$1:$BT$1,0),0)</f>
        <v>3</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3</v>
      </c>
      <c r="DJ45" s="64">
        <f>VLOOKUP($AX45&amp;"_"&amp;$DF$14,データシート1!$A:$BT,MATCH($DF$12&amp;"_"&amp;DJ$20,データシート1!$A$1:$BT$1,0),0)</f>
        <v>0</v>
      </c>
      <c r="DK45" s="64">
        <f>VLOOKUP($AX45&amp;"_"&amp;$DF$14,データシート1!$A:$BT,MATCH($DF$12&amp;"_"&amp;DK$20,データシート1!$A$1:$BT$1,0),0)</f>
        <v>0</v>
      </c>
      <c r="DL45" s="68">
        <f t="shared" si="12"/>
        <v>6</v>
      </c>
      <c r="DM45" s="16"/>
      <c r="DN45" s="126">
        <f t="shared" si="26"/>
        <v>0.21</v>
      </c>
      <c r="DO45" s="127">
        <f t="shared" si="27"/>
        <v>0</v>
      </c>
      <c r="DP45" s="127">
        <f t="shared" si="29"/>
        <v>0</v>
      </c>
      <c r="DQ45" s="127">
        <f t="shared" si="30"/>
        <v>0.79</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17204</v>
      </c>
      <c r="AY46" s="18" t="str">
        <f>IF(IFERROR(比較地域マスタ!$Z31,"")=0,"",IFERROR(比較地域マスタ!$Z31,""))</f>
        <v>輪島市</v>
      </c>
      <c r="BB46" s="110" t="str">
        <f t="shared" si="0"/>
        <v>17204</v>
      </c>
      <c r="BC46" s="1031" t="str">
        <f t="shared" si="0"/>
        <v>輪島市</v>
      </c>
      <c r="BD46" s="34">
        <f t="shared" si="14"/>
        <v>157.77886981752727</v>
      </c>
      <c r="BE46" s="34">
        <f t="shared" si="15"/>
        <v>29.598246435225246</v>
      </c>
      <c r="BF46" s="34">
        <f>VLOOKUP($AX46&amp;"_"&amp;$BC$14,データシート1!$A:$BT,MATCH($BC$12&amp;"_"&amp;BF$20,データシート1!$A$1:$BT$1,0),0)</f>
        <v>6.007859765925553</v>
      </c>
      <c r="BG46" s="34">
        <f>VLOOKUP($AX46&amp;"_"&amp;$BC$14,データシート1!$A:$BT,MATCH($BC$12&amp;"_"&amp;BG$20,データシート1!$A$1:$BT$1,0),0)</f>
        <v>2.0076823105684398</v>
      </c>
      <c r="BH46" s="34">
        <f>VLOOKUP($AX46&amp;"_"&amp;$BC$14,データシート1!$A:$BT,MATCH($BC$12&amp;"_"&amp;BH$20,データシート1!$A$1:$BT$1,0),0)</f>
        <v>21.582704358731252</v>
      </c>
      <c r="BI46" s="34">
        <f>VLOOKUP($AX46&amp;"_"&amp;$BC$14,データシート1!$A:$BT,MATCH($BC$12&amp;"_"&amp;BI$20,データシート1!$A$1:$BT$1,0),0)</f>
        <v>31.915504788642696</v>
      </c>
      <c r="BJ46" s="34">
        <f>VLOOKUP($AX46&amp;"_"&amp;$BC$14,データシート1!$A:$BT,MATCH($BC$12&amp;"_"&amp;BJ$20,データシート1!$A$1:$BT$1,0),0)</f>
        <v>45.337396385745919</v>
      </c>
      <c r="BK46" s="34">
        <f t="shared" si="1"/>
        <v>46.266900197530511</v>
      </c>
      <c r="BL46" s="34">
        <f t="shared" si="2"/>
        <v>43.996563279864873</v>
      </c>
      <c r="BM46" s="34">
        <f>VLOOKUP($AX46&amp;"_"&amp;$BC$14,データシート1!$A:$BT,MATCH($BC$12&amp;"_"&amp;BM$20,データシート1!$A$1:$BT$1,0),0)</f>
        <v>19.6762070547442</v>
      </c>
      <c r="BN46" s="34">
        <f>VLOOKUP($AX46&amp;"_"&amp;$BC$14,データシート1!$A:$BT,MATCH($BC$12&amp;"_"&amp;BN$20,データシート1!$A$1:$BT$1,0),0)</f>
        <v>24.320356225120669</v>
      </c>
      <c r="BO46" s="34">
        <f>VLOOKUP($AX46&amp;"_"&amp;$BC$14,データシート1!$A:$BT,MATCH($BC$12&amp;"_"&amp;BO$20,データシート1!$A$1:$BT$1,0),0)</f>
        <v>1.45407252262574</v>
      </c>
      <c r="BP46" s="34">
        <f>VLOOKUP($AX46&amp;"_"&amp;$BC$14,データシート1!$A:$BT,MATCH($BC$12&amp;"_"&amp;BP$20,データシート1!$A$1:$BT$1,0),0)</f>
        <v>0.816264395039904</v>
      </c>
      <c r="BQ46" s="34">
        <f>VLOOKUP($AX46&amp;"_"&amp;$BC$14,データシート1!$A:$BT,MATCH($BC$12&amp;"_"&amp;BQ$20,データシート1!$A$1:$BT$1,0),0)</f>
        <v>4.6608220103828923</v>
      </c>
      <c r="BR46" s="35">
        <f t="shared" si="3"/>
        <v>157.77886981752727</v>
      </c>
      <c r="BT46" s="121" t="str">
        <f t="shared" si="4"/>
        <v>輪島市</v>
      </c>
      <c r="BU46" s="33">
        <f t="shared" si="25"/>
        <v>157.77886981752727</v>
      </c>
      <c r="BV46" s="59">
        <f t="shared" si="16"/>
        <v>0.18759322125615358</v>
      </c>
      <c r="BW46" s="59">
        <f t="shared" si="16"/>
        <v>3.8077720881596493E-2</v>
      </c>
      <c r="BX46" s="59">
        <f t="shared" si="16"/>
        <v>1.2724658966630597E-2</v>
      </c>
      <c r="BY46" s="59">
        <f t="shared" si="16"/>
        <v>0.13679084140792649</v>
      </c>
      <c r="BZ46" s="59">
        <f t="shared" si="16"/>
        <v>0.20227996832245837</v>
      </c>
      <c r="CA46" s="59">
        <f t="shared" si="32"/>
        <v>0.28734770656032105</v>
      </c>
      <c r="CB46" s="59">
        <f t="shared" si="32"/>
        <v>0.2932388871275261</v>
      </c>
      <c r="CC46" s="59">
        <f t="shared" si="32"/>
        <v>0.2788495273844166</v>
      </c>
      <c r="CD46" s="59">
        <f t="shared" si="32"/>
        <v>0.12470749142454828</v>
      </c>
      <c r="CE46" s="59">
        <f t="shared" si="32"/>
        <v>0.15414203595986831</v>
      </c>
      <c r="CF46" s="59">
        <f t="shared" si="32"/>
        <v>9.2158888215347744E-3</v>
      </c>
      <c r="CG46" s="59">
        <f t="shared" si="32"/>
        <v>5.1734709215747422E-3</v>
      </c>
      <c r="CH46" s="59">
        <f t="shared" si="32"/>
        <v>2.9540216733540913E-2</v>
      </c>
      <c r="CI46" s="122">
        <f t="shared" si="6"/>
        <v>1</v>
      </c>
      <c r="CK46" s="123" t="str">
        <f t="shared" si="7"/>
        <v>輪島市</v>
      </c>
      <c r="CL46" s="124">
        <f t="shared" si="17"/>
        <v>29.598246435225246</v>
      </c>
      <c r="CM46" s="65">
        <f t="shared" si="18"/>
        <v>0.13091991812691692</v>
      </c>
      <c r="CN46" s="66">
        <f t="shared" si="19"/>
        <v>6.007859765925553</v>
      </c>
      <c r="CO46" s="65">
        <f t="shared" si="20"/>
        <v>0.64498842366088904</v>
      </c>
      <c r="CP46" s="66">
        <f t="shared" si="8"/>
        <v>2.0076823105684398</v>
      </c>
      <c r="CQ46" s="65">
        <f t="shared" si="21"/>
        <v>0</v>
      </c>
      <c r="CR46" s="66">
        <f t="shared" si="9"/>
        <v>21.582704358731252</v>
      </c>
      <c r="CS46" s="65">
        <f t="shared" si="22"/>
        <v>0</v>
      </c>
      <c r="CT46" s="66">
        <f t="shared" si="10"/>
        <v>31.915504788642696</v>
      </c>
      <c r="CU46" s="67">
        <f t="shared" si="23"/>
        <v>0</v>
      </c>
      <c r="CV46" s="16"/>
      <c r="CW46" s="959">
        <f t="shared" si="24"/>
        <v>3.875</v>
      </c>
      <c r="CX46" s="962">
        <f>VLOOKUP($AX46&amp;"_"&amp;$CW$14,データシート1!$A:$BT,MATCH($CW$12&amp;"_"&amp;CX$20,データシート1!$A$1:$BT$1,0),0)</f>
        <v>3.875</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3.875</v>
      </c>
      <c r="DE46" s="16"/>
      <c r="DF46" s="125">
        <f>VLOOKUP($AX46&amp;"_"&amp;$DF$14,データシート1!$A:$BT,MATCH($DF$12&amp;"_"&amp;DF$20,データシート1!$A$1:$BT$1,0),0)</f>
        <v>1</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1</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34203</v>
      </c>
      <c r="AY47" s="18" t="str">
        <f>IF(IFERROR(比較地域マスタ!$Z32,"")=0,"",IFERROR(比較地域マスタ!$Z32,""))</f>
        <v>竹原市</v>
      </c>
      <c r="BB47" s="110" t="str">
        <f t="shared" si="0"/>
        <v>34203</v>
      </c>
      <c r="BC47" s="1031" t="str">
        <f t="shared" si="0"/>
        <v>竹原市</v>
      </c>
      <c r="BD47" s="34">
        <f t="shared" si="14"/>
        <v>374.98351123061855</v>
      </c>
      <c r="BE47" s="34">
        <f t="shared" si="15"/>
        <v>224.95771252394516</v>
      </c>
      <c r="BF47" s="34">
        <f>VLOOKUP($AX47&amp;"_"&amp;$BC$14,データシート1!$A:$BT,MATCH($BC$12&amp;"_"&amp;BF$20,データシート1!$A$1:$BT$1,0),0)</f>
        <v>218.57023432363115</v>
      </c>
      <c r="BG47" s="34">
        <f>VLOOKUP($AX47&amp;"_"&amp;$BC$14,データシート1!$A:$BT,MATCH($BC$12&amp;"_"&amp;BG$20,データシート1!$A$1:$BT$1,0),0)</f>
        <v>1.7823358186640976</v>
      </c>
      <c r="BH47" s="34">
        <f>VLOOKUP($AX47&amp;"_"&amp;$BC$14,データシート1!$A:$BT,MATCH($BC$12&amp;"_"&amp;BH$20,データシート1!$A$1:$BT$1,0),0)</f>
        <v>4.6051423816498991</v>
      </c>
      <c r="BI47" s="34">
        <f>VLOOKUP($AX47&amp;"_"&amp;$BC$14,データシート1!$A:$BT,MATCH($BC$12&amp;"_"&amp;BI$20,データシート1!$A$1:$BT$1,0),0)</f>
        <v>36.121279009562841</v>
      </c>
      <c r="BJ47" s="34">
        <f>VLOOKUP($AX47&amp;"_"&amp;$BC$14,データシート1!$A:$BT,MATCH($BC$12&amp;"_"&amp;BJ$20,データシート1!$A$1:$BT$1,0),0)</f>
        <v>35.378869104892189</v>
      </c>
      <c r="BK47" s="34">
        <f t="shared" si="1"/>
        <v>76.036320933562592</v>
      </c>
      <c r="BL47" s="34">
        <f t="shared" si="2"/>
        <v>38.48005104618403</v>
      </c>
      <c r="BM47" s="34">
        <f>VLOOKUP($AX47&amp;"_"&amp;$BC$14,データシート1!$A:$BT,MATCH($BC$12&amp;"_"&amp;BM$20,データシート1!$A$1:$BT$1,0),0)</f>
        <v>20.348979210031786</v>
      </c>
      <c r="BN47" s="34">
        <f>VLOOKUP($AX47&amp;"_"&amp;$BC$14,データシート1!$A:$BT,MATCH($BC$12&amp;"_"&amp;BN$20,データシート1!$A$1:$BT$1,0),0)</f>
        <v>18.131071836152248</v>
      </c>
      <c r="BO47" s="34">
        <f>VLOOKUP($AX47&amp;"_"&amp;$BC$14,データシート1!$A:$BT,MATCH($BC$12&amp;"_"&amp;BO$20,データシート1!$A$1:$BT$1,0),0)</f>
        <v>1.4054360621636799</v>
      </c>
      <c r="BP47" s="34">
        <f>VLOOKUP($AX47&amp;"_"&amp;$BC$14,データシート1!$A:$BT,MATCH($BC$12&amp;"_"&amp;BP$20,データシート1!$A$1:$BT$1,0),0)</f>
        <v>36.150833825214889</v>
      </c>
      <c r="BQ47" s="34">
        <f>VLOOKUP($AX47&amp;"_"&amp;$BC$14,データシート1!$A:$BT,MATCH($BC$12&amp;"_"&amp;BQ$20,データシート1!$A$1:$BT$1,0),0)</f>
        <v>2.489329658655774</v>
      </c>
      <c r="BR47" s="35">
        <f t="shared" si="3"/>
        <v>374.98351123061855</v>
      </c>
      <c r="BT47" s="121" t="str">
        <f t="shared" si="4"/>
        <v>竹原市</v>
      </c>
      <c r="BU47" s="33">
        <f t="shared" si="25"/>
        <v>374.98351123061855</v>
      </c>
      <c r="BV47" s="59">
        <f t="shared" si="16"/>
        <v>0.59991361162969636</v>
      </c>
      <c r="BW47" s="59">
        <f t="shared" si="16"/>
        <v>0.58287958744193502</v>
      </c>
      <c r="BX47" s="59">
        <f t="shared" si="16"/>
        <v>4.7531045106885871E-3</v>
      </c>
      <c r="BY47" s="59">
        <f t="shared" si="16"/>
        <v>1.2280919677072658E-2</v>
      </c>
      <c r="BZ47" s="59">
        <f t="shared" si="16"/>
        <v>9.6327646223750618E-2</v>
      </c>
      <c r="CA47" s="59">
        <f t="shared" si="32"/>
        <v>9.4347799423996098E-2</v>
      </c>
      <c r="CB47" s="59">
        <f t="shared" si="32"/>
        <v>0.20277243840409695</v>
      </c>
      <c r="CC47" s="59">
        <f t="shared" si="32"/>
        <v>0.10261798157444427</v>
      </c>
      <c r="CD47" s="59">
        <f t="shared" si="32"/>
        <v>5.426633065344829E-2</v>
      </c>
      <c r="CE47" s="59">
        <f t="shared" si="32"/>
        <v>4.8351650920995991E-2</v>
      </c>
      <c r="CF47" s="59">
        <f t="shared" si="32"/>
        <v>3.7479942986061669E-3</v>
      </c>
      <c r="CG47" s="59">
        <f t="shared" si="32"/>
        <v>9.6406462531046525E-2</v>
      </c>
      <c r="CH47" s="59">
        <f t="shared" si="32"/>
        <v>6.6385043184600508E-3</v>
      </c>
      <c r="CI47" s="122">
        <f t="shared" si="6"/>
        <v>1</v>
      </c>
      <c r="CK47" s="123" t="str">
        <f t="shared" si="7"/>
        <v>竹原市</v>
      </c>
      <c r="CL47" s="124">
        <f t="shared" si="17"/>
        <v>224.95771252394516</v>
      </c>
      <c r="CM47" s="65">
        <f t="shared" si="18"/>
        <v>0.47570718424961361</v>
      </c>
      <c r="CN47" s="66">
        <f t="shared" si="19"/>
        <v>218.57023432363115</v>
      </c>
      <c r="CO47" s="65">
        <f t="shared" si="20"/>
        <v>0.48960921111310701</v>
      </c>
      <c r="CP47" s="66">
        <f t="shared" si="8"/>
        <v>1.7823358186640976</v>
      </c>
      <c r="CQ47" s="65">
        <f t="shared" si="21"/>
        <v>0</v>
      </c>
      <c r="CR47" s="66">
        <f t="shared" si="9"/>
        <v>4.6051423816498991</v>
      </c>
      <c r="CS47" s="65">
        <f t="shared" si="22"/>
        <v>0</v>
      </c>
      <c r="CT47" s="66">
        <f t="shared" si="10"/>
        <v>36.121279009562841</v>
      </c>
      <c r="CU47" s="67">
        <f t="shared" si="23"/>
        <v>0</v>
      </c>
      <c r="CV47" s="16"/>
      <c r="CW47" s="959">
        <f t="shared" si="24"/>
        <v>107.014</v>
      </c>
      <c r="CX47" s="962">
        <f>VLOOKUP($AX47&amp;"_"&amp;$CW$14,データシート1!$A:$BT,MATCH($CW$12&amp;"_"&amp;CX$20,データシート1!$A$1:$BT$1,0),0)</f>
        <v>107.014</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426.024</v>
      </c>
      <c r="DC47" s="962">
        <f>VLOOKUP($AX47&amp;"_"&amp;$CW$14,データシート1!$A:$BT,MATCH($CW$12&amp;"_"&amp;DC$20,データシート1!$A$1:$BT$1,0),0)</f>
        <v>0</v>
      </c>
      <c r="DD47" s="961">
        <f t="shared" si="11"/>
        <v>533.03800000000001</v>
      </c>
      <c r="DE47" s="16"/>
      <c r="DF47" s="125">
        <f>VLOOKUP($AX47&amp;"_"&amp;$DF$14,データシート1!$A:$BT,MATCH($DF$12&amp;"_"&amp;DF$20,データシート1!$A$1:$BT$1,0),0)</f>
        <v>5</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1</v>
      </c>
      <c r="DK47" s="64">
        <f>VLOOKUP($AX47&amp;"_"&amp;$DF$14,データシート1!$A:$BT,MATCH($DF$12&amp;"_"&amp;DK$20,データシート1!$A$1:$BT$1,0),0)</f>
        <v>0</v>
      </c>
      <c r="DL47" s="68">
        <f t="shared" si="12"/>
        <v>6</v>
      </c>
      <c r="DM47" s="16"/>
      <c r="DN47" s="126">
        <f t="shared" si="26"/>
        <v>0.2</v>
      </c>
      <c r="DO47" s="127">
        <f t="shared" si="27"/>
        <v>0</v>
      </c>
      <c r="DP47" s="127">
        <f t="shared" si="29"/>
        <v>0</v>
      </c>
      <c r="DQ47" s="127">
        <f t="shared" si="30"/>
        <v>0</v>
      </c>
      <c r="DR47" s="127">
        <f t="shared" si="31"/>
        <v>0.8</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01223</v>
      </c>
      <c r="AY48" s="18" t="str">
        <f>IF(IFERROR(比較地域マスタ!$Z33,"")=0,"",IFERROR(比較地域マスタ!$Z33,""))</f>
        <v>根室市</v>
      </c>
      <c r="BB48" s="110" t="str">
        <f t="shared" si="0"/>
        <v>01223</v>
      </c>
      <c r="BC48" s="1031" t="str">
        <f t="shared" si="0"/>
        <v>根室市</v>
      </c>
      <c r="BD48" s="34">
        <f t="shared" si="14"/>
        <v>287.72890040470077</v>
      </c>
      <c r="BE48" s="34">
        <f t="shared" si="15"/>
        <v>141.26350159817409</v>
      </c>
      <c r="BF48" s="34">
        <f>VLOOKUP($AX48&amp;"_"&amp;$BC$14,データシート1!$A:$BT,MATCH($BC$12&amp;"_"&amp;BF$20,データシート1!$A$1:$BT$1,0),0)</f>
        <v>117.30811746222865</v>
      </c>
      <c r="BG48" s="34">
        <f>VLOOKUP($AX48&amp;"_"&amp;$BC$14,データシート1!$A:$BT,MATCH($BC$12&amp;"_"&amp;BG$20,データシート1!$A$1:$BT$1,0),0)</f>
        <v>1.7406937273240348</v>
      </c>
      <c r="BH48" s="34">
        <f>VLOOKUP($AX48&amp;"_"&amp;$BC$14,データシート1!$A:$BT,MATCH($BC$12&amp;"_"&amp;BH$20,データシート1!$A$1:$BT$1,0),0)</f>
        <v>22.214690408621419</v>
      </c>
      <c r="BI48" s="34">
        <f>VLOOKUP($AX48&amp;"_"&amp;$BC$14,データシート1!$A:$BT,MATCH($BC$12&amp;"_"&amp;BI$20,データシート1!$A$1:$BT$1,0),0)</f>
        <v>37.025227096914129</v>
      </c>
      <c r="BJ48" s="34">
        <f>VLOOKUP($AX48&amp;"_"&amp;$BC$14,データシート1!$A:$BT,MATCH($BC$12&amp;"_"&amp;BJ$20,データシート1!$A$1:$BT$1,0),0)</f>
        <v>53.976396183344434</v>
      </c>
      <c r="BK48" s="34">
        <f t="shared" si="1"/>
        <v>51.084298977968139</v>
      </c>
      <c r="BL48" s="34">
        <f t="shared" si="2"/>
        <v>46.898420382008567</v>
      </c>
      <c r="BM48" s="34">
        <f>VLOOKUP($AX48&amp;"_"&amp;$BC$14,データシート1!$A:$BT,MATCH($BC$12&amp;"_"&amp;BM$20,データシート1!$A$1:$BT$1,0),0)</f>
        <v>21.323479483448345</v>
      </c>
      <c r="BN48" s="34">
        <f>VLOOKUP($AX48&amp;"_"&amp;$BC$14,データシート1!$A:$BT,MATCH($BC$12&amp;"_"&amp;BN$20,データシート1!$A$1:$BT$1,0),0)</f>
        <v>25.574940898560218</v>
      </c>
      <c r="BO48" s="34">
        <f>VLOOKUP($AX48&amp;"_"&amp;$BC$14,データシート1!$A:$BT,MATCH($BC$12&amp;"_"&amp;BO$20,データシート1!$A$1:$BT$1,0),0)</f>
        <v>1.41477799934727</v>
      </c>
      <c r="BP48" s="34">
        <f>VLOOKUP($AX48&amp;"_"&amp;$BC$14,データシート1!$A:$BT,MATCH($BC$12&amp;"_"&amp;BP$20,データシート1!$A$1:$BT$1,0),0)</f>
        <v>2.7711005966122975</v>
      </c>
      <c r="BQ48" s="34">
        <f>VLOOKUP($AX48&amp;"_"&amp;$BC$14,データシート1!$A:$BT,MATCH($BC$12&amp;"_"&amp;BQ$20,データシート1!$A$1:$BT$1,0),0)</f>
        <v>4.3794765483000004</v>
      </c>
      <c r="BR48" s="35">
        <f t="shared" si="3"/>
        <v>287.72890040470077</v>
      </c>
      <c r="BT48" s="121" t="str">
        <f t="shared" si="4"/>
        <v>根室市</v>
      </c>
      <c r="BU48" s="33">
        <f t="shared" si="25"/>
        <v>287.72890040470077</v>
      </c>
      <c r="BV48" s="59">
        <f t="shared" si="16"/>
        <v>0.49096041933737639</v>
      </c>
      <c r="BW48" s="59">
        <f t="shared" si="16"/>
        <v>0.40770363108200353</v>
      </c>
      <c r="BX48" s="59">
        <f t="shared" si="16"/>
        <v>6.0497701999197443E-3</v>
      </c>
      <c r="BY48" s="59">
        <f t="shared" si="16"/>
        <v>7.7207018055453172E-2</v>
      </c>
      <c r="BZ48" s="59">
        <f t="shared" si="16"/>
        <v>0.12868094600450927</v>
      </c>
      <c r="CA48" s="59">
        <f t="shared" si="32"/>
        <v>0.18759462851116013</v>
      </c>
      <c r="CB48" s="59">
        <f t="shared" si="32"/>
        <v>0.17754316269973675</v>
      </c>
      <c r="CC48" s="59">
        <f t="shared" si="32"/>
        <v>0.16299516772922115</v>
      </c>
      <c r="CD48" s="59">
        <f t="shared" si="32"/>
        <v>7.4109620039753132E-2</v>
      </c>
      <c r="CE48" s="59">
        <f t="shared" si="32"/>
        <v>8.8885547689467992E-2</v>
      </c>
      <c r="CF48" s="59">
        <f t="shared" si="32"/>
        <v>4.9170521187038747E-3</v>
      </c>
      <c r="CG48" s="59">
        <f t="shared" si="32"/>
        <v>9.6309428518117149E-3</v>
      </c>
      <c r="CH48" s="59">
        <f t="shared" si="32"/>
        <v>1.5220843447217549E-2</v>
      </c>
      <c r="CI48" s="122">
        <f t="shared" si="6"/>
        <v>1</v>
      </c>
      <c r="CK48" s="123" t="str">
        <f t="shared" si="7"/>
        <v>根室市</v>
      </c>
      <c r="CL48" s="124">
        <f t="shared" si="17"/>
        <v>141.26350159817409</v>
      </c>
      <c r="CM48" s="65">
        <f t="shared" si="18"/>
        <v>0</v>
      </c>
      <c r="CN48" s="66">
        <f t="shared" si="19"/>
        <v>117.30811746222865</v>
      </c>
      <c r="CO48" s="65">
        <f t="shared" si="20"/>
        <v>0</v>
      </c>
      <c r="CP48" s="66">
        <f t="shared" si="8"/>
        <v>1.7406937273240348</v>
      </c>
      <c r="CQ48" s="65">
        <f t="shared" si="21"/>
        <v>0</v>
      </c>
      <c r="CR48" s="66">
        <f t="shared" si="9"/>
        <v>22.214690408621419</v>
      </c>
      <c r="CS48" s="65">
        <f t="shared" si="22"/>
        <v>0</v>
      </c>
      <c r="CT48" s="66">
        <f t="shared" si="10"/>
        <v>37.025227096914129</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24442</v>
      </c>
      <c r="AY49" s="18" t="str">
        <f>IF(IFERROR(比較地域マスタ!$Z34,"")=0,"",IFERROR(比較地域マスタ!$Z34,""))</f>
        <v>明和町</v>
      </c>
      <c r="BB49" s="110" t="str">
        <f t="shared" si="0"/>
        <v>24442</v>
      </c>
      <c r="BC49" s="1031" t="str">
        <f t="shared" si="0"/>
        <v>明和町</v>
      </c>
      <c r="BD49" s="34">
        <f t="shared" si="14"/>
        <v>139.99709784268825</v>
      </c>
      <c r="BE49" s="34">
        <f t="shared" si="15"/>
        <v>40.931080997569438</v>
      </c>
      <c r="BF49" s="34">
        <f>VLOOKUP($AX49&amp;"_"&amp;$BC$14,データシート1!$A:$BT,MATCH($BC$12&amp;"_"&amp;BF$20,データシート1!$A$1:$BT$1,0),0)</f>
        <v>33.745174660685514</v>
      </c>
      <c r="BG49" s="34">
        <f>VLOOKUP($AX49&amp;"_"&amp;$BC$14,データシート1!$A:$BT,MATCH($BC$12&amp;"_"&amp;BG$20,データシート1!$A$1:$BT$1,0),0)</f>
        <v>1.4580292951846834</v>
      </c>
      <c r="BH49" s="34">
        <f>VLOOKUP($AX49&amp;"_"&amp;$BC$14,データシート1!$A:$BT,MATCH($BC$12&amp;"_"&amp;BH$20,データシート1!$A$1:$BT$1,0),0)</f>
        <v>5.7278770416992444</v>
      </c>
      <c r="BI49" s="34">
        <f>VLOOKUP($AX49&amp;"_"&amp;$BC$14,データシート1!$A:$BT,MATCH($BC$12&amp;"_"&amp;BI$20,データシート1!$A$1:$BT$1,0),0)</f>
        <v>25.7892533007578</v>
      </c>
      <c r="BJ49" s="34">
        <f>VLOOKUP($AX49&amp;"_"&amp;$BC$14,データシート1!$A:$BT,MATCH($BC$12&amp;"_"&amp;BJ$20,データシート1!$A$1:$BT$1,0),0)</f>
        <v>27.669621063047021</v>
      </c>
      <c r="BK49" s="34">
        <f t="shared" si="1"/>
        <v>42.970218360532051</v>
      </c>
      <c r="BL49" s="34">
        <f t="shared" si="2"/>
        <v>41.627840374357604</v>
      </c>
      <c r="BM49" s="34">
        <f>VLOOKUP($AX49&amp;"_"&amp;$BC$14,データシート1!$A:$BT,MATCH($BC$12&amp;"_"&amp;BM$20,データシート1!$A$1:$BT$1,0),0)</f>
        <v>21.266395785423946</v>
      </c>
      <c r="BN49" s="34">
        <f>VLOOKUP($AX49&amp;"_"&amp;$BC$14,データシート1!$A:$BT,MATCH($BC$12&amp;"_"&amp;BN$20,データシート1!$A$1:$BT$1,0),0)</f>
        <v>20.361444588933661</v>
      </c>
      <c r="BO49" s="34">
        <f>VLOOKUP($AX49&amp;"_"&amp;$BC$14,データシート1!$A:$BT,MATCH($BC$12&amp;"_"&amp;BO$20,データシート1!$A$1:$BT$1,0),0)</f>
        <v>1.34237798617445</v>
      </c>
      <c r="BP49" s="34">
        <f>VLOOKUP($AX49&amp;"_"&amp;$BC$14,データシート1!$A:$BT,MATCH($BC$12&amp;"_"&amp;BP$20,データシート1!$A$1:$BT$1,0),0)</f>
        <v>0</v>
      </c>
      <c r="BQ49" s="34">
        <f>VLOOKUP($AX49&amp;"_"&amp;$BC$14,データシート1!$A:$BT,MATCH($BC$12&amp;"_"&amp;BQ$20,データシート1!$A$1:$BT$1,0),0)</f>
        <v>2.6369241207819409</v>
      </c>
      <c r="BR49" s="35">
        <f t="shared" si="3"/>
        <v>139.99709784268825</v>
      </c>
      <c r="BT49" s="121" t="str">
        <f t="shared" si="4"/>
        <v>明和町</v>
      </c>
      <c r="BU49" s="33">
        <f t="shared" si="25"/>
        <v>139.99709784268825</v>
      </c>
      <c r="BV49" s="59">
        <f t="shared" si="16"/>
        <v>0.29237092502848039</v>
      </c>
      <c r="BW49" s="59">
        <f t="shared" si="16"/>
        <v>0.24104195858834335</v>
      </c>
      <c r="BX49" s="59">
        <f t="shared" si="16"/>
        <v>1.0414710859385383E-2</v>
      </c>
      <c r="BY49" s="59">
        <f t="shared" si="16"/>
        <v>4.0914255580751666E-2</v>
      </c>
      <c r="BZ49" s="59">
        <f t="shared" si="16"/>
        <v>0.18421277082283971</v>
      </c>
      <c r="CA49" s="59">
        <f t="shared" si="32"/>
        <v>0.19764424755532278</v>
      </c>
      <c r="CB49" s="59">
        <f t="shared" si="32"/>
        <v>0.30693649384658506</v>
      </c>
      <c r="CC49" s="59">
        <f t="shared" si="32"/>
        <v>0.29734788089060188</v>
      </c>
      <c r="CD49" s="59">
        <f t="shared" si="32"/>
        <v>0.15190597600330644</v>
      </c>
      <c r="CE49" s="59">
        <f t="shared" si="32"/>
        <v>0.14544190488729547</v>
      </c>
      <c r="CF49" s="59">
        <f t="shared" si="32"/>
        <v>9.5886129559832126E-3</v>
      </c>
      <c r="CG49" s="59">
        <f t="shared" si="32"/>
        <v>0</v>
      </c>
      <c r="CH49" s="59">
        <f t="shared" si="32"/>
        <v>1.8835562746772054E-2</v>
      </c>
      <c r="CI49" s="122">
        <f t="shared" si="6"/>
        <v>1</v>
      </c>
      <c r="CK49" s="123" t="str">
        <f t="shared" si="7"/>
        <v>明和町</v>
      </c>
      <c r="CL49" s="124">
        <f t="shared" si="17"/>
        <v>40.931080997569438</v>
      </c>
      <c r="CM49" s="65">
        <f t="shared" si="18"/>
        <v>0</v>
      </c>
      <c r="CN49" s="66">
        <f t="shared" si="19"/>
        <v>33.745174660685514</v>
      </c>
      <c r="CO49" s="65">
        <f t="shared" si="20"/>
        <v>0</v>
      </c>
      <c r="CP49" s="66">
        <f t="shared" si="8"/>
        <v>1.4580292951846834</v>
      </c>
      <c r="CQ49" s="65">
        <f t="shared" si="21"/>
        <v>0</v>
      </c>
      <c r="CR49" s="66">
        <f t="shared" si="9"/>
        <v>5.7278770416992444</v>
      </c>
      <c r="CS49" s="65">
        <f t="shared" si="22"/>
        <v>0</v>
      </c>
      <c r="CT49" s="66">
        <f t="shared" si="10"/>
        <v>25.7892533007578</v>
      </c>
      <c r="CU49" s="67">
        <f t="shared" si="23"/>
        <v>0.11718059320124637</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3.0219999999999998</v>
      </c>
      <c r="DB49" s="962">
        <f>VLOOKUP($AX49&amp;"_"&amp;$CW$14,データシート1!$A:$BT,MATCH($CW$12&amp;"_"&amp;DB$20,データシート1!$A$1:$BT$1,0),0)</f>
        <v>0</v>
      </c>
      <c r="DC49" s="962">
        <f>VLOOKUP($AX49&amp;"_"&amp;$CW$14,データシート1!$A:$BT,MATCH($CW$12&amp;"_"&amp;DC$20,データシート1!$A$1:$BT$1,0),0)</f>
        <v>0</v>
      </c>
      <c r="DD49" s="961">
        <f t="shared" si="11"/>
        <v>3.0219999999999998</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1</v>
      </c>
      <c r="DJ49" s="64">
        <f>VLOOKUP($AX49&amp;"_"&amp;$DF$14,データシート1!$A:$BT,MATCH($DF$12&amp;"_"&amp;DJ$20,データシート1!$A$1:$BT$1,0),0)</f>
        <v>0</v>
      </c>
      <c r="DK49" s="64">
        <f>VLOOKUP($AX49&amp;"_"&amp;$DF$14,データシート1!$A:$BT,MATCH($DF$12&amp;"_"&amp;DK$20,データシート1!$A$1:$BT$1,0),0)</f>
        <v>0</v>
      </c>
      <c r="DL49" s="68">
        <f t="shared" si="12"/>
        <v>1</v>
      </c>
      <c r="DM49" s="16"/>
      <c r="DN49" s="126">
        <f t="shared" si="26"/>
        <v>0</v>
      </c>
      <c r="DO49" s="127">
        <f t="shared" si="27"/>
        <v>0</v>
      </c>
      <c r="DP49" s="127">
        <f t="shared" si="29"/>
        <v>0</v>
      </c>
      <c r="DQ49" s="127">
        <f t="shared" si="30"/>
        <v>1</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阿蘇市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熊本県</v>
      </c>
      <c r="AY4" s="1038" t="str">
        <f>年度マスタ!$J4</f>
        <v>阿蘇市</v>
      </c>
      <c r="AZ4" s="1038" t="str">
        <f>年度マスタ!$K4</f>
        <v>43214</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1614</v>
      </c>
      <c r="BY11" s="22" t="s">
        <v>1615</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03213</v>
      </c>
      <c r="AY13" s="18" t="str">
        <f>IF(IFERROR(比較地域マスタ!$Z6,"")=0,"",IFERROR(比較地域マスタ!$Z6,""))</f>
        <v>二戸市</v>
      </c>
      <c r="BC13" s="844" t="str">
        <f t="shared" ref="BC13:BC59" si="0">AX13</f>
        <v>03213</v>
      </c>
      <c r="BD13" s="1031" t="str">
        <f>AY13</f>
        <v>二戸市</v>
      </c>
      <c r="BE13" s="34">
        <f>VLOOKUP($BC13&amp;"_"&amp;$AZ$7,データシート1!$A:$BT,MATCH("cb_"&amp;BE$12,データシート1!$A$1:$BT$1,0),0)</f>
        <v>2845.1000000000035</v>
      </c>
      <c r="BF13" s="34">
        <f>VLOOKUP($BC13&amp;"_"&amp;$AZ$7,データシート1!$A:$BT,MATCH("cb_"&amp;BF$12,データシート1!$A$1:$BT$1,0),0)</f>
        <v>3921.099999999999</v>
      </c>
      <c r="BG13" s="34">
        <f>VLOOKUP($BC13&amp;"_"&amp;$AZ$7,データシート1!$A:$BT,MATCH("cb_"&amp;BG$12,データシート1!$A$1:$BT$1,0),0)</f>
        <v>46219.4</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52985.600000000006</v>
      </c>
      <c r="BL13" s="36"/>
      <c r="BM13" s="844" t="str">
        <f>AX13</f>
        <v>03213</v>
      </c>
      <c r="BN13" s="1031" t="str">
        <f>AY13</f>
        <v>二戸市</v>
      </c>
      <c r="BO13" s="34">
        <f>BE13*VLOOKUP(BO$12,別紙!$B$4:$E$10,MATCH("設備利用率",別紙!$B$4:$E$4,0),0)/100*8760/10^3</f>
        <v>3414.4614120000042</v>
      </c>
      <c r="BP13" s="34">
        <f>BF13*VLOOKUP(BP$12,別紙!$B$4:$E$10,MATCH("設備利用率",別紙!$B$4:$E$4,0),0)/100*8760/10^3</f>
        <v>5186.6742359999989</v>
      </c>
      <c r="BQ13" s="34">
        <f>BG13*VLOOKUP(BQ$12,別紙!$B$4:$E$10,MATCH("設備利用率",別紙!$B$4:$E$4,0),0)/100*8760/10^3</f>
        <v>100410.722112</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109011.85776000001</v>
      </c>
      <c r="BV13" s="36"/>
      <c r="BW13" s="33" t="str">
        <f>AX13</f>
        <v>03213</v>
      </c>
      <c r="BX13" s="33" t="str">
        <f>AY13</f>
        <v>二戸市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135952.79276018831</v>
      </c>
      <c r="BZ13" s="36"/>
      <c r="CA13" s="33" t="str">
        <f>AX13</f>
        <v>03213</v>
      </c>
      <c r="CB13" s="33" t="str">
        <f>AY13</f>
        <v>二戸市</v>
      </c>
      <c r="CC13" s="223">
        <f>BO13/$BY13</f>
        <v>2.511505164901531E-2</v>
      </c>
      <c r="CD13" s="223">
        <f t="shared" ref="CD13:CH28" si="1">BP13/$BY13</f>
        <v>3.815055307579409E-2</v>
      </c>
      <c r="CE13" s="223">
        <f t="shared" si="1"/>
        <v>0.73857049990225532</v>
      </c>
      <c r="CF13" s="223">
        <f t="shared" si="1"/>
        <v>0</v>
      </c>
      <c r="CG13" s="223">
        <f t="shared" si="1"/>
        <v>0</v>
      </c>
      <c r="CH13" s="223">
        <f t="shared" si="1"/>
        <v>0</v>
      </c>
      <c r="CI13" s="223">
        <f>BU13/BY13</f>
        <v>0.80183610462706478</v>
      </c>
      <c r="CK13" s="18" t="str">
        <f>AX13</f>
        <v>03213</v>
      </c>
      <c r="CL13" s="18" t="str">
        <f>AY13</f>
        <v>二戸市</v>
      </c>
      <c r="CM13" s="18">
        <f>VLOOKUP($CK13&amp;"_"&amp;$AZ$7,データシート1!$A:$BT,MATCH("ca_太陽光発電（10kW未満）",データシート1!$A$1:$BT$1,0),0)</f>
        <v>551</v>
      </c>
      <c r="CN13" s="18">
        <f>VLOOKUP($CK13&amp;"_"&amp;$AZ$5,データシート1!$A:$BT,MATCH("ab_家庭",データシート1!$A$1:$BT$1,0),0)</f>
        <v>11715</v>
      </c>
      <c r="CO13" s="223">
        <f>CM13/CN13</f>
        <v>4.703371745625267E-2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08546</v>
      </c>
      <c r="AY14" s="18" t="str">
        <f>IF(IFERROR(比較地域マスタ!$Z7,"")=0,"",IFERROR(比較地域マスタ!$Z7,""))</f>
        <v>境町</v>
      </c>
      <c r="BC14" s="844" t="str">
        <f t="shared" si="0"/>
        <v>08546</v>
      </c>
      <c r="BD14" s="1031" t="str">
        <f t="shared" ref="BD14:BD60" si="2">AY14</f>
        <v>境町</v>
      </c>
      <c r="BE14" s="34">
        <f>VLOOKUP($BC14&amp;"_"&amp;$AZ$7,データシート1!$A:$BT,MATCH("cb_"&amp;BE$12,データシート1!$A$1:$BT$1,0),0)</f>
        <v>3961.9000000000078</v>
      </c>
      <c r="BF14" s="34">
        <f>VLOOKUP($BC14&amp;"_"&amp;$AZ$7,データシート1!$A:$BT,MATCH("cb_"&amp;BF$12,データシート1!$A$1:$BT$1,0),0)</f>
        <v>31319.800000000014</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35281.700000000019</v>
      </c>
      <c r="BL14" s="36"/>
      <c r="BM14" s="844" t="str">
        <f t="shared" ref="BM14:BM60" si="4">AX14</f>
        <v>08546</v>
      </c>
      <c r="BN14" s="1031" t="str">
        <f t="shared" ref="BN14:BN60" si="5">AY14</f>
        <v>境町</v>
      </c>
      <c r="BO14" s="34">
        <f>BE14*VLOOKUP(BO$12,別紙!$B$4:$E$10,MATCH("設備利用率",別紙!$B$4:$E$4,0),0)/100*8760/10^3</f>
        <v>4754.7554280000086</v>
      </c>
      <c r="BP14" s="34">
        <f>BF14*VLOOKUP(BP$12,別紙!$B$4:$E$10,MATCH("設備利用率",別紙!$B$4:$E$4,0),0)/100*8760/10^3</f>
        <v>41428.578648000017</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46183.334076000028</v>
      </c>
      <c r="BV14" s="36"/>
      <c r="BW14" s="33" t="str">
        <f t="shared" ref="BW14:BW60" si="7">AX14</f>
        <v>08546</v>
      </c>
      <c r="BX14" s="33" t="str">
        <f t="shared" ref="BX14:BX60" si="8">AY14</f>
        <v>境町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215936.63421230559</v>
      </c>
      <c r="BZ14" s="36"/>
      <c r="CA14" s="33" t="str">
        <f t="shared" ref="CA14:CA60" si="9">AX14</f>
        <v>08546</v>
      </c>
      <c r="CB14" s="33" t="str">
        <f t="shared" ref="CB14:CB60" si="10">AY14</f>
        <v>境町</v>
      </c>
      <c r="CC14" s="223">
        <f t="shared" ref="CC14:CC60" si="11">BO14/$BY14</f>
        <v>2.201921617119032E-2</v>
      </c>
      <c r="CD14" s="223">
        <f t="shared" si="1"/>
        <v>0.19185525790528007</v>
      </c>
      <c r="CE14" s="223">
        <f t="shared" si="1"/>
        <v>0</v>
      </c>
      <c r="CF14" s="223">
        <f t="shared" si="1"/>
        <v>0</v>
      </c>
      <c r="CG14" s="223">
        <f t="shared" si="1"/>
        <v>0</v>
      </c>
      <c r="CH14" s="223">
        <f t="shared" si="1"/>
        <v>0</v>
      </c>
      <c r="CI14" s="223">
        <f t="shared" ref="CI14:CI60" si="12">BU14/BY14</f>
        <v>0.21387447407647042</v>
      </c>
      <c r="CK14" s="18" t="str">
        <f t="shared" ref="CK14:CK60" si="13">AX14</f>
        <v>08546</v>
      </c>
      <c r="CL14" s="18" t="str">
        <f t="shared" ref="CL14:CL60" si="14">AY14</f>
        <v>境町</v>
      </c>
      <c r="CM14" s="18">
        <f>VLOOKUP($CK14&amp;"_"&amp;$AZ$7,データシート1!$A:$BT,MATCH("ca_太陽光発電（10kW未満）",データシート1!$A$1:$BT$1,0),0)</f>
        <v>721</v>
      </c>
      <c r="CN14" s="18">
        <f>VLOOKUP($CK14&amp;"_"&amp;$AZ$5,データシート1!$A:$BT,MATCH("ab_家庭",データシート1!$A$1:$BT$1,0),0)</f>
        <v>10095</v>
      </c>
      <c r="CO14" s="223">
        <f t="shared" ref="CO14:CO60" si="15">CM14/CN14</f>
        <v>7.1421495789995043E-2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15209</v>
      </c>
      <c r="AY15" s="18" t="str">
        <f>IF(IFERROR(比較地域マスタ!$Z8,"")=0,"",IFERROR(比較地域マスタ!$Z8,""))</f>
        <v>加茂市</v>
      </c>
      <c r="BC15" s="844" t="str">
        <f t="shared" si="0"/>
        <v>15209</v>
      </c>
      <c r="BD15" s="1031" t="str">
        <f t="shared" si="2"/>
        <v>加茂市</v>
      </c>
      <c r="BE15" s="34">
        <f>VLOOKUP($BC15&amp;"_"&amp;$AZ$7,データシート1!$A:$BT,MATCH("cb_"&amp;BE$12,データシート1!$A$1:$BT$1,0),0)</f>
        <v>946.69999999999982</v>
      </c>
      <c r="BF15" s="34">
        <f>VLOOKUP($BC15&amp;"_"&amp;$AZ$7,データシート1!$A:$BT,MATCH("cb_"&amp;BF$12,データシート1!$A$1:$BT$1,0),0)</f>
        <v>351.50000000000006</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1298.1999999999998</v>
      </c>
      <c r="BL15" s="36"/>
      <c r="BM15" s="844" t="str">
        <f t="shared" si="4"/>
        <v>15209</v>
      </c>
      <c r="BN15" s="1031" t="str">
        <f t="shared" si="5"/>
        <v>加茂市</v>
      </c>
      <c r="BO15" s="34">
        <f>BE15*VLOOKUP(BO$12,別紙!$B$4:$E$10,MATCH("設備利用率",別紙!$B$4:$E$4,0),0)/100*8760/10^3</f>
        <v>1136.1536039999999</v>
      </c>
      <c r="BP15" s="34">
        <f>BF15*VLOOKUP(BP$12,別紙!$B$4:$E$10,MATCH("設備利用率",別紙!$B$4:$E$4,0),0)/100*8760/10^3</f>
        <v>464.95014000000003</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1601.103744</v>
      </c>
      <c r="BV15" s="36"/>
      <c r="BW15" s="33" t="str">
        <f t="shared" si="7"/>
        <v>15209</v>
      </c>
      <c r="BX15" s="33" t="str">
        <f t="shared" si="8"/>
        <v>加茂市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149773.02967952495</v>
      </c>
      <c r="BZ15" s="36"/>
      <c r="CA15" s="33" t="str">
        <f t="shared" si="9"/>
        <v>15209</v>
      </c>
      <c r="CB15" s="33" t="str">
        <f t="shared" si="10"/>
        <v>加茂市</v>
      </c>
      <c r="CC15" s="223">
        <f t="shared" si="11"/>
        <v>7.5858357571524796E-3</v>
      </c>
      <c r="CD15" s="223">
        <f t="shared" si="1"/>
        <v>3.1043649246788392E-3</v>
      </c>
      <c r="CE15" s="223">
        <f t="shared" si="1"/>
        <v>0</v>
      </c>
      <c r="CF15" s="223">
        <f t="shared" si="1"/>
        <v>0</v>
      </c>
      <c r="CG15" s="223">
        <f t="shared" si="1"/>
        <v>0</v>
      </c>
      <c r="CH15" s="223">
        <f t="shared" si="1"/>
        <v>0</v>
      </c>
      <c r="CI15" s="223">
        <f t="shared" si="12"/>
        <v>1.0690200681831319E-2</v>
      </c>
      <c r="CK15" s="18" t="str">
        <f t="shared" si="13"/>
        <v>15209</v>
      </c>
      <c r="CL15" s="18" t="str">
        <f t="shared" si="14"/>
        <v>加茂市</v>
      </c>
      <c r="CM15" s="18">
        <f>VLOOKUP($CK15&amp;"_"&amp;$AZ$7,データシート1!$A:$BT,MATCH("ca_太陽光発電（10kW未満）",データシート1!$A$1:$BT$1,0),0)</f>
        <v>213</v>
      </c>
      <c r="CN15" s="18">
        <f>VLOOKUP($CK15&amp;"_"&amp;$AZ$5,データシート1!$A:$BT,MATCH("ab_家庭",データシート1!$A$1:$BT$1,0),0)</f>
        <v>10115</v>
      </c>
      <c r="CO15" s="223">
        <f t="shared" si="15"/>
        <v>2.1057834898665348E-2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16323</v>
      </c>
      <c r="AY16" s="18" t="str">
        <f>IF(IFERROR(比較地域マスタ!$Z9,"")=0,"",IFERROR(比較地域マスタ!$Z9,""))</f>
        <v>立山町</v>
      </c>
      <c r="BC16" s="844" t="str">
        <f t="shared" si="0"/>
        <v>16323</v>
      </c>
      <c r="BD16" s="1031" t="str">
        <f t="shared" si="2"/>
        <v>立山町</v>
      </c>
      <c r="BE16" s="34">
        <f>VLOOKUP($BC16&amp;"_"&amp;$AZ$7,データシート1!$A:$BT,MATCH("cb_"&amp;BE$12,データシート1!$A$1:$BT$1,0),0)</f>
        <v>1701.6460000000011</v>
      </c>
      <c r="BF16" s="34">
        <f>VLOOKUP($BC16&amp;"_"&amp;$AZ$7,データシート1!$A:$BT,MATCH("cb_"&amp;BF$12,データシート1!$A$1:$BT$1,0),0)</f>
        <v>10561.799999999997</v>
      </c>
      <c r="BG16" s="34">
        <f>VLOOKUP($BC16&amp;"_"&amp;$AZ$7,データシート1!$A:$BT,MATCH("cb_"&amp;BG$12,データシート1!$A$1:$BT$1,0),0)</f>
        <v>0</v>
      </c>
      <c r="BH16" s="34">
        <f>VLOOKUP($BC16&amp;"_"&amp;$AZ$7,データシート1!$A:$BT,MATCH("cb_"&amp;BH$12,データシート1!$A$1:$BT$1,0),0)</f>
        <v>1002.3000000000001</v>
      </c>
      <c r="BI16" s="34">
        <f>VLOOKUP($BC16&amp;"_"&amp;$AZ$7,データシート1!$A:$BT,MATCH("cb_"&amp;BI$12,データシート1!$A$1:$BT$1,0),0)</f>
        <v>0</v>
      </c>
      <c r="BJ16" s="34">
        <f>VLOOKUP($BC16&amp;"_"&amp;$AZ$7,データシート1!$A:$BT,MATCH("cb_"&amp;BJ$12,データシート1!$A$1:$BT$1,0),0)</f>
        <v>10800</v>
      </c>
      <c r="BK16" s="34">
        <f t="shared" si="3"/>
        <v>24065.745999999999</v>
      </c>
      <c r="BL16" s="36"/>
      <c r="BM16" s="844" t="str">
        <f t="shared" si="4"/>
        <v>16323</v>
      </c>
      <c r="BN16" s="1031" t="str">
        <f t="shared" si="5"/>
        <v>立山町</v>
      </c>
      <c r="BO16" s="34">
        <f>BE16*VLOOKUP(BO$12,別紙!$B$4:$E$10,MATCH("設備利用率",別紙!$B$4:$E$4,0),0)/100*8760/10^3</f>
        <v>2042.179397520001</v>
      </c>
      <c r="BP16" s="34">
        <f>BF16*VLOOKUP(BP$12,別紙!$B$4:$E$10,MATCH("設備利用率",別紙!$B$4:$E$4,0),0)/100*8760/10^3</f>
        <v>13970.726567999998</v>
      </c>
      <c r="BQ16" s="34">
        <f>BG16*VLOOKUP(BQ$12,別紙!$B$4:$E$10,MATCH("設備利用率",別紙!$B$4:$E$4,0),0)/100*8760/10^3</f>
        <v>0</v>
      </c>
      <c r="BR16" s="34">
        <f>BH16*VLOOKUP(BR$12,別紙!$B$4:$E$10,MATCH("設備利用率",別紙!$B$4:$E$4,0),0)/100*8760/10^3</f>
        <v>5268.0888000000004</v>
      </c>
      <c r="BS16" s="34">
        <f>BI16*VLOOKUP(BS$12,別紙!$B$4:$E$10,MATCH("設備利用率",別紙!$B$4:$E$4,0),0)/100*8760/10^3</f>
        <v>0</v>
      </c>
      <c r="BT16" s="34">
        <f>BJ16*VLOOKUP(BT$12,別紙!$B$4:$E$10,MATCH("設備利用率",別紙!$B$4:$E$4,0),0)/100*8760/10^3</f>
        <v>75686.399999999994</v>
      </c>
      <c r="BU16" s="34">
        <f t="shared" si="6"/>
        <v>96967.394765520003</v>
      </c>
      <c r="BV16" s="36"/>
      <c r="BW16" s="33" t="str">
        <f t="shared" si="7"/>
        <v>16323</v>
      </c>
      <c r="BX16" s="33" t="str">
        <f t="shared" si="8"/>
        <v>立山町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198027.83746019745</v>
      </c>
      <c r="BZ16" s="36"/>
      <c r="CA16" s="33" t="str">
        <f t="shared" si="9"/>
        <v>16323</v>
      </c>
      <c r="CB16" s="33" t="str">
        <f t="shared" si="10"/>
        <v>立山町</v>
      </c>
      <c r="CC16" s="223">
        <f t="shared" si="11"/>
        <v>1.0312587481194246E-2</v>
      </c>
      <c r="CD16" s="223">
        <f t="shared" si="1"/>
        <v>7.054930633582282E-2</v>
      </c>
      <c r="CE16" s="223">
        <f t="shared" si="1"/>
        <v>0</v>
      </c>
      <c r="CF16" s="223">
        <f t="shared" si="1"/>
        <v>2.6602768921611127E-2</v>
      </c>
      <c r="CG16" s="223">
        <f t="shared" si="1"/>
        <v>0</v>
      </c>
      <c r="CH16" s="223">
        <f t="shared" si="1"/>
        <v>0.3822008106068045</v>
      </c>
      <c r="CI16" s="223">
        <f t="shared" si="12"/>
        <v>0.48966547334543276</v>
      </c>
      <c r="CK16" s="18" t="str">
        <f t="shared" si="13"/>
        <v>16323</v>
      </c>
      <c r="CL16" s="18" t="str">
        <f t="shared" si="14"/>
        <v>立山町</v>
      </c>
      <c r="CM16" s="18">
        <f>VLOOKUP($CK16&amp;"_"&amp;$AZ$7,データシート1!$A:$BT,MATCH("ca_太陽光発電（10kW未満）",データシート1!$A$1:$BT$1,0),0)</f>
        <v>347</v>
      </c>
      <c r="CN16" s="18">
        <f>VLOOKUP($CK16&amp;"_"&amp;$AZ$5,データシート1!$A:$BT,MATCH("ab_家庭",データシート1!$A$1:$BT$1,0),0)</f>
        <v>9549</v>
      </c>
      <c r="CO16" s="223">
        <f t="shared" si="15"/>
        <v>3.6338883652738505E-2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03208</v>
      </c>
      <c r="AY17" s="18" t="str">
        <f>IF(IFERROR(比較地域マスタ!$Z10,"")=0,"",IFERROR(比較地域マスタ!$Z10,""))</f>
        <v>遠野市</v>
      </c>
      <c r="BC17" s="844" t="str">
        <f t="shared" si="0"/>
        <v>03208</v>
      </c>
      <c r="BD17" s="1031" t="str">
        <f t="shared" si="2"/>
        <v>遠野市</v>
      </c>
      <c r="BE17" s="34">
        <f>VLOOKUP($BC17&amp;"_"&amp;$AZ$7,データシート1!$A:$BT,MATCH("cb_"&amp;BE$12,データシート1!$A$1:$BT$1,0),0)</f>
        <v>3008</v>
      </c>
      <c r="BF17" s="34">
        <f>VLOOKUP($BC17&amp;"_"&amp;$AZ$7,データシート1!$A:$BT,MATCH("cb_"&amp;BF$12,データシート1!$A$1:$BT$1,0),0)</f>
        <v>41914</v>
      </c>
      <c r="BG17" s="34">
        <f>VLOOKUP($BC17&amp;"_"&amp;$AZ$7,データシート1!$A:$BT,MATCH("cb_"&amp;BG$12,データシート1!$A$1:$BT$1,0),0)</f>
        <v>99750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144672</v>
      </c>
      <c r="BL17" s="36"/>
      <c r="BM17" s="844" t="str">
        <f t="shared" si="4"/>
        <v>03208</v>
      </c>
      <c r="BN17" s="1031" t="str">
        <f t="shared" si="5"/>
        <v>遠野市</v>
      </c>
      <c r="BO17" s="34">
        <f>BE17*VLOOKUP(BO$12,別紙!$B$4:$E$10,MATCH("設備利用率",別紙!$B$4:$E$4,0),0)/100*8760/10^3</f>
        <v>3609.9609599999999</v>
      </c>
      <c r="BP17" s="34">
        <f>BF17*VLOOKUP(BP$12,別紙!$B$4:$E$10,MATCH("設備利用率",別紙!$B$4:$E$4,0),0)/100*8760/10^3</f>
        <v>55442.162640000002</v>
      </c>
      <c r="BQ17" s="34">
        <f>BG17*VLOOKUP(BQ$12,別紙!$B$4:$E$10,MATCH("設備利用率",別紙!$B$4:$E$4,0),0)/100*8760/10^3</f>
        <v>216704.88</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275757.0036</v>
      </c>
      <c r="BV17" s="36"/>
      <c r="BW17" s="33" t="str">
        <f t="shared" si="7"/>
        <v>03208</v>
      </c>
      <c r="BX17" s="33" t="str">
        <f t="shared" si="8"/>
        <v>遠野市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166758.011358355</v>
      </c>
      <c r="BZ17" s="36"/>
      <c r="CA17" s="33" t="str">
        <f t="shared" si="9"/>
        <v>03208</v>
      </c>
      <c r="CB17" s="33" t="str">
        <f t="shared" si="10"/>
        <v>遠野市</v>
      </c>
      <c r="CC17" s="223">
        <f t="shared" si="11"/>
        <v>2.1647901234816039E-2</v>
      </c>
      <c r="CD17" s="223">
        <f t="shared" si="1"/>
        <v>0.33247075920602964</v>
      </c>
      <c r="CE17" s="223">
        <f t="shared" si="1"/>
        <v>1.2995170560910059</v>
      </c>
      <c r="CF17" s="223">
        <f t="shared" si="1"/>
        <v>0</v>
      </c>
      <c r="CG17" s="223">
        <f t="shared" si="1"/>
        <v>0</v>
      </c>
      <c r="CH17" s="223">
        <f t="shared" si="1"/>
        <v>0</v>
      </c>
      <c r="CI17" s="223">
        <f t="shared" si="12"/>
        <v>1.6536357165318516</v>
      </c>
      <c r="CK17" s="18" t="str">
        <f t="shared" si="13"/>
        <v>03208</v>
      </c>
      <c r="CL17" s="18" t="str">
        <f t="shared" si="14"/>
        <v>遠野市</v>
      </c>
      <c r="CM17" s="18">
        <f>VLOOKUP($CK17&amp;"_"&amp;$AZ$7,データシート1!$A:$BT,MATCH("ca_太陽光発電（10kW未満）",データシート1!$A$1:$BT$1,0),0)</f>
        <v>625</v>
      </c>
      <c r="CN17" s="18">
        <f>VLOOKUP($CK17&amp;"_"&amp;$AZ$5,データシート1!$A:$BT,MATCH("ab_家庭",データシート1!$A$1:$BT$1,0),0)</f>
        <v>10689</v>
      </c>
      <c r="CO17" s="223">
        <f t="shared" si="15"/>
        <v>5.8471325661895404E-2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43214</v>
      </c>
      <c r="AY18" s="18" t="str">
        <f>IF(IFERROR(比較地域マスタ!$Z11,"")=0,"",IFERROR(比較地域マスタ!$Z11,""))</f>
        <v>阿蘇市</v>
      </c>
      <c r="BC18" s="844" t="str">
        <f t="shared" si="0"/>
        <v>43214</v>
      </c>
      <c r="BD18" s="1031" t="str">
        <f t="shared" si="2"/>
        <v>阿蘇市</v>
      </c>
      <c r="BE18" s="34">
        <f>VLOOKUP($BC18&amp;"_"&amp;$AZ$7,データシート1!$A:$BT,MATCH("cb_"&amp;BE$12,データシート1!$A$1:$BT$1,0),0)</f>
        <v>5888.4890000000096</v>
      </c>
      <c r="BF18" s="34">
        <f>VLOOKUP($BC18&amp;"_"&amp;$AZ$7,データシート1!$A:$BT,MATCH("cb_"&amp;BF$12,データシート1!$A$1:$BT$1,0),0)</f>
        <v>17582.700000000008</v>
      </c>
      <c r="BG18" s="34">
        <f>VLOOKUP($BC18&amp;"_"&amp;$AZ$7,データシート1!$A:$BT,MATCH("cb_"&amp;BG$12,データシート1!$A$1:$BT$1,0),0)</f>
        <v>1500</v>
      </c>
      <c r="BH18" s="34">
        <f>VLOOKUP($BC18&amp;"_"&amp;$AZ$7,データシート1!$A:$BT,MATCH("cb_"&amp;BH$12,データシート1!$A$1:$BT$1,0),0)</f>
        <v>6.3</v>
      </c>
      <c r="BI18" s="34">
        <f>VLOOKUP($BC18&amp;"_"&amp;$AZ$7,データシート1!$A:$BT,MATCH("cb_"&amp;BI$12,データシート1!$A$1:$BT$1,0),0)</f>
        <v>0</v>
      </c>
      <c r="BJ18" s="34">
        <f>VLOOKUP($BC18&amp;"_"&amp;$AZ$7,データシート1!$A:$BT,MATCH("cb_"&amp;BJ$12,データシート1!$A$1:$BT$1,0),0)</f>
        <v>0</v>
      </c>
      <c r="BK18" s="34">
        <f t="shared" si="3"/>
        <v>24977.489000000016</v>
      </c>
      <c r="BL18" s="36"/>
      <c r="BM18" s="844" t="str">
        <f t="shared" si="4"/>
        <v>43214</v>
      </c>
      <c r="BN18" s="1031" t="str">
        <f t="shared" si="5"/>
        <v>阿蘇市</v>
      </c>
      <c r="BO18" s="34">
        <f>BE18*VLOOKUP(BO$12,別紙!$B$4:$E$10,MATCH("設備利用率",別紙!$B$4:$E$4,0),0)/100*8760/10^3</f>
        <v>7066.8934186800116</v>
      </c>
      <c r="BP18" s="34">
        <f>BF18*VLOOKUP(BP$12,別紙!$B$4:$E$10,MATCH("設備利用率",別紙!$B$4:$E$4,0),0)/100*8760/10^3</f>
        <v>23257.692252000012</v>
      </c>
      <c r="BQ18" s="34">
        <f>BG18*VLOOKUP(BQ$12,別紙!$B$4:$E$10,MATCH("設備利用率",別紙!$B$4:$E$4,0),0)/100*8760/10^3</f>
        <v>3258.72</v>
      </c>
      <c r="BR18" s="34">
        <f>BH18*VLOOKUP(BR$12,別紙!$B$4:$E$10,MATCH("設備利用率",別紙!$B$4:$E$4,0),0)/100*8760/10^3</f>
        <v>33.112799999999993</v>
      </c>
      <c r="BS18" s="34">
        <f>BI18*VLOOKUP(BS$12,別紙!$B$4:$E$10,MATCH("設備利用率",別紙!$B$4:$E$4,0),0)/100*8760/10^3</f>
        <v>0</v>
      </c>
      <c r="BT18" s="34">
        <f>BJ18*VLOOKUP(BT$12,別紙!$B$4:$E$10,MATCH("設備利用率",別紙!$B$4:$E$4,0),0)/100*8760/10^3</f>
        <v>0</v>
      </c>
      <c r="BU18" s="34">
        <f t="shared" si="6"/>
        <v>33616.418470680022</v>
      </c>
      <c r="BV18" s="36"/>
      <c r="BW18" s="33" t="str">
        <f t="shared" si="7"/>
        <v>43214</v>
      </c>
      <c r="BX18" s="33" t="str">
        <f t="shared" si="8"/>
        <v>阿蘇市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211930.63332195469</v>
      </c>
      <c r="BZ18" s="36"/>
      <c r="CA18" s="33" t="str">
        <f t="shared" si="9"/>
        <v>43214</v>
      </c>
      <c r="CB18" s="33" t="str">
        <f t="shared" si="10"/>
        <v>阿蘇市</v>
      </c>
      <c r="CC18" s="223">
        <f t="shared" si="11"/>
        <v>3.3345313548628581E-2</v>
      </c>
      <c r="CD18" s="223">
        <f t="shared" si="1"/>
        <v>0.10974200325569762</v>
      </c>
      <c r="CE18" s="223">
        <f t="shared" si="1"/>
        <v>1.5376351917230914E-2</v>
      </c>
      <c r="CF18" s="223">
        <f t="shared" si="1"/>
        <v>1.5624357593315281E-4</v>
      </c>
      <c r="CG18" s="223">
        <f t="shared" si="1"/>
        <v>0</v>
      </c>
      <c r="CH18" s="223">
        <f t="shared" si="1"/>
        <v>0</v>
      </c>
      <c r="CI18" s="223">
        <f t="shared" si="12"/>
        <v>0.15861991229749026</v>
      </c>
      <c r="CK18" s="18" t="str">
        <f t="shared" si="13"/>
        <v>43214</v>
      </c>
      <c r="CL18" s="18" t="str">
        <f t="shared" si="14"/>
        <v>阿蘇市</v>
      </c>
      <c r="CM18" s="18">
        <f>VLOOKUP($CK18&amp;"_"&amp;$AZ$7,データシート1!$A:$BT,MATCH("ca_太陽光発電（10kW未満）",データシート1!$A$1:$BT$1,0),0)</f>
        <v>1027</v>
      </c>
      <c r="CN18" s="18">
        <f>VLOOKUP($CK18&amp;"_"&amp;$AZ$5,データシート1!$A:$BT,MATCH("ab_家庭",データシート1!$A$1:$BT$1,0),0)</f>
        <v>11553</v>
      </c>
      <c r="CO18" s="223">
        <f t="shared" si="15"/>
        <v>8.8894659395827927E-2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20383</v>
      </c>
      <c r="AY19" s="18" t="str">
        <f>IF(IFERROR(比較地域マスタ!$Z12,"")=0,"",IFERROR(比較地域マスタ!$Z12,""))</f>
        <v>箕輪町</v>
      </c>
      <c r="BC19" s="844" t="str">
        <f t="shared" si="0"/>
        <v>20383</v>
      </c>
      <c r="BD19" s="1031" t="str">
        <f t="shared" si="2"/>
        <v>箕輪町</v>
      </c>
      <c r="BE19" s="34">
        <f>VLOOKUP($BC19&amp;"_"&amp;$AZ$7,データシート1!$A:$BT,MATCH("cb_"&amp;BE$12,データシート1!$A$1:$BT$1,0),0)</f>
        <v>7360.8999999999969</v>
      </c>
      <c r="BF19" s="34">
        <f>VLOOKUP($BC19&amp;"_"&amp;$AZ$7,データシート1!$A:$BT,MATCH("cb_"&amp;BF$12,データシート1!$A$1:$BT$1,0),0)</f>
        <v>18146.099999999995</v>
      </c>
      <c r="BG19" s="34">
        <f>VLOOKUP($BC19&amp;"_"&amp;$AZ$7,データシート1!$A:$BT,MATCH("cb_"&amp;BG$12,データシート1!$A$1:$BT$1,0),0)</f>
        <v>0</v>
      </c>
      <c r="BH19" s="34">
        <f>VLOOKUP($BC19&amp;"_"&amp;$AZ$7,データシート1!$A:$BT,MATCH("cb_"&amp;BH$12,データシート1!$A$1:$BT$1,0),0)</f>
        <v>199</v>
      </c>
      <c r="BI19" s="34">
        <f>VLOOKUP($BC19&amp;"_"&amp;$AZ$7,データシート1!$A:$BT,MATCH("cb_"&amp;BI$12,データシート1!$A$1:$BT$1,0),0)</f>
        <v>0</v>
      </c>
      <c r="BJ19" s="34">
        <f>VLOOKUP($BC19&amp;"_"&amp;$AZ$7,データシート1!$A:$BT,MATCH("cb_"&amp;BJ$12,データシート1!$A$1:$BT$1,0),0)</f>
        <v>0</v>
      </c>
      <c r="BK19" s="34">
        <f t="shared" si="3"/>
        <v>25705.999999999993</v>
      </c>
      <c r="BL19" s="36"/>
      <c r="BM19" s="844" t="str">
        <f t="shared" si="4"/>
        <v>20383</v>
      </c>
      <c r="BN19" s="1031" t="str">
        <f t="shared" si="5"/>
        <v>箕輪町</v>
      </c>
      <c r="BO19" s="34">
        <f>BE19*VLOOKUP(BO$12,別紙!$B$4:$E$10,MATCH("設備利用率",別紙!$B$4:$E$4,0),0)/100*8760/10^3</f>
        <v>8833.9633079999967</v>
      </c>
      <c r="BP19" s="34">
        <f>BF19*VLOOKUP(BP$12,別紙!$B$4:$E$10,MATCH("設備利用率",別紙!$B$4:$E$4,0),0)/100*8760/10^3</f>
        <v>24002.935235999994</v>
      </c>
      <c r="BQ19" s="34">
        <f>BG19*VLOOKUP(BQ$12,別紙!$B$4:$E$10,MATCH("設備利用率",別紙!$B$4:$E$4,0),0)/100*8760/10^3</f>
        <v>0</v>
      </c>
      <c r="BR19" s="34">
        <f>BH19*VLOOKUP(BR$12,別紙!$B$4:$E$10,MATCH("設備利用率",別紙!$B$4:$E$4,0),0)/100*8760/10^3</f>
        <v>1045.944</v>
      </c>
      <c r="BS19" s="34">
        <f>BI19*VLOOKUP(BS$12,別紙!$B$4:$E$10,MATCH("設備利用率",別紙!$B$4:$E$4,0),0)/100*8760/10^3</f>
        <v>0</v>
      </c>
      <c r="BT19" s="34">
        <f>BJ19*VLOOKUP(BT$12,別紙!$B$4:$E$10,MATCH("設備利用率",別紙!$B$4:$E$4,0),0)/100*8760/10^3</f>
        <v>0</v>
      </c>
      <c r="BU19" s="34">
        <f t="shared" si="6"/>
        <v>33882.842543999992</v>
      </c>
      <c r="BV19" s="36"/>
      <c r="BW19" s="33" t="str">
        <f t="shared" si="7"/>
        <v>20383</v>
      </c>
      <c r="BX19" s="33" t="str">
        <f t="shared" si="8"/>
        <v>箕輪町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190446.19371915265</v>
      </c>
      <c r="BZ19" s="36"/>
      <c r="CA19" s="33" t="str">
        <f t="shared" si="9"/>
        <v>20383</v>
      </c>
      <c r="CB19" s="33" t="str">
        <f t="shared" si="10"/>
        <v>箕輪町</v>
      </c>
      <c r="CC19" s="223">
        <f t="shared" si="11"/>
        <v>4.6385612311198365E-2</v>
      </c>
      <c r="CD19" s="223">
        <f t="shared" si="1"/>
        <v>0.12603525839637764</v>
      </c>
      <c r="CE19" s="223">
        <f t="shared" si="1"/>
        <v>0</v>
      </c>
      <c r="CF19" s="223">
        <f t="shared" si="1"/>
        <v>5.4920709076624209E-3</v>
      </c>
      <c r="CG19" s="223">
        <f t="shared" si="1"/>
        <v>0</v>
      </c>
      <c r="CH19" s="223">
        <f t="shared" si="1"/>
        <v>0</v>
      </c>
      <c r="CI19" s="223">
        <f t="shared" si="12"/>
        <v>0.17791294161523843</v>
      </c>
      <c r="CK19" s="18" t="str">
        <f t="shared" si="13"/>
        <v>20383</v>
      </c>
      <c r="CL19" s="18" t="str">
        <f t="shared" si="14"/>
        <v>箕輪町</v>
      </c>
      <c r="CM19" s="18">
        <f>VLOOKUP($CK19&amp;"_"&amp;$AZ$7,データシート1!$A:$BT,MATCH("ca_太陽光発電（10kW未満）",データシート1!$A$1:$BT$1,0),0)</f>
        <v>1496</v>
      </c>
      <c r="CN19" s="18">
        <f>VLOOKUP($CK19&amp;"_"&amp;$AZ$5,データシート1!$A:$BT,MATCH("ab_家庭",データシート1!$A$1:$BT$1,0),0)</f>
        <v>10106</v>
      </c>
      <c r="CO19" s="223">
        <f t="shared" si="15"/>
        <v>0.14803087274886206</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42210</v>
      </c>
      <c r="AY20" s="18" t="str">
        <f>IF(IFERROR(比較地域マスタ!$Z13,"")=0,"",IFERROR(比較地域マスタ!$Z13,""))</f>
        <v>壱岐市</v>
      </c>
      <c r="BC20" s="844" t="str">
        <f t="shared" si="0"/>
        <v>42210</v>
      </c>
      <c r="BD20" s="1031" t="str">
        <f t="shared" si="2"/>
        <v>壱岐市</v>
      </c>
      <c r="BE20" s="34">
        <f>VLOOKUP($BC20&amp;"_"&amp;$AZ$7,データシート1!$A:$BT,MATCH("cb_"&amp;BE$12,データシート1!$A$1:$BT$1,0),0)</f>
        <v>2049.7600000000007</v>
      </c>
      <c r="BF20" s="34">
        <f>VLOOKUP($BC20&amp;"_"&amp;$AZ$7,データシート1!$A:$BT,MATCH("cb_"&amp;BF$12,データシート1!$A$1:$BT$1,0),0)</f>
        <v>7647.4999999999964</v>
      </c>
      <c r="BG20" s="34">
        <f>VLOOKUP($BC20&amp;"_"&amp;$AZ$7,データシート1!$A:$BT,MATCH("cb_"&amp;BG$12,データシート1!$A$1:$BT$1,0),0)</f>
        <v>3490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13187.259999999997</v>
      </c>
      <c r="BL20" s="36"/>
      <c r="BM20" s="844" t="str">
        <f t="shared" si="4"/>
        <v>42210</v>
      </c>
      <c r="BN20" s="1031" t="str">
        <f t="shared" si="5"/>
        <v>壱岐市</v>
      </c>
      <c r="BO20" s="34">
        <f>BE20*VLOOKUP(BO$12,別紙!$B$4:$E$10,MATCH("設備利用率",別紙!$B$4:$E$4,0),0)/100*8760/10^3</f>
        <v>2459.9579712000004</v>
      </c>
      <c r="BP20" s="34">
        <f>BF20*VLOOKUP(BP$12,別紙!$B$4:$E$10,MATCH("設備利用率",別紙!$B$4:$E$4,0),0)/100*8760/10^3</f>
        <v>10115.807099999995</v>
      </c>
      <c r="BQ20" s="34">
        <f>BG20*VLOOKUP(BQ$12,別紙!$B$4:$E$10,MATCH("設備利用率",別紙!$B$4:$E$4,0),0)/100*8760/10^3</f>
        <v>7581.9552000000003</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20157.720271199996</v>
      </c>
      <c r="BV20" s="36"/>
      <c r="BW20" s="33" t="str">
        <f t="shared" si="7"/>
        <v>42210</v>
      </c>
      <c r="BX20" s="33" t="str">
        <f t="shared" si="8"/>
        <v>壱岐市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123591.30967516554</v>
      </c>
      <c r="BZ20" s="36"/>
      <c r="CA20" s="33" t="str">
        <f t="shared" si="9"/>
        <v>42210</v>
      </c>
      <c r="CB20" s="33" t="str">
        <f t="shared" si="10"/>
        <v>壱岐市</v>
      </c>
      <c r="CC20" s="223">
        <f t="shared" si="11"/>
        <v>1.990397203222052E-2</v>
      </c>
      <c r="CD20" s="223">
        <f t="shared" si="1"/>
        <v>8.1848854313360087E-2</v>
      </c>
      <c r="CE20" s="223">
        <f t="shared" si="1"/>
        <v>6.134699292310776E-2</v>
      </c>
      <c r="CF20" s="223">
        <f t="shared" si="1"/>
        <v>0</v>
      </c>
      <c r="CG20" s="223">
        <f t="shared" si="1"/>
        <v>0</v>
      </c>
      <c r="CH20" s="223">
        <f t="shared" si="1"/>
        <v>0</v>
      </c>
      <c r="CI20" s="223">
        <f t="shared" si="12"/>
        <v>0.16309981926868838</v>
      </c>
      <c r="CK20" s="18" t="str">
        <f t="shared" si="13"/>
        <v>42210</v>
      </c>
      <c r="CL20" s="18" t="str">
        <f t="shared" si="14"/>
        <v>壱岐市</v>
      </c>
      <c r="CM20" s="18">
        <f>VLOOKUP($CK20&amp;"_"&amp;$AZ$7,データシート1!$A:$BT,MATCH("ca_太陽光発電（10kW未満）",データシート1!$A$1:$BT$1,0),0)</f>
        <v>371</v>
      </c>
      <c r="CN20" s="18">
        <f>VLOOKUP($CK20&amp;"_"&amp;$AZ$5,データシート1!$A:$BT,MATCH("ab_家庭",データシート1!$A$1:$BT$1,0),0)</f>
        <v>11556</v>
      </c>
      <c r="CO20" s="223">
        <f t="shared" si="15"/>
        <v>3.2104534440983039E-2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43212</v>
      </c>
      <c r="AY21" s="18" t="str">
        <f>IF(IFERROR(比較地域マスタ!$Z14,"")=0,"",IFERROR(比較地域マスタ!$Z14,""))</f>
        <v>上天草市</v>
      </c>
      <c r="BC21" s="844" t="str">
        <f t="shared" si="0"/>
        <v>43212</v>
      </c>
      <c r="BD21" s="1031" t="str">
        <f t="shared" si="2"/>
        <v>上天草市</v>
      </c>
      <c r="BE21" s="34">
        <f>VLOOKUP($BC21&amp;"_"&amp;$AZ$7,データシート1!$A:$BT,MATCH("cb_"&amp;BE$12,データシート1!$A$1:$BT$1,0),0)</f>
        <v>5649.1660000000065</v>
      </c>
      <c r="BF21" s="34">
        <f>VLOOKUP($BC21&amp;"_"&amp;$AZ$7,データシート1!$A:$BT,MATCH("cb_"&amp;BF$12,データシート1!$A$1:$BT$1,0),0)</f>
        <v>28608.48</v>
      </c>
      <c r="BG21" s="34">
        <f>VLOOKUP($BC21&amp;"_"&amp;$AZ$7,データシート1!$A:$BT,MATCH("cb_"&amp;BG$12,データシート1!$A$1:$BT$1,0),0)</f>
        <v>10.4</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34268.046000000009</v>
      </c>
      <c r="BL21" s="36"/>
      <c r="BM21" s="844" t="str">
        <f t="shared" si="4"/>
        <v>43212</v>
      </c>
      <c r="BN21" s="1031" t="str">
        <f t="shared" si="5"/>
        <v>上天草市</v>
      </c>
      <c r="BO21" s="34">
        <f>BE21*VLOOKUP(BO$12,別紙!$B$4:$E$10,MATCH("設備利用率",別紙!$B$4:$E$4,0),0)/100*8760/10^3</f>
        <v>6779.677099920008</v>
      </c>
      <c r="BP21" s="34">
        <f>BF21*VLOOKUP(BP$12,別紙!$B$4:$E$10,MATCH("設備利用率",別紙!$B$4:$E$4,0),0)/100*8760/10^3</f>
        <v>37842.153004799999</v>
      </c>
      <c r="BQ21" s="34">
        <f>BG21*VLOOKUP(BQ$12,別紙!$B$4:$E$10,MATCH("設備利用率",別紙!$B$4:$E$4,0),0)/100*8760/10^3</f>
        <v>22.593792000000001</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44644.423896720007</v>
      </c>
      <c r="BV21" s="36"/>
      <c r="BW21" s="33" t="str">
        <f t="shared" si="7"/>
        <v>43212</v>
      </c>
      <c r="BX21" s="33" t="str">
        <f t="shared" si="8"/>
        <v>上天草市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115696.04261335377</v>
      </c>
      <c r="BZ21" s="36"/>
      <c r="CA21" s="33" t="str">
        <f t="shared" si="9"/>
        <v>43212</v>
      </c>
      <c r="CB21" s="33" t="str">
        <f t="shared" si="10"/>
        <v>上天草市</v>
      </c>
      <c r="CC21" s="223">
        <f t="shared" si="11"/>
        <v>5.859904061349018E-2</v>
      </c>
      <c r="CD21" s="223">
        <f t="shared" si="1"/>
        <v>0.32708251855480674</v>
      </c>
      <c r="CE21" s="223">
        <f t="shared" si="1"/>
        <v>1.9528578065117154E-4</v>
      </c>
      <c r="CF21" s="223">
        <f t="shared" si="1"/>
        <v>0</v>
      </c>
      <c r="CG21" s="223">
        <f t="shared" si="1"/>
        <v>0</v>
      </c>
      <c r="CH21" s="223">
        <f t="shared" si="1"/>
        <v>0</v>
      </c>
      <c r="CI21" s="223">
        <f t="shared" si="12"/>
        <v>0.38587684494894814</v>
      </c>
      <c r="CK21" s="18" t="str">
        <f t="shared" si="13"/>
        <v>43212</v>
      </c>
      <c r="CL21" s="18" t="str">
        <f t="shared" si="14"/>
        <v>上天草市</v>
      </c>
      <c r="CM21" s="18">
        <f>VLOOKUP($CK21&amp;"_"&amp;$AZ$7,データシート1!$A:$BT,MATCH("ca_太陽光発電（10kW未満）",データシート1!$A$1:$BT$1,0),0)</f>
        <v>1051</v>
      </c>
      <c r="CN21" s="18">
        <f>VLOOKUP($CK21&amp;"_"&amp;$AZ$5,データシート1!$A:$BT,MATCH("ab_家庭",データシート1!$A$1:$BT$1,0),0)</f>
        <v>11299</v>
      </c>
      <c r="CO21" s="223">
        <f t="shared" si="15"/>
        <v>9.3017081157624568E-2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23361</v>
      </c>
      <c r="AY22" s="18" t="str">
        <f>IF(IFERROR(比較地域マスタ!$Z15,"")=0,"",IFERROR(比較地域マスタ!$Z15,""))</f>
        <v>大口町</v>
      </c>
      <c r="BC22" s="844" t="str">
        <f t="shared" si="0"/>
        <v>23361</v>
      </c>
      <c r="BD22" s="1031" t="str">
        <f t="shared" si="2"/>
        <v>大口町</v>
      </c>
      <c r="BE22" s="34">
        <f>VLOOKUP($BC22&amp;"_"&amp;$AZ$7,データシート1!$A:$BT,MATCH("cb_"&amp;BE$12,データシート1!$A$1:$BT$1,0),0)</f>
        <v>5511.4000000000106</v>
      </c>
      <c r="BF22" s="34">
        <f>VLOOKUP($BC22&amp;"_"&amp;$AZ$7,データシート1!$A:$BT,MATCH("cb_"&amp;BF$12,データシート1!$A$1:$BT$1,0),0)</f>
        <v>11184.199999999993</v>
      </c>
      <c r="BG22" s="34">
        <f>VLOOKUP($BC22&amp;"_"&amp;$AZ$7,データシート1!$A:$BT,MATCH("cb_"&amp;BG$12,データシート1!$A$1:$BT$1,0),0)</f>
        <v>0</v>
      </c>
      <c r="BH22" s="34">
        <f>VLOOKUP($BC22&amp;"_"&amp;$AZ$7,データシート1!$A:$BT,MATCH("cb_"&amp;BH$12,データシート1!$A$1:$BT$1,0),0)</f>
        <v>34.6</v>
      </c>
      <c r="BI22" s="34">
        <f>VLOOKUP($BC22&amp;"_"&amp;$AZ$7,データシート1!$A:$BT,MATCH("cb_"&amp;BI$12,データシート1!$A$1:$BT$1,0),0)</f>
        <v>0</v>
      </c>
      <c r="BJ22" s="34">
        <f>VLOOKUP($BC22&amp;"_"&amp;$AZ$7,データシート1!$A:$BT,MATCH("cb_"&amp;BJ$12,データシート1!$A$1:$BT$1,0),0)</f>
        <v>0</v>
      </c>
      <c r="BK22" s="34">
        <f t="shared" si="3"/>
        <v>16730.200000000004</v>
      </c>
      <c r="BL22" s="36"/>
      <c r="BM22" s="844" t="str">
        <f t="shared" si="4"/>
        <v>23361</v>
      </c>
      <c r="BN22" s="1031" t="str">
        <f t="shared" si="5"/>
        <v>大口町</v>
      </c>
      <c r="BO22" s="34">
        <f>BE22*VLOOKUP(BO$12,別紙!$B$4:$E$10,MATCH("設備利用率",別紙!$B$4:$E$4,0),0)/100*8760/10^3</f>
        <v>6614.3413680000131</v>
      </c>
      <c r="BP22" s="34">
        <f>BF22*VLOOKUP(BP$12,別紙!$B$4:$E$10,MATCH("設備利用率",別紙!$B$4:$E$4,0),0)/100*8760/10^3</f>
        <v>14794.01239199999</v>
      </c>
      <c r="BQ22" s="34">
        <f>BG22*VLOOKUP(BQ$12,別紙!$B$4:$E$10,MATCH("設備利用率",別紙!$B$4:$E$4,0),0)/100*8760/10^3</f>
        <v>0</v>
      </c>
      <c r="BR22" s="34">
        <f>BH22*VLOOKUP(BR$12,別紙!$B$4:$E$10,MATCH("設備利用率",別紙!$B$4:$E$4,0),0)/100*8760/10^3</f>
        <v>181.85760000000002</v>
      </c>
      <c r="BS22" s="34">
        <f>BI22*VLOOKUP(BS$12,別紙!$B$4:$E$10,MATCH("設備利用率",別紙!$B$4:$E$4,0),0)/100*8760/10^3</f>
        <v>0</v>
      </c>
      <c r="BT22" s="34">
        <f>BJ22*VLOOKUP(BT$12,別紙!$B$4:$E$10,MATCH("設備利用率",別紙!$B$4:$E$4,0),0)/100*8760/10^3</f>
        <v>0</v>
      </c>
      <c r="BU22" s="34">
        <f t="shared" si="6"/>
        <v>21590.211360000001</v>
      </c>
      <c r="BV22" s="36"/>
      <c r="BW22" s="33" t="str">
        <f t="shared" si="7"/>
        <v>23361</v>
      </c>
      <c r="BX22" s="33" t="str">
        <f t="shared" si="8"/>
        <v>大口町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353755.50260192074</v>
      </c>
      <c r="BZ22" s="36"/>
      <c r="CA22" s="33" t="str">
        <f t="shared" si="9"/>
        <v>23361</v>
      </c>
      <c r="CB22" s="33" t="str">
        <f t="shared" si="10"/>
        <v>大口町</v>
      </c>
      <c r="CC22" s="223">
        <f t="shared" si="11"/>
        <v>1.8697493945254887E-2</v>
      </c>
      <c r="CD22" s="223">
        <f t="shared" si="1"/>
        <v>4.181987921937038E-2</v>
      </c>
      <c r="CE22" s="223">
        <f t="shared" si="1"/>
        <v>0</v>
      </c>
      <c r="CF22" s="223">
        <f t="shared" si="1"/>
        <v>5.140770918400199E-4</v>
      </c>
      <c r="CG22" s="223">
        <f t="shared" si="1"/>
        <v>0</v>
      </c>
      <c r="CH22" s="223">
        <f t="shared" si="1"/>
        <v>0</v>
      </c>
      <c r="CI22" s="223">
        <f t="shared" si="12"/>
        <v>6.1031450256465281E-2</v>
      </c>
      <c r="CK22" s="18" t="str">
        <f t="shared" si="13"/>
        <v>23361</v>
      </c>
      <c r="CL22" s="18" t="str">
        <f t="shared" si="14"/>
        <v>大口町</v>
      </c>
      <c r="CM22" s="18">
        <f>VLOOKUP($CK22&amp;"_"&amp;$AZ$7,データシート1!$A:$BT,MATCH("ca_太陽光発電（10kW未満）",データシート1!$A$1:$BT$1,0),0)</f>
        <v>1212</v>
      </c>
      <c r="CN22" s="18">
        <f>VLOOKUP($CK22&amp;"_"&amp;$AZ$5,データシート1!$A:$BT,MATCH("ab_家庭",データシート1!$A$1:$BT$1,0),0)</f>
        <v>9901</v>
      </c>
      <c r="CO22" s="223">
        <f t="shared" si="15"/>
        <v>0.12241187758812241</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09215</v>
      </c>
      <c r="AY23" s="18" t="str">
        <f>IF(IFERROR(比較地域マスタ!$Z16,"")=0,"",IFERROR(比較地域マスタ!$Z16,""))</f>
        <v>那須烏山市</v>
      </c>
      <c r="BC23" s="844" t="str">
        <f t="shared" si="0"/>
        <v>09215</v>
      </c>
      <c r="BD23" s="1031" t="str">
        <f t="shared" si="2"/>
        <v>那須烏山市</v>
      </c>
      <c r="BE23" s="34">
        <f>VLOOKUP($BC23&amp;"_"&amp;$AZ$7,データシート1!$A:$BT,MATCH("cb_"&amp;BE$12,データシート1!$A$1:$BT$1,0),0)</f>
        <v>4875.0000000000055</v>
      </c>
      <c r="BF23" s="34">
        <f>VLOOKUP($BC23&amp;"_"&amp;$AZ$7,データシート1!$A:$BT,MATCH("cb_"&amp;BF$12,データシート1!$A$1:$BT$1,0),0)</f>
        <v>200345.39999999967</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205220.39999999967</v>
      </c>
      <c r="BL23" s="36"/>
      <c r="BM23" s="844" t="str">
        <f t="shared" si="4"/>
        <v>09215</v>
      </c>
      <c r="BN23" s="1031" t="str">
        <f t="shared" si="5"/>
        <v>那須烏山市</v>
      </c>
      <c r="BO23" s="34">
        <f>BE23*VLOOKUP(BO$12,別紙!$B$4:$E$10,MATCH("設備利用率",別紙!$B$4:$E$4,0),0)/100*8760/10^3</f>
        <v>5850.5850000000055</v>
      </c>
      <c r="BP23" s="34">
        <f>BF23*VLOOKUP(BP$12,別紙!$B$4:$E$10,MATCH("設備利用率",別紙!$B$4:$E$4,0),0)/100*8760/10^3</f>
        <v>265008.88130399951</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270859.46630399954</v>
      </c>
      <c r="BV23" s="36"/>
      <c r="BW23" s="33" t="str">
        <f t="shared" si="7"/>
        <v>09215</v>
      </c>
      <c r="BX23" s="33" t="str">
        <f t="shared" si="8"/>
        <v>那須烏山市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169114.86190632058</v>
      </c>
      <c r="BZ23" s="36"/>
      <c r="CA23" s="33" t="str">
        <f t="shared" si="9"/>
        <v>09215</v>
      </c>
      <c r="CB23" s="33" t="str">
        <f t="shared" si="10"/>
        <v>那須烏山市</v>
      </c>
      <c r="CC23" s="223">
        <f t="shared" si="11"/>
        <v>3.4595333219388347E-2</v>
      </c>
      <c r="CD23" s="223">
        <f t="shared" si="1"/>
        <v>1.5670348443461961</v>
      </c>
      <c r="CE23" s="223">
        <f t="shared" si="1"/>
        <v>0</v>
      </c>
      <c r="CF23" s="223">
        <f t="shared" si="1"/>
        <v>0</v>
      </c>
      <c r="CG23" s="223">
        <f t="shared" si="1"/>
        <v>0</v>
      </c>
      <c r="CH23" s="223">
        <f t="shared" si="1"/>
        <v>0</v>
      </c>
      <c r="CI23" s="223">
        <f t="shared" si="12"/>
        <v>1.6016301775655846</v>
      </c>
      <c r="CK23" s="18" t="str">
        <f t="shared" si="13"/>
        <v>09215</v>
      </c>
      <c r="CL23" s="18" t="str">
        <f t="shared" si="14"/>
        <v>那須烏山市</v>
      </c>
      <c r="CM23" s="18">
        <f>VLOOKUP($CK23&amp;"_"&amp;$AZ$7,データシート1!$A:$BT,MATCH("ca_太陽光発電（10kW未満）",データシート1!$A$1:$BT$1,0),0)</f>
        <v>1000</v>
      </c>
      <c r="CN23" s="18">
        <f>VLOOKUP($CK23&amp;"_"&amp;$AZ$5,データシート1!$A:$BT,MATCH("ab_家庭",データシート1!$A$1:$BT$1,0),0)</f>
        <v>10378</v>
      </c>
      <c r="CO23" s="223">
        <f t="shared" si="15"/>
        <v>9.6357679707072652E-2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05206</v>
      </c>
      <c r="AY24" s="18" t="str">
        <f>IF(IFERROR(比較地域マスタ!$Z17,"")=0,"",IFERROR(比較地域マスタ!$Z17,""))</f>
        <v>男鹿市</v>
      </c>
      <c r="BC24" s="844" t="str">
        <f t="shared" si="0"/>
        <v>05206</v>
      </c>
      <c r="BD24" s="1031" t="str">
        <f t="shared" si="2"/>
        <v>男鹿市</v>
      </c>
      <c r="BE24" s="34">
        <f>VLOOKUP($BC24&amp;"_"&amp;$AZ$7,データシート1!$A:$BT,MATCH("cb_"&amp;BE$12,データシート1!$A$1:$BT$1,0),0)</f>
        <v>857.29999999999984</v>
      </c>
      <c r="BF24" s="34">
        <f>VLOOKUP($BC24&amp;"_"&amp;$AZ$7,データシート1!$A:$BT,MATCH("cb_"&amp;BF$12,データシート1!$A$1:$BT$1,0),0)</f>
        <v>16764.400000000001</v>
      </c>
      <c r="BG24" s="34">
        <f>VLOOKUP($BC24&amp;"_"&amp;$AZ$7,データシート1!$A:$BT,MATCH("cb_"&amp;BG$12,データシート1!$A$1:$BT$1,0),0)</f>
        <v>70654.3</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88276</v>
      </c>
      <c r="BL24" s="36"/>
      <c r="BM24" s="844" t="str">
        <f t="shared" si="4"/>
        <v>05206</v>
      </c>
      <c r="BN24" s="1031" t="str">
        <f t="shared" si="5"/>
        <v>男鹿市</v>
      </c>
      <c r="BO24" s="34">
        <f>BE24*VLOOKUP(BO$12,別紙!$B$4:$E$10,MATCH("設備利用率",別紙!$B$4:$E$4,0),0)/100*8760/10^3</f>
        <v>1028.8628759999997</v>
      </c>
      <c r="BP24" s="34">
        <f>BF24*VLOOKUP(BP$12,別紙!$B$4:$E$10,MATCH("設備利用率",別紙!$B$4:$E$4,0),0)/100*8760/10^3</f>
        <v>22175.277743999999</v>
      </c>
      <c r="BQ24" s="34">
        <f>BG24*VLOOKUP(BQ$12,別紙!$B$4:$E$10,MATCH("設備利用率",別紙!$B$4:$E$4,0),0)/100*8760/10^3</f>
        <v>153495.05366400001</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176699.194284</v>
      </c>
      <c r="BV24" s="36"/>
      <c r="BW24" s="33" t="str">
        <f t="shared" si="7"/>
        <v>05206</v>
      </c>
      <c r="BX24" s="33" t="str">
        <f t="shared" si="8"/>
        <v>男鹿市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142233.21874416675</v>
      </c>
      <c r="BZ24" s="36"/>
      <c r="CA24" s="33" t="str">
        <f t="shared" si="9"/>
        <v>05206</v>
      </c>
      <c r="CB24" s="33" t="str">
        <f t="shared" si="10"/>
        <v>男鹿市</v>
      </c>
      <c r="CC24" s="223">
        <f t="shared" si="11"/>
        <v>7.2336327974873681E-3</v>
      </c>
      <c r="CD24" s="223">
        <f t="shared" si="1"/>
        <v>0.15590786695115447</v>
      </c>
      <c r="CE24" s="223">
        <f t="shared" si="1"/>
        <v>1.0791786547423201</v>
      </c>
      <c r="CF24" s="223">
        <f t="shared" si="1"/>
        <v>0</v>
      </c>
      <c r="CG24" s="223">
        <f t="shared" si="1"/>
        <v>0</v>
      </c>
      <c r="CH24" s="223">
        <f t="shared" si="1"/>
        <v>0</v>
      </c>
      <c r="CI24" s="223">
        <f t="shared" si="12"/>
        <v>1.2423201544909619</v>
      </c>
      <c r="CK24" s="18" t="str">
        <f t="shared" si="13"/>
        <v>05206</v>
      </c>
      <c r="CL24" s="18" t="str">
        <f t="shared" si="14"/>
        <v>男鹿市</v>
      </c>
      <c r="CM24" s="18">
        <f>VLOOKUP($CK24&amp;"_"&amp;$AZ$7,データシート1!$A:$BT,MATCH("ca_太陽光発電（10kW未満）",データシート1!$A$1:$BT$1,0),0)</f>
        <v>180</v>
      </c>
      <c r="CN24" s="18">
        <f>VLOOKUP($CK24&amp;"_"&amp;$AZ$5,データシート1!$A:$BT,MATCH("ab_家庭",データシート1!$A$1:$BT$1,0),0)</f>
        <v>12523</v>
      </c>
      <c r="CO24" s="223">
        <f t="shared" si="15"/>
        <v>1.4373552663099896E-2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09407</v>
      </c>
      <c r="AY25" s="18" t="str">
        <f>IF(IFERROR(比較地域マスタ!$Z18,"")=0,"",IFERROR(比較地域マスタ!$Z18,""))</f>
        <v>那須町</v>
      </c>
      <c r="BC25" s="844" t="str">
        <f t="shared" si="0"/>
        <v>09407</v>
      </c>
      <c r="BD25" s="1031" t="str">
        <f t="shared" si="2"/>
        <v>那須町</v>
      </c>
      <c r="BE25" s="34">
        <f>VLOOKUP($BC25&amp;"_"&amp;$AZ$7,データシート1!$A:$BT,MATCH("cb_"&amp;BE$12,データシート1!$A$1:$BT$1,0),0)</f>
        <v>2418.8000000000002</v>
      </c>
      <c r="BF25" s="34">
        <f>VLOOKUP($BC25&amp;"_"&amp;$AZ$7,データシート1!$A:$BT,MATCH("cb_"&amp;BF$12,データシート1!$A$1:$BT$1,0),0)</f>
        <v>138606.69999999969</v>
      </c>
      <c r="BG25" s="34">
        <f>VLOOKUP($BC25&amp;"_"&amp;$AZ$7,データシート1!$A:$BT,MATCH("cb_"&amp;BG$12,データシート1!$A$1:$BT$1,0),0)</f>
        <v>0</v>
      </c>
      <c r="BH25" s="34">
        <f>VLOOKUP($BC25&amp;"_"&amp;$AZ$7,データシート1!$A:$BT,MATCH("cb_"&amp;BH$12,データシート1!$A$1:$BT$1,0),0)</f>
        <v>49.9</v>
      </c>
      <c r="BI25" s="34">
        <f>VLOOKUP($BC25&amp;"_"&amp;$AZ$7,データシート1!$A:$BT,MATCH("cb_"&amp;BI$12,データシート1!$A$1:$BT$1,0),0)</f>
        <v>0</v>
      </c>
      <c r="BJ25" s="34">
        <f>VLOOKUP($BC25&amp;"_"&amp;$AZ$7,データシート1!$A:$BT,MATCH("cb_"&amp;BJ$12,データシート1!$A$1:$BT$1,0),0)</f>
        <v>0</v>
      </c>
      <c r="BK25" s="34">
        <f t="shared" si="3"/>
        <v>141075.39999999967</v>
      </c>
      <c r="BL25" s="36"/>
      <c r="BM25" s="844" t="str">
        <f t="shared" si="4"/>
        <v>09407</v>
      </c>
      <c r="BN25" s="1031" t="str">
        <f t="shared" si="5"/>
        <v>那須町</v>
      </c>
      <c r="BO25" s="34">
        <f>BE25*VLOOKUP(BO$12,別紙!$B$4:$E$10,MATCH("設備利用率",別紙!$B$4:$E$4,0),0)/100*8760/10^3</f>
        <v>2902.8502559999997</v>
      </c>
      <c r="BP25" s="34">
        <f>BF25*VLOOKUP(BP$12,別紙!$B$4:$E$10,MATCH("設備利用率",別紙!$B$4:$E$4,0),0)/100*8760/10^3</f>
        <v>183343.3984919996</v>
      </c>
      <c r="BQ25" s="34">
        <f>BG25*VLOOKUP(BQ$12,別紙!$B$4:$E$10,MATCH("設備利用率",別紙!$B$4:$E$4,0),0)/100*8760/10^3</f>
        <v>0</v>
      </c>
      <c r="BR25" s="34">
        <f>BH25*VLOOKUP(BR$12,別紙!$B$4:$E$10,MATCH("設備利用率",別紙!$B$4:$E$4,0),0)/100*8760/10^3</f>
        <v>262.27440000000001</v>
      </c>
      <c r="BS25" s="34">
        <f>BI25*VLOOKUP(BS$12,別紙!$B$4:$E$10,MATCH("設備利用率",別紙!$B$4:$E$4,0),0)/100*8760/10^3</f>
        <v>0</v>
      </c>
      <c r="BT25" s="34">
        <f>BJ25*VLOOKUP(BT$12,別紙!$B$4:$E$10,MATCH("設備利用率",別紙!$B$4:$E$4,0),0)/100*8760/10^3</f>
        <v>0</v>
      </c>
      <c r="BU25" s="34">
        <f t="shared" si="6"/>
        <v>186508.5231479996</v>
      </c>
      <c r="BV25" s="36"/>
      <c r="BW25" s="33" t="str">
        <f t="shared" si="7"/>
        <v>09407</v>
      </c>
      <c r="BX25" s="33" t="str">
        <f t="shared" si="8"/>
        <v>那須町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150869.68351835245</v>
      </c>
      <c r="BZ25" s="36"/>
      <c r="CA25" s="33" t="str">
        <f t="shared" si="9"/>
        <v>09407</v>
      </c>
      <c r="CB25" s="33" t="str">
        <f t="shared" si="10"/>
        <v>那須町</v>
      </c>
      <c r="CC25" s="223">
        <f t="shared" si="11"/>
        <v>1.924077911681232E-2</v>
      </c>
      <c r="CD25" s="223">
        <f t="shared" si="1"/>
        <v>1.2152434751392376</v>
      </c>
      <c r="CE25" s="223">
        <f t="shared" si="1"/>
        <v>0</v>
      </c>
      <c r="CF25" s="223">
        <f t="shared" si="1"/>
        <v>1.7384168501161851E-3</v>
      </c>
      <c r="CG25" s="223">
        <f t="shared" si="1"/>
        <v>0</v>
      </c>
      <c r="CH25" s="223">
        <f t="shared" si="1"/>
        <v>0</v>
      </c>
      <c r="CI25" s="223">
        <f t="shared" si="12"/>
        <v>1.2362226711061661</v>
      </c>
      <c r="CK25" s="18" t="str">
        <f t="shared" si="13"/>
        <v>09407</v>
      </c>
      <c r="CL25" s="18" t="str">
        <f t="shared" si="14"/>
        <v>那須町</v>
      </c>
      <c r="CM25" s="18">
        <f>VLOOKUP($CK25&amp;"_"&amp;$AZ$7,データシート1!$A:$BT,MATCH("ca_太陽光発電（10kW未満）",データシート1!$A$1:$BT$1,0),0)</f>
        <v>449</v>
      </c>
      <c r="CN25" s="18">
        <f>VLOOKUP($CK25&amp;"_"&amp;$AZ$5,データシート1!$A:$BT,MATCH("ab_家庭",データシート1!$A$1:$BT$1,0),0)</f>
        <v>10640</v>
      </c>
      <c r="CO25" s="223">
        <f t="shared" si="15"/>
        <v>4.219924812030075E-2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29425</v>
      </c>
      <c r="AY26" s="18" t="str">
        <f>IF(IFERROR(比較地域マスタ!$Z19,"")=0,"",IFERROR(比較地域マスタ!$Z19,""))</f>
        <v>王寺町</v>
      </c>
      <c r="BC26" s="844" t="str">
        <f t="shared" si="0"/>
        <v>29425</v>
      </c>
      <c r="BD26" s="1031" t="str">
        <f t="shared" si="2"/>
        <v>王寺町</v>
      </c>
      <c r="BE26" s="34">
        <f>VLOOKUP($BC26&amp;"_"&amp;$AZ$7,データシート1!$A:$BT,MATCH("cb_"&amp;BE$12,データシート1!$A$1:$BT$1,0),0)</f>
        <v>4128.8999999999996</v>
      </c>
      <c r="BF26" s="34">
        <f>VLOOKUP($BC26&amp;"_"&amp;$AZ$7,データシート1!$A:$BT,MATCH("cb_"&amp;BF$12,データシート1!$A$1:$BT$1,0),0)</f>
        <v>1963.8</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6092.7</v>
      </c>
      <c r="BL26" s="36"/>
      <c r="BM26" s="844" t="str">
        <f t="shared" si="4"/>
        <v>29425</v>
      </c>
      <c r="BN26" s="1031" t="str">
        <f t="shared" si="5"/>
        <v>王寺町</v>
      </c>
      <c r="BO26" s="34">
        <f>BE26*VLOOKUP(BO$12,別紙!$B$4:$E$10,MATCH("設備利用率",別紙!$B$4:$E$4,0),0)/100*8760/10^3</f>
        <v>4955.1754679999995</v>
      </c>
      <c r="BP26" s="34">
        <f>BF26*VLOOKUP(BP$12,別紙!$B$4:$E$10,MATCH("設備利用率",別紙!$B$4:$E$4,0),0)/100*8760/10^3</f>
        <v>2597.6360880000002</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7552.8115559999997</v>
      </c>
      <c r="BV26" s="36"/>
      <c r="BW26" s="33" t="str">
        <f t="shared" si="7"/>
        <v>29425</v>
      </c>
      <c r="BX26" s="33" t="str">
        <f t="shared" si="8"/>
        <v>王寺町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110108.32212215288</v>
      </c>
      <c r="BZ26" s="36"/>
      <c r="CA26" s="33" t="str">
        <f t="shared" si="9"/>
        <v>29425</v>
      </c>
      <c r="CB26" s="33" t="str">
        <f t="shared" si="10"/>
        <v>王寺町</v>
      </c>
      <c r="CC26" s="223">
        <f t="shared" si="11"/>
        <v>4.5002733421936864E-2</v>
      </c>
      <c r="CD26" s="223">
        <f t="shared" si="1"/>
        <v>2.3591641739106814E-2</v>
      </c>
      <c r="CE26" s="223">
        <f t="shared" si="1"/>
        <v>0</v>
      </c>
      <c r="CF26" s="223">
        <f t="shared" si="1"/>
        <v>0</v>
      </c>
      <c r="CG26" s="223">
        <f t="shared" si="1"/>
        <v>0</v>
      </c>
      <c r="CH26" s="223">
        <f t="shared" si="1"/>
        <v>0</v>
      </c>
      <c r="CI26" s="223">
        <f t="shared" si="12"/>
        <v>6.8594375161043677E-2</v>
      </c>
      <c r="CK26" s="18" t="str">
        <f t="shared" si="13"/>
        <v>29425</v>
      </c>
      <c r="CL26" s="18" t="str">
        <f t="shared" si="14"/>
        <v>王寺町</v>
      </c>
      <c r="CM26" s="18">
        <f>VLOOKUP($CK26&amp;"_"&amp;$AZ$7,データシート1!$A:$BT,MATCH("ca_太陽光発電（10kW未満）",データシート1!$A$1:$BT$1,0),0)</f>
        <v>986</v>
      </c>
      <c r="CN26" s="18">
        <f>VLOOKUP($CK26&amp;"_"&amp;$AZ$5,データシート1!$A:$BT,MATCH("ab_家庭",データシート1!$A$1:$BT$1,0),0)</f>
        <v>10686</v>
      </c>
      <c r="CO26" s="223">
        <f t="shared" si="15"/>
        <v>9.2270260153471839E-2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40214</v>
      </c>
      <c r="AY27" s="18" t="str">
        <f>IF(IFERROR(比較地域マスタ!$Z20,"")=0,"",IFERROR(比較地域マスタ!$Z20,""))</f>
        <v>豊前市</v>
      </c>
      <c r="BC27" s="844" t="str">
        <f t="shared" si="0"/>
        <v>40214</v>
      </c>
      <c r="BD27" s="1031" t="str">
        <f t="shared" si="2"/>
        <v>豊前市</v>
      </c>
      <c r="BE27" s="34">
        <f>VLOOKUP($BC27&amp;"_"&amp;$AZ$7,データシート1!$A:$BT,MATCH("cb_"&amp;BE$12,データシート1!$A$1:$BT$1,0),0)</f>
        <v>5696.7210000000041</v>
      </c>
      <c r="BF27" s="34">
        <f>VLOOKUP($BC27&amp;"_"&amp;$AZ$7,データシート1!$A:$BT,MATCH("cb_"&amp;BF$12,データシート1!$A$1:$BT$1,0),0)</f>
        <v>18807.8</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74950</v>
      </c>
      <c r="BK27" s="34">
        <f t="shared" si="3"/>
        <v>99454.521000000008</v>
      </c>
      <c r="BL27" s="36"/>
      <c r="BM27" s="844" t="str">
        <f t="shared" si="4"/>
        <v>40214</v>
      </c>
      <c r="BN27" s="1031" t="str">
        <f t="shared" si="5"/>
        <v>豊前市</v>
      </c>
      <c r="BO27" s="34">
        <f>BE27*VLOOKUP(BO$12,別紙!$B$4:$E$10,MATCH("設備利用率",別紙!$B$4:$E$4,0),0)/100*8760/10^3</f>
        <v>6836.7488065200041</v>
      </c>
      <c r="BP27" s="34">
        <f>BF27*VLOOKUP(BP$12,別紙!$B$4:$E$10,MATCH("設備利用率",別紙!$B$4:$E$4,0),0)/100*8760/10^3</f>
        <v>24878.205527999999</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525249.6</v>
      </c>
      <c r="BU27" s="34">
        <f t="shared" si="6"/>
        <v>556964.55433452001</v>
      </c>
      <c r="BV27" s="36"/>
      <c r="BW27" s="33" t="str">
        <f t="shared" si="7"/>
        <v>40214</v>
      </c>
      <c r="BX27" s="33" t="str">
        <f t="shared" si="8"/>
        <v>豊前市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218359.10417956355</v>
      </c>
      <c r="BZ27" s="36"/>
      <c r="CA27" s="33" t="str">
        <f t="shared" si="9"/>
        <v>40214</v>
      </c>
      <c r="CB27" s="33" t="str">
        <f t="shared" si="10"/>
        <v>豊前市</v>
      </c>
      <c r="CC27" s="223">
        <f t="shared" si="11"/>
        <v>3.1309657695325267E-2</v>
      </c>
      <c r="CD27" s="223">
        <f t="shared" si="1"/>
        <v>0.11393253155839048</v>
      </c>
      <c r="CE27" s="223">
        <f t="shared" si="1"/>
        <v>0</v>
      </c>
      <c r="CF27" s="223">
        <f t="shared" si="1"/>
        <v>0</v>
      </c>
      <c r="CG27" s="223">
        <f t="shared" si="1"/>
        <v>0</v>
      </c>
      <c r="CH27" s="223">
        <f t="shared" si="1"/>
        <v>2.4054394341537084</v>
      </c>
      <c r="CI27" s="223">
        <f t="shared" si="12"/>
        <v>2.5506816234074243</v>
      </c>
      <c r="CK27" s="18" t="str">
        <f t="shared" si="13"/>
        <v>40214</v>
      </c>
      <c r="CL27" s="18" t="str">
        <f t="shared" si="14"/>
        <v>豊前市</v>
      </c>
      <c r="CM27" s="18">
        <f>VLOOKUP($CK27&amp;"_"&amp;$AZ$7,データシート1!$A:$BT,MATCH("ca_太陽光発電（10kW未満）",データシート1!$A$1:$BT$1,0),0)</f>
        <v>1186</v>
      </c>
      <c r="CN27" s="18">
        <f>VLOOKUP($CK27&amp;"_"&amp;$AZ$5,データシート1!$A:$BT,MATCH("ab_家庭",データシート1!$A$1:$BT$1,0),0)</f>
        <v>11765</v>
      </c>
      <c r="CO27" s="223">
        <f t="shared" si="15"/>
        <v>0.10080747981300467</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36402</v>
      </c>
      <c r="AY28" s="18" t="str">
        <f>IF(IFERROR(比較地域マスタ!$Z21,"")=0,"",IFERROR(比較地域マスタ!$Z21,""))</f>
        <v>北島町</v>
      </c>
      <c r="BC28" s="844" t="str">
        <f t="shared" si="0"/>
        <v>36402</v>
      </c>
      <c r="BD28" s="1031" t="str">
        <f t="shared" si="2"/>
        <v>北島町</v>
      </c>
      <c r="BE28" s="34">
        <f>VLOOKUP($BC28&amp;"_"&amp;$AZ$7,データシート1!$A:$BT,MATCH("cb_"&amp;BE$12,データシート1!$A$1:$BT$1,0),0)</f>
        <v>5781.8860000000077</v>
      </c>
      <c r="BF28" s="34">
        <f>VLOOKUP($BC28&amp;"_"&amp;$AZ$7,データシート1!$A:$BT,MATCH("cb_"&amp;BF$12,データシート1!$A$1:$BT$1,0),0)</f>
        <v>7097.4019999999991</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12879.288000000008</v>
      </c>
      <c r="BL28" s="36"/>
      <c r="BM28" s="844" t="str">
        <f t="shared" si="4"/>
        <v>36402</v>
      </c>
      <c r="BN28" s="1031" t="str">
        <f t="shared" si="5"/>
        <v>北島町</v>
      </c>
      <c r="BO28" s="34">
        <f>BE28*VLOOKUP(BO$12,別紙!$B$4:$E$10,MATCH("設備利用率",別紙!$B$4:$E$4,0),0)/100*8760/10^3</f>
        <v>6938.9570263200085</v>
      </c>
      <c r="BP28" s="34">
        <f>BF28*VLOOKUP(BP$12,別紙!$B$4:$E$10,MATCH("設備利用率",別紙!$B$4:$E$4,0),0)/100*8760/10^3</f>
        <v>9388.1594695199983</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16327.116495840008</v>
      </c>
      <c r="BV28" s="36"/>
      <c r="BW28" s="33" t="str">
        <f t="shared" si="7"/>
        <v>36402</v>
      </c>
      <c r="BX28" s="33" t="str">
        <f t="shared" si="8"/>
        <v>北島町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160570.05374970334</v>
      </c>
      <c r="BZ28" s="36"/>
      <c r="CA28" s="33" t="str">
        <f t="shared" si="9"/>
        <v>36402</v>
      </c>
      <c r="CB28" s="33" t="str">
        <f t="shared" si="10"/>
        <v>北島町</v>
      </c>
      <c r="CC28" s="223">
        <f t="shared" si="11"/>
        <v>4.3214515186850828E-2</v>
      </c>
      <c r="CD28" s="223">
        <f t="shared" si="1"/>
        <v>5.8467685912058455E-2</v>
      </c>
      <c r="CE28" s="223">
        <f t="shared" si="1"/>
        <v>0</v>
      </c>
      <c r="CF28" s="223">
        <f t="shared" si="1"/>
        <v>0</v>
      </c>
      <c r="CG28" s="223">
        <f t="shared" si="1"/>
        <v>0</v>
      </c>
      <c r="CH28" s="223">
        <f t="shared" si="1"/>
        <v>0</v>
      </c>
      <c r="CI28" s="223">
        <f t="shared" si="12"/>
        <v>0.10168220109890928</v>
      </c>
      <c r="CK28" s="18" t="str">
        <f t="shared" si="13"/>
        <v>36402</v>
      </c>
      <c r="CL28" s="18" t="str">
        <f t="shared" si="14"/>
        <v>北島町</v>
      </c>
      <c r="CM28" s="18">
        <f>VLOOKUP($CK28&amp;"_"&amp;$AZ$7,データシート1!$A:$BT,MATCH("ca_太陽光発電（10kW未満）",データシート1!$A$1:$BT$1,0),0)</f>
        <v>1097</v>
      </c>
      <c r="CN28" s="18">
        <f>VLOOKUP($CK28&amp;"_"&amp;$AZ$5,データシート1!$A:$BT,MATCH("ab_家庭",データシート1!$A$1:$BT$1,0),0)</f>
        <v>10217</v>
      </c>
      <c r="CO28" s="223">
        <f t="shared" si="15"/>
        <v>0.1073700694920231</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29208</v>
      </c>
      <c r="AY29" s="18" t="str">
        <f>IF(IFERROR(比較地域マスタ!$Z22,"")=0,"",IFERROR(比較地域マスタ!$Z22,""))</f>
        <v>御所市</v>
      </c>
      <c r="BC29" s="844" t="str">
        <f t="shared" si="0"/>
        <v>29208</v>
      </c>
      <c r="BD29" s="1031" t="str">
        <f t="shared" si="2"/>
        <v>御所市</v>
      </c>
      <c r="BE29" s="34">
        <f>VLOOKUP($BC29&amp;"_"&amp;$AZ$7,データシート1!$A:$BT,MATCH("cb_"&amp;BE$12,データシート1!$A$1:$BT$1,0),0)</f>
        <v>2805.3000000000011</v>
      </c>
      <c r="BF29" s="34">
        <f>VLOOKUP($BC29&amp;"_"&amp;$AZ$7,データシート1!$A:$BT,MATCH("cb_"&amp;BF$12,データシート1!$A$1:$BT$1,0),0)</f>
        <v>27552.300000000043</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999.25</v>
      </c>
      <c r="BK29" s="34">
        <f t="shared" si="3"/>
        <v>31356.850000000042</v>
      </c>
      <c r="BL29" s="36"/>
      <c r="BM29" s="844" t="str">
        <f t="shared" si="4"/>
        <v>29208</v>
      </c>
      <c r="BN29" s="1031" t="str">
        <f t="shared" si="5"/>
        <v>御所市</v>
      </c>
      <c r="BO29" s="34">
        <f>BE29*VLOOKUP(BO$12,別紙!$B$4:$E$10,MATCH("設備利用率",別紙!$B$4:$E$4,0),0)/100*8760/10^3</f>
        <v>3366.6966360000015</v>
      </c>
      <c r="BP29" s="34">
        <f>BF29*VLOOKUP(BP$12,別紙!$B$4:$E$10,MATCH("設備利用率",別紙!$B$4:$E$4,0),0)/100*8760/10^3</f>
        <v>36445.080348000047</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7002.7439999999997</v>
      </c>
      <c r="BU29" s="34">
        <f t="shared" si="6"/>
        <v>46814.520984000046</v>
      </c>
      <c r="BV29" s="36"/>
      <c r="BW29" s="33" t="str">
        <f t="shared" si="7"/>
        <v>29208</v>
      </c>
      <c r="BX29" s="33" t="str">
        <f t="shared" si="8"/>
        <v>御所市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139736.71226250674</v>
      </c>
      <c r="BZ29" s="36"/>
      <c r="CA29" s="33" t="str">
        <f t="shared" si="9"/>
        <v>29208</v>
      </c>
      <c r="CB29" s="33" t="str">
        <f t="shared" si="10"/>
        <v>御所市</v>
      </c>
      <c r="CC29" s="223">
        <f t="shared" si="11"/>
        <v>2.4093143322818335E-2</v>
      </c>
      <c r="CD29" s="223">
        <f t="shared" ref="CD29:CD60" si="16">BP29/$BY29</f>
        <v>0.26081249342359658</v>
      </c>
      <c r="CE29" s="223">
        <f t="shared" ref="CE29:CE60" si="17">BQ29/$BY29</f>
        <v>0</v>
      </c>
      <c r="CF29" s="223">
        <f t="shared" ref="CF29:CF60" si="18">BR29/$BY29</f>
        <v>0</v>
      </c>
      <c r="CG29" s="223">
        <f t="shared" ref="CG29:CG60" si="19">BS29/$BY29</f>
        <v>0</v>
      </c>
      <c r="CH29" s="223">
        <f t="shared" ref="CH29:CH60" si="20">BT29/$BY29</f>
        <v>5.0113845435584441E-2</v>
      </c>
      <c r="CI29" s="223">
        <f t="shared" si="12"/>
        <v>0.33501948218199934</v>
      </c>
      <c r="CK29" s="18" t="str">
        <f t="shared" si="13"/>
        <v>29208</v>
      </c>
      <c r="CL29" s="18" t="str">
        <f t="shared" si="14"/>
        <v>御所市</v>
      </c>
      <c r="CM29" s="18">
        <f>VLOOKUP($CK29&amp;"_"&amp;$AZ$7,データシート1!$A:$BT,MATCH("ca_太陽光発電（10kW未満）",データシート1!$A$1:$BT$1,0),0)</f>
        <v>624</v>
      </c>
      <c r="CN29" s="18">
        <f>VLOOKUP($CK29&amp;"_"&amp;$AZ$5,データシート1!$A:$BT,MATCH("ab_家庭",データシート1!$A$1:$BT$1,0),0)</f>
        <v>12018</v>
      </c>
      <c r="CO29" s="223">
        <f t="shared" si="15"/>
        <v>5.1922116824762853E-2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34307</v>
      </c>
      <c r="AY30" s="18" t="str">
        <f>IF(IFERROR(比較地域マスタ!$Z23,"")=0,"",IFERROR(比較地域マスタ!$Z23,""))</f>
        <v>熊野町</v>
      </c>
      <c r="BC30" s="844" t="str">
        <f t="shared" si="0"/>
        <v>34307</v>
      </c>
      <c r="BD30" s="1031" t="str">
        <f t="shared" si="2"/>
        <v>熊野町</v>
      </c>
      <c r="BE30" s="34">
        <f>VLOOKUP($BC30&amp;"_"&amp;$AZ$7,データシート1!$A:$BT,MATCH("cb_"&amp;BE$12,データシート1!$A$1:$BT$1,0),0)</f>
        <v>3495.0000000000055</v>
      </c>
      <c r="BF30" s="34">
        <f>VLOOKUP($BC30&amp;"_"&amp;$AZ$7,データシート1!$A:$BT,MATCH("cb_"&amp;BF$12,データシート1!$A$1:$BT$1,0),0)</f>
        <v>9101.3999999999978</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12596.400000000003</v>
      </c>
      <c r="BL30" s="36"/>
      <c r="BM30" s="844" t="str">
        <f t="shared" si="4"/>
        <v>34307</v>
      </c>
      <c r="BN30" s="1031" t="str">
        <f t="shared" si="5"/>
        <v>熊野町</v>
      </c>
      <c r="BO30" s="34">
        <f>BE30*VLOOKUP(BO$12,別紙!$B$4:$E$10,MATCH("設備利用率",別紙!$B$4:$E$4,0),0)/100*8760/10^3</f>
        <v>4194.419400000007</v>
      </c>
      <c r="BP30" s="34">
        <f>BF30*VLOOKUP(BP$12,別紙!$B$4:$E$10,MATCH("設備利用率",別紙!$B$4:$E$4,0),0)/100*8760/10^3</f>
        <v>12038.967863999997</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16233.387264000005</v>
      </c>
      <c r="BV30" s="36"/>
      <c r="BW30" s="33" t="str">
        <f t="shared" si="7"/>
        <v>34307</v>
      </c>
      <c r="BX30" s="33" t="str">
        <f t="shared" si="8"/>
        <v>熊野町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102968.46020004519</v>
      </c>
      <c r="BZ30" s="36"/>
      <c r="CA30" s="33" t="str">
        <f t="shared" si="9"/>
        <v>34307</v>
      </c>
      <c r="CB30" s="33" t="str">
        <f t="shared" si="10"/>
        <v>熊野町</v>
      </c>
      <c r="CC30" s="223">
        <f t="shared" si="11"/>
        <v>4.0734991975709532E-2</v>
      </c>
      <c r="CD30" s="223">
        <f t="shared" si="16"/>
        <v>0.1169189851009806</v>
      </c>
      <c r="CE30" s="223">
        <f t="shared" si="17"/>
        <v>0</v>
      </c>
      <c r="CF30" s="223">
        <f t="shared" si="18"/>
        <v>0</v>
      </c>
      <c r="CG30" s="223">
        <f t="shared" si="19"/>
        <v>0</v>
      </c>
      <c r="CH30" s="223">
        <f t="shared" si="20"/>
        <v>0</v>
      </c>
      <c r="CI30" s="223">
        <f t="shared" si="12"/>
        <v>0.15765397707669013</v>
      </c>
      <c r="CK30" s="18" t="str">
        <f t="shared" si="13"/>
        <v>34307</v>
      </c>
      <c r="CL30" s="18" t="str">
        <f t="shared" si="14"/>
        <v>熊野町</v>
      </c>
      <c r="CM30" s="18">
        <f>VLOOKUP($CK30&amp;"_"&amp;$AZ$7,データシート1!$A:$BT,MATCH("ca_太陽光発電（10kW未満）",データシート1!$A$1:$BT$1,0),0)</f>
        <v>733</v>
      </c>
      <c r="CN30" s="18">
        <f>VLOOKUP($CK30&amp;"_"&amp;$AZ$5,データシート1!$A:$BT,MATCH("ab_家庭",データシート1!$A$1:$BT$1,0),0)</f>
        <v>10649</v>
      </c>
      <c r="CO30" s="223">
        <f t="shared" si="15"/>
        <v>6.8832754249225275E-2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03214</v>
      </c>
      <c r="AY31" s="18" t="str">
        <f>IF(IFERROR(比較地域マスタ!$Z24,"")=0,"",IFERROR(比較地域マスタ!$Z24,""))</f>
        <v>八幡平市</v>
      </c>
      <c r="BC31" s="844" t="str">
        <f t="shared" si="0"/>
        <v>03214</v>
      </c>
      <c r="BD31" s="1031" t="str">
        <f t="shared" si="2"/>
        <v>八幡平市</v>
      </c>
      <c r="BE31" s="34">
        <f>VLOOKUP($BC31&amp;"_"&amp;$AZ$7,データシート1!$A:$BT,MATCH("cb_"&amp;BE$12,データシート1!$A$1:$BT$1,0),0)</f>
        <v>2510.9000000000028</v>
      </c>
      <c r="BF31" s="34">
        <f>VLOOKUP($BC31&amp;"_"&amp;$AZ$7,データシート1!$A:$BT,MATCH("cb_"&amp;BF$12,データシート1!$A$1:$BT$1,0),0)</f>
        <v>15328.299999999997</v>
      </c>
      <c r="BG31" s="34">
        <f>VLOOKUP($BC31&amp;"_"&amp;$AZ$7,データシート1!$A:$BT,MATCH("cb_"&amp;BG$12,データシート1!$A$1:$BT$1,0),0)</f>
        <v>19.5</v>
      </c>
      <c r="BH31" s="34">
        <f>VLOOKUP($BC31&amp;"_"&amp;$AZ$7,データシート1!$A:$BT,MATCH("cb_"&amp;BH$12,データシート1!$A$1:$BT$1,0),0)</f>
        <v>157.80000000000001</v>
      </c>
      <c r="BI31" s="34">
        <f>VLOOKUP($BC31&amp;"_"&amp;$AZ$7,データシート1!$A:$BT,MATCH("cb_"&amp;BI$12,データシート1!$A$1:$BT$1,0),0)</f>
        <v>22399</v>
      </c>
      <c r="BJ31" s="34">
        <f>VLOOKUP($BC31&amp;"_"&amp;$AZ$7,データシート1!$A:$BT,MATCH("cb_"&amp;BJ$12,データシート1!$A$1:$BT$1,0),0)</f>
        <v>0</v>
      </c>
      <c r="BK31" s="34">
        <f t="shared" si="3"/>
        <v>40415.5</v>
      </c>
      <c r="BL31" s="36"/>
      <c r="BM31" s="844" t="str">
        <f t="shared" si="4"/>
        <v>03214</v>
      </c>
      <c r="BN31" s="1031" t="str">
        <f t="shared" si="5"/>
        <v>八幡平市</v>
      </c>
      <c r="BO31" s="34">
        <f>BE31*VLOOKUP(BO$12,別紙!$B$4:$E$10,MATCH("設備利用率",別紙!$B$4:$E$4,0),0)/100*8760/10^3</f>
        <v>3013.3813080000036</v>
      </c>
      <c r="BP31" s="34">
        <f>BF31*VLOOKUP(BP$12,別紙!$B$4:$E$10,MATCH("設備利用率",別紙!$B$4:$E$4,0),0)/100*8760/10^3</f>
        <v>20275.662107999997</v>
      </c>
      <c r="BQ31" s="34">
        <f>BG31*VLOOKUP(BQ$12,別紙!$B$4:$E$10,MATCH("設備利用率",別紙!$B$4:$E$4,0),0)/100*8760/10^3</f>
        <v>42.36336</v>
      </c>
      <c r="BR31" s="34">
        <f>BH31*VLOOKUP(BR$12,別紙!$B$4:$E$10,MATCH("設備利用率",別紙!$B$4:$E$4,0),0)/100*8760/10^3</f>
        <v>829.3968000000001</v>
      </c>
      <c r="BS31" s="34">
        <f>BI31*VLOOKUP(BS$12,別紙!$B$4:$E$10,MATCH("設備利用率",別紙!$B$4:$E$4,0),0)/100*8760/10^3</f>
        <v>156972.19200000001</v>
      </c>
      <c r="BT31" s="34">
        <f>BJ31*VLOOKUP(BT$12,別紙!$B$4:$E$10,MATCH("設備利用率",別紙!$B$4:$E$4,0),0)/100*8760/10^3</f>
        <v>0</v>
      </c>
      <c r="BU31" s="34">
        <f t="shared" si="6"/>
        <v>181132.99557600002</v>
      </c>
      <c r="BV31" s="36"/>
      <c r="BW31" s="33" t="str">
        <f t="shared" si="7"/>
        <v>03214</v>
      </c>
      <c r="BX31" s="33" t="str">
        <f t="shared" si="8"/>
        <v>八幡平市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129887.34535682765</v>
      </c>
      <c r="BZ31" s="36"/>
      <c r="CA31" s="33" t="str">
        <f t="shared" si="9"/>
        <v>03214</v>
      </c>
      <c r="CB31" s="33" t="str">
        <f t="shared" si="10"/>
        <v>八幡平市</v>
      </c>
      <c r="CC31" s="223">
        <f t="shared" si="11"/>
        <v>2.3199960702265616E-2</v>
      </c>
      <c r="CD31" s="223">
        <f t="shared" si="16"/>
        <v>0.15610190548046479</v>
      </c>
      <c r="CE31" s="223">
        <f t="shared" si="17"/>
        <v>3.2615463718670211E-4</v>
      </c>
      <c r="CF31" s="223">
        <f t="shared" si="18"/>
        <v>6.3855089017446154E-3</v>
      </c>
      <c r="CG31" s="223">
        <f t="shared" si="19"/>
        <v>1.2085256771455652</v>
      </c>
      <c r="CH31" s="223">
        <f t="shared" si="20"/>
        <v>0</v>
      </c>
      <c r="CI31" s="223">
        <f t="shared" si="12"/>
        <v>1.3945392068672269</v>
      </c>
      <c r="CK31" s="18" t="str">
        <f t="shared" si="13"/>
        <v>03214</v>
      </c>
      <c r="CL31" s="18" t="str">
        <f t="shared" si="14"/>
        <v>八幡平市</v>
      </c>
      <c r="CM31" s="18">
        <f>VLOOKUP($CK31&amp;"_"&amp;$AZ$7,データシート1!$A:$BT,MATCH("ca_太陽光発電（10kW未満）",データシート1!$A$1:$BT$1,0),0)</f>
        <v>498</v>
      </c>
      <c r="CN31" s="18">
        <f>VLOOKUP($CK31&amp;"_"&amp;$AZ$5,データシート1!$A:$BT,MATCH("ab_家庭",データシート1!$A$1:$BT$1,0),0)</f>
        <v>10598</v>
      </c>
      <c r="CO31" s="223">
        <f t="shared" si="15"/>
        <v>4.6989998112851483E-2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04321</v>
      </c>
      <c r="AY32" s="18" t="str">
        <f>IF(IFERROR(比較地域マスタ!$Z25,"")=0,"",IFERROR(比較地域マスタ!$Z25,""))</f>
        <v>大河原町</v>
      </c>
      <c r="AZ32" s="22"/>
      <c r="BA32" s="22"/>
      <c r="BB32" s="22"/>
      <c r="BC32" s="844" t="str">
        <f t="shared" si="0"/>
        <v>04321</v>
      </c>
      <c r="BD32" s="1031" t="str">
        <f t="shared" si="2"/>
        <v>大河原町</v>
      </c>
      <c r="BE32" s="34">
        <f>VLOOKUP($BC32&amp;"_"&amp;$AZ$7,データシート1!$A:$BT,MATCH("cb_"&amp;BE$12,データシート1!$A$1:$BT$1,0),0)</f>
        <v>4561.6000000000058</v>
      </c>
      <c r="BF32" s="34">
        <f>VLOOKUP($BC32&amp;"_"&amp;$AZ$7,データシート1!$A:$BT,MATCH("cb_"&amp;BF$12,データシート1!$A$1:$BT$1,0),0)</f>
        <v>10701.999999999998</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15263.600000000004</v>
      </c>
      <c r="BL32" s="36"/>
      <c r="BM32" s="844" t="str">
        <f t="shared" si="4"/>
        <v>04321</v>
      </c>
      <c r="BN32" s="1031" t="str">
        <f t="shared" si="5"/>
        <v>大河原町</v>
      </c>
      <c r="BO32" s="34">
        <f>BE32*VLOOKUP(BO$12,別紙!$B$4:$E$10,MATCH("設備利用率",別紙!$B$4:$E$4,0),0)/100*8760/10^3</f>
        <v>5474.4673920000077</v>
      </c>
      <c r="BP32" s="34">
        <f>BF32*VLOOKUP(BP$12,別紙!$B$4:$E$10,MATCH("設備利用率",別紙!$B$4:$E$4,0),0)/100*8760/10^3</f>
        <v>14156.177519999997</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19630.644912000003</v>
      </c>
      <c r="BV32" s="36"/>
      <c r="BW32" s="33" t="str">
        <f t="shared" si="7"/>
        <v>04321</v>
      </c>
      <c r="BX32" s="33" t="str">
        <f t="shared" si="8"/>
        <v>大河原町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118870.76854841097</v>
      </c>
      <c r="BZ32" s="36"/>
      <c r="CA32" s="33" t="str">
        <f t="shared" si="9"/>
        <v>04321</v>
      </c>
      <c r="CB32" s="33" t="str">
        <f t="shared" si="10"/>
        <v>大河原町</v>
      </c>
      <c r="CC32" s="223">
        <f t="shared" si="11"/>
        <v>4.6053941257816401E-2</v>
      </c>
      <c r="CD32" s="223">
        <f t="shared" si="16"/>
        <v>0.11908880284756293</v>
      </c>
      <c r="CE32" s="223">
        <f t="shared" si="17"/>
        <v>0</v>
      </c>
      <c r="CF32" s="223">
        <f t="shared" si="18"/>
        <v>0</v>
      </c>
      <c r="CG32" s="223">
        <f t="shared" si="19"/>
        <v>0</v>
      </c>
      <c r="CH32" s="223">
        <f t="shared" si="20"/>
        <v>0</v>
      </c>
      <c r="CI32" s="223">
        <f t="shared" si="12"/>
        <v>0.1651427441053793</v>
      </c>
      <c r="CJ32" s="22"/>
      <c r="CK32" s="18" t="str">
        <f t="shared" si="13"/>
        <v>04321</v>
      </c>
      <c r="CL32" s="18" t="str">
        <f t="shared" si="14"/>
        <v>大河原町</v>
      </c>
      <c r="CM32" s="18">
        <f>VLOOKUP($CK32&amp;"_"&amp;$AZ$7,データシート1!$A:$BT,MATCH("ca_太陽光発電（10kW未満）",データシート1!$A$1:$BT$1,0),0)</f>
        <v>975</v>
      </c>
      <c r="CN32" s="18">
        <f>VLOOKUP($CK32&amp;"_"&amp;$AZ$5,データシート1!$A:$BT,MATCH("ab_家庭",データシート1!$A$1:$BT$1,0),0)</f>
        <v>10297</v>
      </c>
      <c r="CO32" s="223">
        <f t="shared" si="15"/>
        <v>9.468777313780713E-2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14384</v>
      </c>
      <c r="AY33" s="18" t="str">
        <f>IF(IFERROR(比較地域マスタ!$Z26,"")=0,"",IFERROR(比較地域マスタ!$Z26,""))</f>
        <v>湯河原町</v>
      </c>
      <c r="BC33" s="844" t="str">
        <f t="shared" si="0"/>
        <v>14384</v>
      </c>
      <c r="BD33" s="1031" t="str">
        <f t="shared" si="2"/>
        <v>湯河原町</v>
      </c>
      <c r="BE33" s="34">
        <f>VLOOKUP($BC33&amp;"_"&amp;$AZ$7,データシート1!$A:$BT,MATCH("cb_"&amp;BE$12,データシート1!$A$1:$BT$1,0),0)</f>
        <v>1428.5000000000009</v>
      </c>
      <c r="BF33" s="34">
        <f>VLOOKUP($BC33&amp;"_"&amp;$AZ$7,データシート1!$A:$BT,MATCH("cb_"&amp;BF$12,データシート1!$A$1:$BT$1,0),0)</f>
        <v>2029.4000000000003</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3457.9000000000015</v>
      </c>
      <c r="BL33" s="36"/>
      <c r="BM33" s="844" t="str">
        <f t="shared" si="4"/>
        <v>14384</v>
      </c>
      <c r="BN33" s="1031" t="str">
        <f t="shared" si="5"/>
        <v>湯河原町</v>
      </c>
      <c r="BO33" s="34">
        <f>BE33*VLOOKUP(BO$12,別紙!$B$4:$E$10,MATCH("設備利用率",別紙!$B$4:$E$4,0),0)/100*8760/10^3</f>
        <v>1714.3714200000009</v>
      </c>
      <c r="BP33" s="34">
        <f>BF33*VLOOKUP(BP$12,別紙!$B$4:$E$10,MATCH("設備利用率",別紙!$B$4:$E$4,0),0)/100*8760/10^3</f>
        <v>2684.4091440000002</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4398.7805640000006</v>
      </c>
      <c r="BV33" s="36"/>
      <c r="BW33" s="33" t="str">
        <f t="shared" si="7"/>
        <v>14384</v>
      </c>
      <c r="BX33" s="33" t="str">
        <f t="shared" si="8"/>
        <v>湯河原町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111954.35904288411</v>
      </c>
      <c r="BZ33" s="36"/>
      <c r="CA33" s="33" t="str">
        <f t="shared" si="9"/>
        <v>14384</v>
      </c>
      <c r="CB33" s="33" t="str">
        <f t="shared" si="10"/>
        <v>湯河原町</v>
      </c>
      <c r="CC33" s="223">
        <f t="shared" si="11"/>
        <v>1.5313127909055429E-2</v>
      </c>
      <c r="CD33" s="223">
        <f t="shared" si="16"/>
        <v>2.3977709907407333E-2</v>
      </c>
      <c r="CE33" s="223">
        <f t="shared" si="17"/>
        <v>0</v>
      </c>
      <c r="CF33" s="223">
        <f t="shared" si="18"/>
        <v>0</v>
      </c>
      <c r="CG33" s="223">
        <f t="shared" si="19"/>
        <v>0</v>
      </c>
      <c r="CH33" s="223">
        <f t="shared" si="20"/>
        <v>0</v>
      </c>
      <c r="CI33" s="223">
        <f t="shared" si="12"/>
        <v>3.9290837816462761E-2</v>
      </c>
      <c r="CK33" s="18" t="str">
        <f t="shared" si="13"/>
        <v>14384</v>
      </c>
      <c r="CL33" s="18" t="str">
        <f t="shared" si="14"/>
        <v>湯河原町</v>
      </c>
      <c r="CM33" s="18">
        <f>VLOOKUP($CK33&amp;"_"&amp;$AZ$7,データシート1!$A:$BT,MATCH("ca_太陽光発電（10kW未満）",データシート1!$A$1:$BT$1,0),0)</f>
        <v>324</v>
      </c>
      <c r="CN33" s="18">
        <f>VLOOKUP($CK33&amp;"_"&amp;$AZ$5,データシート1!$A:$BT,MATCH("ab_家庭",データシート1!$A$1:$BT$1,0),0)</f>
        <v>12902</v>
      </c>
      <c r="CO33" s="223">
        <f t="shared" si="15"/>
        <v>2.511238567663928E-2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05215</v>
      </c>
      <c r="AY34" s="18" t="str">
        <f>IF(IFERROR(比較地域マスタ!$Z27,"")=0,"",IFERROR(比較地域マスタ!$Z27,""))</f>
        <v>仙北市</v>
      </c>
      <c r="BC34" s="844" t="str">
        <f t="shared" si="0"/>
        <v>05215</v>
      </c>
      <c r="BD34" s="1031" t="str">
        <f t="shared" si="2"/>
        <v>仙北市</v>
      </c>
      <c r="BE34" s="34">
        <f>VLOOKUP($BC34&amp;"_"&amp;$AZ$7,データシート1!$A:$BT,MATCH("cb_"&amp;BE$12,データシート1!$A$1:$BT$1,0),0)</f>
        <v>956.39999999999975</v>
      </c>
      <c r="BF34" s="34">
        <f>VLOOKUP($BC34&amp;"_"&amp;$AZ$7,データシート1!$A:$BT,MATCH("cb_"&amp;BF$12,データシート1!$A$1:$BT$1,0),0)</f>
        <v>1723.6000000000001</v>
      </c>
      <c r="BG34" s="34">
        <f>VLOOKUP($BC34&amp;"_"&amp;$AZ$7,データシート1!$A:$BT,MATCH("cb_"&amp;BG$12,データシート1!$A$1:$BT$1,0),0)</f>
        <v>19.600000000000001</v>
      </c>
      <c r="BH34" s="34">
        <f>VLOOKUP($BC34&amp;"_"&amp;$AZ$7,データシート1!$A:$BT,MATCH("cb_"&amp;BH$12,データシート1!$A$1:$BT$1,0),0)</f>
        <v>524</v>
      </c>
      <c r="BI34" s="34">
        <f>VLOOKUP($BC34&amp;"_"&amp;$AZ$7,データシート1!$A:$BT,MATCH("cb_"&amp;BI$12,データシート1!$A$1:$BT$1,0),0)</f>
        <v>0</v>
      </c>
      <c r="BJ34" s="34">
        <f>VLOOKUP($BC34&amp;"_"&amp;$AZ$7,データシート1!$A:$BT,MATCH("cb_"&amp;BJ$12,データシート1!$A$1:$BT$1,0),0)</f>
        <v>0</v>
      </c>
      <c r="BK34" s="34">
        <f t="shared" si="3"/>
        <v>3223.6</v>
      </c>
      <c r="BL34" s="36"/>
      <c r="BM34" s="844" t="str">
        <f t="shared" si="4"/>
        <v>05215</v>
      </c>
      <c r="BN34" s="1031" t="str">
        <f t="shared" si="5"/>
        <v>仙北市</v>
      </c>
      <c r="BO34" s="34">
        <f>BE34*VLOOKUP(BO$12,別紙!$B$4:$E$10,MATCH("設備利用率",別紙!$B$4:$E$4,0),0)/100*8760/10^3</f>
        <v>1147.794768</v>
      </c>
      <c r="BP34" s="34">
        <f>BF34*VLOOKUP(BP$12,別紙!$B$4:$E$10,MATCH("設備利用率",別紙!$B$4:$E$4,0),0)/100*8760/10^3</f>
        <v>2279.9091359999998</v>
      </c>
      <c r="BQ34" s="34">
        <f>BG34*VLOOKUP(BQ$12,別紙!$B$4:$E$10,MATCH("設備利用率",別紙!$B$4:$E$4,0),0)/100*8760/10^3</f>
        <v>42.580607999999998</v>
      </c>
      <c r="BR34" s="34">
        <f>BH34*VLOOKUP(BR$12,別紙!$B$4:$E$10,MATCH("設備利用率",別紙!$B$4:$E$4,0),0)/100*8760/10^3</f>
        <v>2754.1439999999998</v>
      </c>
      <c r="BS34" s="34">
        <f>BI34*VLOOKUP(BS$12,別紙!$B$4:$E$10,MATCH("設備利用率",別紙!$B$4:$E$4,0),0)/100*8760/10^3</f>
        <v>0</v>
      </c>
      <c r="BT34" s="34">
        <f>BJ34*VLOOKUP(BT$12,別紙!$B$4:$E$10,MATCH("設備利用率",別紙!$B$4:$E$4,0),0)/100*8760/10^3</f>
        <v>0</v>
      </c>
      <c r="BU34" s="34">
        <f t="shared" si="6"/>
        <v>6224.4285120000004</v>
      </c>
      <c r="BV34" s="36"/>
      <c r="BW34" s="33" t="str">
        <f t="shared" si="7"/>
        <v>05215</v>
      </c>
      <c r="BX34" s="33" t="str">
        <f t="shared" si="8"/>
        <v>仙北市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141741.05692265171</v>
      </c>
      <c r="BZ34" s="36"/>
      <c r="CA34" s="33" t="str">
        <f t="shared" si="9"/>
        <v>05215</v>
      </c>
      <c r="CB34" s="33" t="str">
        <f t="shared" si="10"/>
        <v>仙北市</v>
      </c>
      <c r="CC34" s="223">
        <f t="shared" si="11"/>
        <v>8.0978284832908583E-3</v>
      </c>
      <c r="CD34" s="223">
        <f t="shared" si="16"/>
        <v>1.6085029881244283E-2</v>
      </c>
      <c r="CE34" s="223">
        <f t="shared" si="17"/>
        <v>3.0041124939005E-4</v>
      </c>
      <c r="CF34" s="223">
        <f t="shared" si="18"/>
        <v>1.9430813201166828E-2</v>
      </c>
      <c r="CG34" s="223">
        <f t="shared" si="19"/>
        <v>0</v>
      </c>
      <c r="CH34" s="223">
        <f t="shared" si="20"/>
        <v>0</v>
      </c>
      <c r="CI34" s="223">
        <f t="shared" si="12"/>
        <v>4.3914082815092029E-2</v>
      </c>
      <c r="CK34" s="18" t="str">
        <f t="shared" si="13"/>
        <v>05215</v>
      </c>
      <c r="CL34" s="18" t="str">
        <f t="shared" si="14"/>
        <v>仙北市</v>
      </c>
      <c r="CM34" s="18">
        <f>VLOOKUP($CK34&amp;"_"&amp;$AZ$7,データシート1!$A:$BT,MATCH("ca_太陽光発電（10kW未満）",データシート1!$A$1:$BT$1,0),0)</f>
        <v>195</v>
      </c>
      <c r="CN34" s="18">
        <f>VLOOKUP($CK34&amp;"_"&amp;$AZ$5,データシート1!$A:$BT,MATCH("ab_家庭",データシート1!$A$1:$BT$1,0),0)</f>
        <v>10411</v>
      </c>
      <c r="CO34" s="223">
        <f t="shared" si="15"/>
        <v>1.8730189222937278E-2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46224</v>
      </c>
      <c r="AY35" s="18" t="str">
        <f>IF(IFERROR(比較地域マスタ!$Z28,"")=0,"",IFERROR(比較地域マスタ!$Z28,""))</f>
        <v>伊佐市</v>
      </c>
      <c r="BC35" s="844" t="str">
        <f t="shared" si="0"/>
        <v>46224</v>
      </c>
      <c r="BD35" s="1031" t="str">
        <f t="shared" si="2"/>
        <v>伊佐市</v>
      </c>
      <c r="BE35" s="34">
        <f>VLOOKUP($BC35&amp;"_"&amp;$AZ$7,データシート1!$A:$BT,MATCH("cb_"&amp;BE$12,データシート1!$A$1:$BT$1,0),0)</f>
        <v>5432.220000000003</v>
      </c>
      <c r="BF35" s="34">
        <f>VLOOKUP($BC35&amp;"_"&amp;$AZ$7,データシート1!$A:$BT,MATCH("cb_"&amp;BF$12,データシート1!$A$1:$BT$1,0),0)</f>
        <v>71457.199999999895</v>
      </c>
      <c r="BG35" s="34">
        <f>VLOOKUP($BC35&amp;"_"&amp;$AZ$7,データシート1!$A:$BT,MATCH("cb_"&amp;BG$12,データシート1!$A$1:$BT$1,0),0)</f>
        <v>0</v>
      </c>
      <c r="BH35" s="34">
        <f>VLOOKUP($BC35&amp;"_"&amp;$AZ$7,データシート1!$A:$BT,MATCH("cb_"&amp;BH$12,データシート1!$A$1:$BT$1,0),0)</f>
        <v>490</v>
      </c>
      <c r="BI35" s="34">
        <f>VLOOKUP($BC35&amp;"_"&amp;$AZ$7,データシート1!$A:$BT,MATCH("cb_"&amp;BI$12,データシート1!$A$1:$BT$1,0),0)</f>
        <v>0</v>
      </c>
      <c r="BJ35" s="34">
        <f>VLOOKUP($BC35&amp;"_"&amp;$AZ$7,データシート1!$A:$BT,MATCH("cb_"&amp;BJ$12,データシート1!$A$1:$BT$1,0),0)</f>
        <v>0</v>
      </c>
      <c r="BK35" s="34">
        <f t="shared" si="3"/>
        <v>77379.419999999896</v>
      </c>
      <c r="BL35" s="36"/>
      <c r="BM35" s="844" t="str">
        <f t="shared" si="4"/>
        <v>46224</v>
      </c>
      <c r="BN35" s="1031" t="str">
        <f t="shared" si="5"/>
        <v>伊佐市</v>
      </c>
      <c r="BO35" s="34">
        <f>BE35*VLOOKUP(BO$12,別紙!$B$4:$E$10,MATCH("設備利用率",別紙!$B$4:$E$4,0),0)/100*8760/10^3</f>
        <v>6519.3158664000039</v>
      </c>
      <c r="BP35" s="34">
        <f>BF35*VLOOKUP(BP$12,別紙!$B$4:$E$10,MATCH("設備利用率",別紙!$B$4:$E$4,0),0)/100*8760/10^3</f>
        <v>94520.725871999864</v>
      </c>
      <c r="BQ35" s="34">
        <f>BG35*VLOOKUP(BQ$12,別紙!$B$4:$E$10,MATCH("設備利用率",別紙!$B$4:$E$4,0),0)/100*8760/10^3</f>
        <v>0</v>
      </c>
      <c r="BR35" s="34">
        <f>BH35*VLOOKUP(BR$12,別紙!$B$4:$E$10,MATCH("設備利用率",別紙!$B$4:$E$4,0),0)/100*8760/10^3</f>
        <v>2575.44</v>
      </c>
      <c r="BS35" s="34">
        <f>BI35*VLOOKUP(BS$12,別紙!$B$4:$E$10,MATCH("設備利用率",別紙!$B$4:$E$4,0),0)/100*8760/10^3</f>
        <v>0</v>
      </c>
      <c r="BT35" s="34">
        <f>BJ35*VLOOKUP(BT$12,別紙!$B$4:$E$10,MATCH("設備利用率",別紙!$B$4:$E$4,0),0)/100*8760/10^3</f>
        <v>0</v>
      </c>
      <c r="BU35" s="34">
        <f t="shared" si="6"/>
        <v>103615.48173839987</v>
      </c>
      <c r="BV35" s="36"/>
      <c r="BW35" s="33" t="str">
        <f t="shared" si="7"/>
        <v>46224</v>
      </c>
      <c r="BX35" s="33" t="str">
        <f t="shared" si="8"/>
        <v>伊佐市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155442.22412385998</v>
      </c>
      <c r="BZ35" s="36"/>
      <c r="CA35" s="33" t="str">
        <f t="shared" si="9"/>
        <v>46224</v>
      </c>
      <c r="CB35" s="33" t="str">
        <f t="shared" si="10"/>
        <v>伊佐市</v>
      </c>
      <c r="CC35" s="223">
        <f t="shared" si="11"/>
        <v>4.1940443808918107E-2</v>
      </c>
      <c r="CD35" s="223">
        <f t="shared" si="16"/>
        <v>0.60807625730241455</v>
      </c>
      <c r="CE35" s="223">
        <f t="shared" si="17"/>
        <v>0</v>
      </c>
      <c r="CF35" s="223">
        <f t="shared" si="18"/>
        <v>1.6568471112120921E-2</v>
      </c>
      <c r="CG35" s="223">
        <f t="shared" si="19"/>
        <v>0</v>
      </c>
      <c r="CH35" s="223">
        <f t="shared" si="20"/>
        <v>0</v>
      </c>
      <c r="CI35" s="223">
        <f t="shared" si="12"/>
        <v>0.66658517222345359</v>
      </c>
      <c r="CK35" s="18" t="str">
        <f t="shared" si="13"/>
        <v>46224</v>
      </c>
      <c r="CL35" s="18" t="str">
        <f t="shared" si="14"/>
        <v>伊佐市</v>
      </c>
      <c r="CM35" s="18">
        <f>VLOOKUP($CK35&amp;"_"&amp;$AZ$7,データシート1!$A:$BT,MATCH("ca_太陽光発電（10kW未満）",データシート1!$A$1:$BT$1,0),0)</f>
        <v>1038</v>
      </c>
      <c r="CN35" s="18">
        <f>VLOOKUP($CK35&amp;"_"&amp;$AZ$5,データシート1!$A:$BT,MATCH("ab_家庭",データシート1!$A$1:$BT$1,0),0)</f>
        <v>12845</v>
      </c>
      <c r="CO35" s="223">
        <f t="shared" si="15"/>
        <v>8.0809653561697156E-2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04505</v>
      </c>
      <c r="AY36" s="18" t="str">
        <f>IF(IFERROR(比較地域マスタ!$Z29,"")=0,"",IFERROR(比較地域マスタ!$Z29,""))</f>
        <v>美里町</v>
      </c>
      <c r="BC36" s="844" t="str">
        <f t="shared" si="0"/>
        <v>04505</v>
      </c>
      <c r="BD36" s="1031" t="str">
        <f t="shared" si="2"/>
        <v>美里町</v>
      </c>
      <c r="BE36" s="34">
        <f>VLOOKUP($BC36&amp;"_"&amp;$AZ$7,データシート1!$A:$BT,MATCH("cb_"&amp;BE$12,データシート1!$A$1:$BT$1,0),0)</f>
        <v>5032.2000000000062</v>
      </c>
      <c r="BF36" s="34">
        <f>VLOOKUP($BC36&amp;"_"&amp;$AZ$7,データシート1!$A:$BT,MATCH("cb_"&amp;BF$12,データシート1!$A$1:$BT$1,0),0)</f>
        <v>9722.5999999999985</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14754.800000000005</v>
      </c>
      <c r="BL36" s="36"/>
      <c r="BM36" s="844" t="str">
        <f t="shared" si="4"/>
        <v>04505</v>
      </c>
      <c r="BN36" s="1031" t="str">
        <f t="shared" si="5"/>
        <v>美里町</v>
      </c>
      <c r="BO36" s="34">
        <f>BE36*VLOOKUP(BO$12,別紙!$B$4:$E$10,MATCH("設備利用率",別紙!$B$4:$E$4,0),0)/100*8760/10^3</f>
        <v>6039.2438640000073</v>
      </c>
      <c r="BP36" s="34">
        <f>BF36*VLOOKUP(BP$12,別紙!$B$4:$E$10,MATCH("設備利用率",別紙!$B$4:$E$4,0),0)/100*8760/10^3</f>
        <v>12860.666375999997</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18899.910240000005</v>
      </c>
      <c r="BV36" s="36"/>
      <c r="BW36" s="33" t="str">
        <f t="shared" si="7"/>
        <v>04505</v>
      </c>
      <c r="BX36" s="33" t="str">
        <f t="shared" si="8"/>
        <v>美里町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105734.68184777473</v>
      </c>
      <c r="BZ36" s="36"/>
      <c r="CA36" s="33" t="str">
        <f t="shared" si="9"/>
        <v>04505</v>
      </c>
      <c r="CB36" s="33" t="str">
        <f t="shared" si="10"/>
        <v>美里町</v>
      </c>
      <c r="CC36" s="223">
        <f t="shared" si="11"/>
        <v>5.7116962556284533E-2</v>
      </c>
      <c r="CD36" s="223">
        <f t="shared" si="16"/>
        <v>0.12163148506480952</v>
      </c>
      <c r="CE36" s="223">
        <f t="shared" si="17"/>
        <v>0</v>
      </c>
      <c r="CF36" s="223">
        <f t="shared" si="18"/>
        <v>0</v>
      </c>
      <c r="CG36" s="223">
        <f t="shared" si="19"/>
        <v>0</v>
      </c>
      <c r="CH36" s="223">
        <f t="shared" si="20"/>
        <v>0</v>
      </c>
      <c r="CI36" s="223">
        <f t="shared" si="12"/>
        <v>0.17874844762109404</v>
      </c>
      <c r="CK36" s="18" t="str">
        <f t="shared" si="13"/>
        <v>04505</v>
      </c>
      <c r="CL36" s="18" t="str">
        <f t="shared" si="14"/>
        <v>美里町</v>
      </c>
      <c r="CM36" s="18">
        <f>VLOOKUP($CK36&amp;"_"&amp;$AZ$7,データシート1!$A:$BT,MATCH("ca_太陽光発電（10kW未満）",データシート1!$A$1:$BT$1,0),0)</f>
        <v>1072</v>
      </c>
      <c r="CN36" s="18">
        <f>VLOOKUP($CK36&amp;"_"&amp;$AZ$5,データシート1!$A:$BT,MATCH("ab_家庭",データシート1!$A$1:$BT$1,0),0)</f>
        <v>9299</v>
      </c>
      <c r="CO36" s="223">
        <f t="shared" si="15"/>
        <v>0.11528121303365953</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37387</v>
      </c>
      <c r="AY37" s="18" t="str">
        <f>IF(IFERROR(比較地域マスタ!$Z30,"")=0,"",IFERROR(比較地域マスタ!$Z30,""))</f>
        <v>綾川町</v>
      </c>
      <c r="BC37" s="844" t="str">
        <f t="shared" si="0"/>
        <v>37387</v>
      </c>
      <c r="BD37" s="1031" t="str">
        <f t="shared" si="2"/>
        <v>綾川町</v>
      </c>
      <c r="BE37" s="34">
        <f>VLOOKUP($BC37&amp;"_"&amp;$AZ$7,データシート1!$A:$BT,MATCH("cb_"&amp;BE$12,データシート1!$A$1:$BT$1,0),0)</f>
        <v>5398.0620000000044</v>
      </c>
      <c r="BF37" s="34">
        <f>VLOOKUP($BC37&amp;"_"&amp;$AZ$7,データシート1!$A:$BT,MATCH("cb_"&amp;BF$12,データシート1!$A$1:$BT$1,0),0)</f>
        <v>31130.000000000004</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36528.062000000005</v>
      </c>
      <c r="BL37" s="36"/>
      <c r="BM37" s="844" t="str">
        <f t="shared" si="4"/>
        <v>37387</v>
      </c>
      <c r="BN37" s="1031" t="str">
        <f t="shared" si="5"/>
        <v>綾川町</v>
      </c>
      <c r="BO37" s="34">
        <f>BE37*VLOOKUP(BO$12,別紙!$B$4:$E$10,MATCH("設備利用率",別紙!$B$4:$E$4,0),0)/100*8760/10^3</f>
        <v>6478.3221674400047</v>
      </c>
      <c r="BP37" s="34">
        <f>BF37*VLOOKUP(BP$12,別紙!$B$4:$E$10,MATCH("設備利用率",別紙!$B$4:$E$4,0),0)/100*8760/10^3</f>
        <v>41177.518800000013</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47655.840967440017</v>
      </c>
      <c r="BV37" s="36"/>
      <c r="BW37" s="33" t="str">
        <f t="shared" si="7"/>
        <v>37387</v>
      </c>
      <c r="BX37" s="33" t="str">
        <f t="shared" si="8"/>
        <v>綾川町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148260.9461421954</v>
      </c>
      <c r="BZ37" s="36"/>
      <c r="CA37" s="33" t="str">
        <f t="shared" si="9"/>
        <v>37387</v>
      </c>
      <c r="CB37" s="33" t="str">
        <f t="shared" si="10"/>
        <v>綾川町</v>
      </c>
      <c r="CC37" s="223">
        <f t="shared" si="11"/>
        <v>4.3695405540085511E-2</v>
      </c>
      <c r="CD37" s="223">
        <f t="shared" si="16"/>
        <v>0.27773678687108283</v>
      </c>
      <c r="CE37" s="223">
        <f t="shared" si="17"/>
        <v>0</v>
      </c>
      <c r="CF37" s="223">
        <f t="shared" si="18"/>
        <v>0</v>
      </c>
      <c r="CG37" s="223">
        <f t="shared" si="19"/>
        <v>0</v>
      </c>
      <c r="CH37" s="223">
        <f t="shared" si="20"/>
        <v>0</v>
      </c>
      <c r="CI37" s="223">
        <f t="shared" si="12"/>
        <v>0.32143219241116833</v>
      </c>
      <c r="CK37" s="18" t="str">
        <f t="shared" si="13"/>
        <v>37387</v>
      </c>
      <c r="CL37" s="18" t="str">
        <f t="shared" si="14"/>
        <v>綾川町</v>
      </c>
      <c r="CM37" s="18">
        <f>VLOOKUP($CK37&amp;"_"&amp;$AZ$7,データシート1!$A:$BT,MATCH("ca_太陽光発電（10kW未満）",データシート1!$A$1:$BT$1,0),0)</f>
        <v>1074</v>
      </c>
      <c r="CN37" s="18">
        <f>VLOOKUP($CK37&amp;"_"&amp;$AZ$5,データシート1!$A:$BT,MATCH("ab_家庭",データシート1!$A$1:$BT$1,0),0)</f>
        <v>10110</v>
      </c>
      <c r="CO37" s="223">
        <f t="shared" si="15"/>
        <v>0.10623145400593471</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17204</v>
      </c>
      <c r="AY38" s="18" t="str">
        <f>IF(IFERROR(比較地域マスタ!$Z31,"")=0,"",IFERROR(比較地域マスタ!$Z31,""))</f>
        <v>輪島市</v>
      </c>
      <c r="BC38" s="844" t="str">
        <f t="shared" si="0"/>
        <v>17204</v>
      </c>
      <c r="BD38" s="1031" t="str">
        <f t="shared" si="2"/>
        <v>輪島市</v>
      </c>
      <c r="BE38" s="34">
        <f>VLOOKUP($BC38&amp;"_"&amp;$AZ$7,データシート1!$A:$BT,MATCH("cb_"&amp;BE$12,データシート1!$A$1:$BT$1,0),0)</f>
        <v>665.21500000000015</v>
      </c>
      <c r="BF38" s="34">
        <f>VLOOKUP($BC38&amp;"_"&amp;$AZ$7,データシート1!$A:$BT,MATCH("cb_"&amp;BF$12,データシート1!$A$1:$BT$1,0),0)</f>
        <v>2933.3</v>
      </c>
      <c r="BG38" s="34">
        <f>VLOOKUP($BC38&amp;"_"&amp;$AZ$7,データシート1!$A:$BT,MATCH("cb_"&amp;BG$12,データシート1!$A$1:$BT$1,0),0)</f>
        <v>21980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25578.514999999999</v>
      </c>
      <c r="BL38" s="36"/>
      <c r="BM38" s="844" t="str">
        <f t="shared" si="4"/>
        <v>17204</v>
      </c>
      <c r="BN38" s="1031" t="str">
        <f t="shared" si="5"/>
        <v>輪島市</v>
      </c>
      <c r="BO38" s="34">
        <f>BE38*VLOOKUP(BO$12,別紙!$B$4:$E$10,MATCH("設備利用率",別紙!$B$4:$E$4,0),0)/100*8760/10^3</f>
        <v>798.33782580000013</v>
      </c>
      <c r="BP38" s="34">
        <f>BF38*VLOOKUP(BP$12,別紙!$B$4:$E$10,MATCH("設備利用率",別紙!$B$4:$E$4,0),0)/100*8760/10^3</f>
        <v>3880.0519080000004</v>
      </c>
      <c r="BQ38" s="34">
        <f>BG38*VLOOKUP(BQ$12,別紙!$B$4:$E$10,MATCH("設備利用率",別紙!$B$4:$E$4,0),0)/100*8760/10^3</f>
        <v>47751.110399999998</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52429.5001338</v>
      </c>
      <c r="BV38" s="36"/>
      <c r="BW38" s="33" t="str">
        <f t="shared" si="7"/>
        <v>17204</v>
      </c>
      <c r="BX38" s="33" t="str">
        <f t="shared" si="8"/>
        <v>輪島市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135604.84024817953</v>
      </c>
      <c r="BZ38" s="36"/>
      <c r="CA38" s="33" t="str">
        <f t="shared" si="9"/>
        <v>17204</v>
      </c>
      <c r="CB38" s="33" t="str">
        <f t="shared" si="10"/>
        <v>輪島市</v>
      </c>
      <c r="CC38" s="223">
        <f t="shared" si="11"/>
        <v>5.8872369477292142E-3</v>
      </c>
      <c r="CD38" s="223">
        <f t="shared" si="16"/>
        <v>2.861293078402553E-2</v>
      </c>
      <c r="CE38" s="223">
        <f t="shared" si="17"/>
        <v>0.35213426240986295</v>
      </c>
      <c r="CF38" s="223">
        <f t="shared" si="18"/>
        <v>0</v>
      </c>
      <c r="CG38" s="223">
        <f t="shared" si="19"/>
        <v>0</v>
      </c>
      <c r="CH38" s="223">
        <f t="shared" si="20"/>
        <v>0</v>
      </c>
      <c r="CI38" s="223">
        <f t="shared" si="12"/>
        <v>0.38663443014161769</v>
      </c>
      <c r="CK38" s="18" t="str">
        <f t="shared" si="13"/>
        <v>17204</v>
      </c>
      <c r="CL38" s="18" t="str">
        <f t="shared" si="14"/>
        <v>輪島市</v>
      </c>
      <c r="CM38" s="18">
        <f>VLOOKUP($CK38&amp;"_"&amp;$AZ$7,データシート1!$A:$BT,MATCH("ca_太陽光発電（10kW未満）",データシート1!$A$1:$BT$1,0),0)</f>
        <v>137</v>
      </c>
      <c r="CN38" s="18">
        <f>VLOOKUP($CK38&amp;"_"&amp;$AZ$5,データシート1!$A:$BT,MATCH("ab_家庭",データシート1!$A$1:$BT$1,0),0)</f>
        <v>11693</v>
      </c>
      <c r="CO38" s="223">
        <f t="shared" si="15"/>
        <v>1.1716411528264773E-2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34203</v>
      </c>
      <c r="AY39" s="18" t="str">
        <f>IF(IFERROR(比較地域マスタ!$Z32,"")=0,"",IFERROR(比較地域マスタ!$Z32,""))</f>
        <v>竹原市</v>
      </c>
      <c r="BC39" s="844" t="str">
        <f t="shared" si="0"/>
        <v>34203</v>
      </c>
      <c r="BD39" s="1031" t="str">
        <f t="shared" si="2"/>
        <v>竹原市</v>
      </c>
      <c r="BE39" s="34">
        <f>VLOOKUP($BC39&amp;"_"&amp;$AZ$7,データシート1!$A:$BT,MATCH("cb_"&amp;BE$12,データシート1!$A$1:$BT$1,0),0)</f>
        <v>3648.2450000000026</v>
      </c>
      <c r="BF39" s="34">
        <f>VLOOKUP($BC39&amp;"_"&amp;$AZ$7,データシート1!$A:$BT,MATCH("cb_"&amp;BF$12,データシート1!$A$1:$BT$1,0),0)</f>
        <v>28347.199999999997</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49003</v>
      </c>
      <c r="BK39" s="34">
        <f t="shared" si="3"/>
        <v>80998.445000000007</v>
      </c>
      <c r="BL39" s="36"/>
      <c r="BM39" s="844" t="str">
        <f t="shared" si="4"/>
        <v>34203</v>
      </c>
      <c r="BN39" s="1031" t="str">
        <f t="shared" si="5"/>
        <v>竹原市</v>
      </c>
      <c r="BO39" s="34">
        <f>BE39*VLOOKUP(BO$12,別紙!$B$4:$E$10,MATCH("設備利用率",別紙!$B$4:$E$4,0),0)/100*8760/10^3</f>
        <v>4378.3317894000029</v>
      </c>
      <c r="BP39" s="34">
        <f>BF39*VLOOKUP(BP$12,別紙!$B$4:$E$10,MATCH("設備利用率",別紙!$B$4:$E$4,0),0)/100*8760/10^3</f>
        <v>37496.542271999999</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343413.02399999998</v>
      </c>
      <c r="BU39" s="34">
        <f t="shared" si="6"/>
        <v>385287.89806139999</v>
      </c>
      <c r="BV39" s="36"/>
      <c r="BW39" s="33" t="str">
        <f t="shared" si="7"/>
        <v>34203</v>
      </c>
      <c r="BX39" s="33" t="str">
        <f t="shared" si="8"/>
        <v>竹原市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193224.78727465001</v>
      </c>
      <c r="BZ39" s="36"/>
      <c r="CA39" s="33" t="str">
        <f t="shared" si="9"/>
        <v>34203</v>
      </c>
      <c r="CB39" s="33" t="str">
        <f t="shared" si="10"/>
        <v>竹原市</v>
      </c>
      <c r="CC39" s="223">
        <f t="shared" si="11"/>
        <v>2.2659265672662562E-2</v>
      </c>
      <c r="CD39" s="223">
        <f t="shared" si="16"/>
        <v>0.19405658456594577</v>
      </c>
      <c r="CE39" s="223">
        <f t="shared" si="17"/>
        <v>0</v>
      </c>
      <c r="CF39" s="223">
        <f t="shared" si="18"/>
        <v>0</v>
      </c>
      <c r="CG39" s="223">
        <f t="shared" si="19"/>
        <v>0</v>
      </c>
      <c r="CH39" s="223">
        <f t="shared" si="20"/>
        <v>1.7772721028377803</v>
      </c>
      <c r="CI39" s="223">
        <f t="shared" si="12"/>
        <v>1.9939879530763887</v>
      </c>
      <c r="CK39" s="18" t="str">
        <f t="shared" si="13"/>
        <v>34203</v>
      </c>
      <c r="CL39" s="18" t="str">
        <f t="shared" si="14"/>
        <v>竹原市</v>
      </c>
      <c r="CM39" s="18">
        <f>VLOOKUP($CK39&amp;"_"&amp;$AZ$7,データシート1!$A:$BT,MATCH("ca_太陽光発電（10kW未満）",データシート1!$A$1:$BT$1,0),0)</f>
        <v>813</v>
      </c>
      <c r="CN39" s="18">
        <f>VLOOKUP($CK39&amp;"_"&amp;$AZ$5,データシート1!$A:$BT,MATCH("ab_家庭",データシート1!$A$1:$BT$1,0),0)</f>
        <v>12047</v>
      </c>
      <c r="CO39" s="223">
        <f t="shared" si="15"/>
        <v>6.7485681082427154E-2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01223</v>
      </c>
      <c r="AY40" s="18" t="str">
        <f>IF(IFERROR(比較地域マスタ!$Z33,"")=0,"",IFERROR(比較地域マスタ!$Z33,""))</f>
        <v>根室市</v>
      </c>
      <c r="BC40" s="844" t="str">
        <f t="shared" si="0"/>
        <v>01223</v>
      </c>
      <c r="BD40" s="1031" t="str">
        <f t="shared" si="2"/>
        <v>根室市</v>
      </c>
      <c r="BE40" s="34">
        <f>VLOOKUP($BC40&amp;"_"&amp;$AZ$7,データシート1!$A:$BT,MATCH("cb_"&amp;BE$12,データシート1!$A$1:$BT$1,0),0)</f>
        <v>1245.7659999999998</v>
      </c>
      <c r="BF40" s="34">
        <f>VLOOKUP($BC40&amp;"_"&amp;$AZ$7,データシート1!$A:$BT,MATCH("cb_"&amp;BF$12,データシート1!$A$1:$BT$1,0),0)</f>
        <v>30436.400000000001</v>
      </c>
      <c r="BG40" s="34">
        <f>VLOOKUP($BC40&amp;"_"&amp;$AZ$7,データシート1!$A:$BT,MATCH("cb_"&amp;BG$12,データシート1!$A$1:$BT$1,0),0)</f>
        <v>14503.800000000003</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46185.966</v>
      </c>
      <c r="BL40" s="36"/>
      <c r="BM40" s="844" t="str">
        <f t="shared" si="4"/>
        <v>01223</v>
      </c>
      <c r="BN40" s="1031" t="str">
        <f t="shared" si="5"/>
        <v>根室市</v>
      </c>
      <c r="BO40" s="34">
        <f>BE40*VLOOKUP(BO$12,別紙!$B$4:$E$10,MATCH("設備利用率",別紙!$B$4:$E$4,0),0)/100*8760/10^3</f>
        <v>1495.0686919199998</v>
      </c>
      <c r="BP40" s="34">
        <f>BF40*VLOOKUP(BP$12,別紙!$B$4:$E$10,MATCH("設備利用率",別紙!$B$4:$E$4,0),0)/100*8760/10^3</f>
        <v>40260.052464</v>
      </c>
      <c r="BQ40" s="34">
        <f>BG40*VLOOKUP(BQ$12,別紙!$B$4:$E$10,MATCH("設備利用率",別紙!$B$4:$E$4,0),0)/100*8760/10^3</f>
        <v>31509.215424000009</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73264.336579920011</v>
      </c>
      <c r="BV40" s="36"/>
      <c r="BW40" s="33" t="str">
        <f t="shared" si="7"/>
        <v>01223</v>
      </c>
      <c r="BX40" s="33" t="str">
        <f t="shared" si="8"/>
        <v>根室市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146074.15534394377</v>
      </c>
      <c r="BZ40" s="36"/>
      <c r="CA40" s="33" t="str">
        <f t="shared" si="9"/>
        <v>01223</v>
      </c>
      <c r="CB40" s="33" t="str">
        <f t="shared" si="10"/>
        <v>根室市</v>
      </c>
      <c r="CC40" s="223">
        <f t="shared" si="11"/>
        <v>1.0234998028225705E-2</v>
      </c>
      <c r="CD40" s="223">
        <f t="shared" si="16"/>
        <v>0.27561379608325887</v>
      </c>
      <c r="CE40" s="223">
        <f t="shared" si="17"/>
        <v>0.21570698355098433</v>
      </c>
      <c r="CF40" s="223">
        <f t="shared" si="18"/>
        <v>0</v>
      </c>
      <c r="CG40" s="223">
        <f t="shared" si="19"/>
        <v>0</v>
      </c>
      <c r="CH40" s="223">
        <f t="shared" si="20"/>
        <v>0</v>
      </c>
      <c r="CI40" s="223">
        <f t="shared" si="12"/>
        <v>0.50155577766246895</v>
      </c>
      <c r="CK40" s="18" t="str">
        <f t="shared" si="13"/>
        <v>01223</v>
      </c>
      <c r="CL40" s="18" t="str">
        <f t="shared" si="14"/>
        <v>根室市</v>
      </c>
      <c r="CM40" s="18">
        <f>VLOOKUP($CK40&amp;"_"&amp;$AZ$7,データシート1!$A:$BT,MATCH("ca_太陽光発電（10kW未満）",データシート1!$A$1:$BT$1,0),0)</f>
        <v>187</v>
      </c>
      <c r="CN40" s="18">
        <f>VLOOKUP($CK40&amp;"_"&amp;$AZ$5,データシート1!$A:$BT,MATCH("ab_家庭",データシート1!$A$1:$BT$1,0),0)</f>
        <v>12151</v>
      </c>
      <c r="CO40" s="223">
        <f t="shared" si="15"/>
        <v>1.5389679861739775E-2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24442</v>
      </c>
      <c r="AY41" s="18" t="str">
        <f>IF(IFERROR(比較地域マスタ!$Z34,"")=0,"",IFERROR(比較地域マスタ!$Z34,""))</f>
        <v>明和町</v>
      </c>
      <c r="BC41" s="844" t="str">
        <f t="shared" si="0"/>
        <v>24442</v>
      </c>
      <c r="BD41" s="1031" t="str">
        <f t="shared" si="2"/>
        <v>明和町</v>
      </c>
      <c r="BE41" s="34">
        <f>VLOOKUP($BC41&amp;"_"&amp;$AZ$7,データシート1!$A:$BT,MATCH("cb_"&amp;BE$12,データシート1!$A$1:$BT$1,0),0)</f>
        <v>5839.3000000000111</v>
      </c>
      <c r="BF41" s="34">
        <f>VLOOKUP($BC41&amp;"_"&amp;$AZ$7,データシート1!$A:$BT,MATCH("cb_"&amp;BF$12,データシート1!$A$1:$BT$1,0),0)</f>
        <v>57697.499999999978</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63536.799999999988</v>
      </c>
      <c r="BL41" s="36"/>
      <c r="BM41" s="844" t="str">
        <f t="shared" si="4"/>
        <v>24442</v>
      </c>
      <c r="BN41" s="1031" t="str">
        <f t="shared" si="5"/>
        <v>明和町</v>
      </c>
      <c r="BO41" s="34">
        <f>BE41*VLOOKUP(BO$12,別紙!$B$4:$E$10,MATCH("設備利用率",別紙!$B$4:$E$4,0),0)/100*8760/10^3</f>
        <v>7007.8607160000129</v>
      </c>
      <c r="BP41" s="34">
        <f>BF41*VLOOKUP(BP$12,別紙!$B$4:$E$10,MATCH("設備利用率",別紙!$B$4:$E$4,0),0)/100*8760/10^3</f>
        <v>76319.945099999968</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83327.805815999978</v>
      </c>
      <c r="BV41" s="36"/>
      <c r="BW41" s="33" t="str">
        <f t="shared" si="7"/>
        <v>24442</v>
      </c>
      <c r="BX41" s="33" t="str">
        <f t="shared" si="8"/>
        <v>明和町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115015.48853456572</v>
      </c>
      <c r="BZ41" s="36"/>
      <c r="CA41" s="33" t="str">
        <f t="shared" si="9"/>
        <v>24442</v>
      </c>
      <c r="CB41" s="33" t="str">
        <f t="shared" si="10"/>
        <v>明和町</v>
      </c>
      <c r="CC41" s="223">
        <f t="shared" si="11"/>
        <v>6.0929713078547096E-2</v>
      </c>
      <c r="CD41" s="223">
        <f t="shared" si="16"/>
        <v>0.66356232601719078</v>
      </c>
      <c r="CE41" s="223">
        <f t="shared" si="17"/>
        <v>0</v>
      </c>
      <c r="CF41" s="223">
        <f t="shared" si="18"/>
        <v>0</v>
      </c>
      <c r="CG41" s="223">
        <f t="shared" si="19"/>
        <v>0</v>
      </c>
      <c r="CH41" s="223">
        <f t="shared" si="20"/>
        <v>0</v>
      </c>
      <c r="CI41" s="223">
        <f t="shared" si="12"/>
        <v>0.72449203909573789</v>
      </c>
      <c r="CK41" s="18" t="str">
        <f t="shared" si="13"/>
        <v>24442</v>
      </c>
      <c r="CL41" s="18" t="str">
        <f t="shared" si="14"/>
        <v>明和町</v>
      </c>
      <c r="CM41" s="18">
        <f>VLOOKUP($CK41&amp;"_"&amp;$AZ$7,データシート1!$A:$BT,MATCH("ca_太陽光発電（10kW未満）",データシート1!$A$1:$BT$1,0),0)</f>
        <v>1184</v>
      </c>
      <c r="CN41" s="18">
        <f>VLOOKUP($CK41&amp;"_"&amp;$AZ$5,データシート1!$A:$BT,MATCH("ab_家庭",データシート1!$A$1:$BT$1,0),0)</f>
        <v>9456</v>
      </c>
      <c r="CO41" s="223">
        <f t="shared" si="15"/>
        <v>0.12521150592216582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43514</v>
      </c>
      <c r="AY72" s="18" t="str">
        <f>IF(IFERROR(比較地域マスタ!$AE7,"")=0,"",IFERROR(比較地域マスタ!$AE7,""))</f>
        <v>あさぎり町</v>
      </c>
      <c r="AZ72" s="16"/>
      <c r="BA72" s="22">
        <v>1</v>
      </c>
      <c r="BB72" s="22">
        <v>1</v>
      </c>
      <c r="BC72" s="18" t="str">
        <f>AX72</f>
        <v>43514</v>
      </c>
      <c r="BD72" s="18" t="str">
        <f>AY72</f>
        <v>あさぎり町</v>
      </c>
      <c r="BE72" s="33">
        <f>VLOOKUP(BC72&amp;"_"&amp;$AZ$9,データシート3!A:AB,MATCH("ea_"&amp;"太陽光（建物系）"&amp;"_年間発電",データシート3!$A$1:$AB$1,0),0)/10^3+VLOOKUP(BC72&amp;"_"&amp;$AZ$9,データシート3!A:AB,MATCH("ea_"&amp;"太陽光（土地系）"&amp;"_年間発電",データシート3!$A$1:$AB$1,0),0)/10^3</f>
        <v>1071013.4849999999</v>
      </c>
      <c r="BF72" s="33">
        <f>VLOOKUP(BC72&amp;"_"&amp;$AZ$9,データシート3!A:AB,MATCH("ea_"&amp;"風力（陸上）"&amp;"_年間発電",データシート3!$A$1:$AB$1,0),0)/10^3</f>
        <v>297242.78499999992</v>
      </c>
      <c r="BG72" s="33">
        <f>VLOOKUP(BC72&amp;"_"&amp;$AZ$9,データシート3!A:AB,MATCH("ea_"&amp;"中小水（河川）"&amp;"_年間発電",データシート3!$A$1:$AB$1,0),0)/10^3+VLOOKUP(BC72&amp;"_"&amp;$AZ$9,データシート3!A:AB,MATCH("ea_"&amp;"中小水（農業用水路）"&amp;"_年間発電",データシート3!$A$1:$AB$1,0),0)/10^3</f>
        <v>57380.953999999991</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1425637.2239999997</v>
      </c>
      <c r="BJ72" s="33">
        <f>(VLOOKUP($BC72&amp;"_"&amp;$AZ$8,データシート3!$A:$AN,MATCH("da_合計",データシート3!$A$1:$AN$1,0),0))/10^3</f>
        <v>69238.075286441366</v>
      </c>
      <c r="BK72" s="33">
        <f t="shared" ref="BK72:BK103" si="21">BI72-BJ72</f>
        <v>1356399.1487135584</v>
      </c>
      <c r="BL72" s="33">
        <f t="shared" ref="BL72:BL103" si="22">IF(BK72&gt;0,0,BK72)</f>
        <v>0</v>
      </c>
      <c r="BM72" s="33">
        <f t="shared" ref="BM72:BM103" si="23">IF(BK72&gt;0,BK72,0)</f>
        <v>1356399.1487135584</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43482</v>
      </c>
      <c r="AY73" s="18" t="str">
        <f>IF(IFERROR(比較地域マスタ!$AE8,"")=0,"",IFERROR(比較地域マスタ!$AE8,""))</f>
        <v>芦北町</v>
      </c>
      <c r="AZ73" s="16"/>
      <c r="BA73" s="22">
        <v>2</v>
      </c>
      <c r="BB73" s="22">
        <v>1</v>
      </c>
      <c r="BC73" s="18" t="str">
        <f t="shared" ref="BC73:BC136" si="24">AX73</f>
        <v>43482</v>
      </c>
      <c r="BD73" s="18" t="str">
        <f t="shared" ref="BD73:BD136" si="25">AY73</f>
        <v>芦北町</v>
      </c>
      <c r="BE73" s="33">
        <f>VLOOKUP(BC73&amp;"_"&amp;$AZ$9,データシート3!A:AB,MATCH("ea_"&amp;"太陽光（建物系）"&amp;"_年間発電",データシート3!$A$1:$AB$1,0),0)/10^3+VLOOKUP(BC73&amp;"_"&amp;$AZ$9,データシート3!A:AB,MATCH("ea_"&amp;"太陽光（土地系）"&amp;"_年間発電",データシート3!$A$1:$AB$1,0),0)/10^3</f>
        <v>396466.94700000004</v>
      </c>
      <c r="BF73" s="33">
        <f>VLOOKUP(BC73&amp;"_"&amp;$AZ$9,データシート3!A:AB,MATCH("ea_"&amp;"風力（陸上）"&amp;"_年間発電",データシート3!$A$1:$AB$1,0),0)/10^3</f>
        <v>335465.33</v>
      </c>
      <c r="BG73" s="33">
        <f>VLOOKUP(BC73&amp;"_"&amp;$AZ$9,データシート3!A:AB,MATCH("ea_"&amp;"中小水（河川）"&amp;"_年間発電",データシート3!$A$1:$AB$1,0),0)/10^3+VLOOKUP(BC73&amp;"_"&amp;$AZ$9,データシート3!A:AB,MATCH("ea_"&amp;"中小水（農業用水路）"&amp;"_年間発電",データシート3!$A$1:$AB$1,0),0)/10^3</f>
        <v>29781.361000000001</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761713.63800000004</v>
      </c>
      <c r="BJ73" s="33">
        <f>(VLOOKUP($BC73&amp;"_"&amp;$AZ$8,データシート3!$A:$AN,MATCH("da_合計",データシート3!$A$1:$AN$1,0),0))/10^3</f>
        <v>77507.196371893282</v>
      </c>
      <c r="BK73" s="33">
        <f t="shared" si="21"/>
        <v>684206.44162810675</v>
      </c>
      <c r="BL73" s="33">
        <f t="shared" si="22"/>
        <v>0</v>
      </c>
      <c r="BM73" s="33">
        <f t="shared" si="23"/>
        <v>684206.44162810675</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43214</v>
      </c>
      <c r="AY74" s="18" t="str">
        <f>IF(IFERROR(比較地域マスタ!$AE9,"")=0,"",IFERROR(比較地域マスタ!$AE9,""))</f>
        <v>阿蘇市</v>
      </c>
      <c r="AZ74" s="16"/>
      <c r="BA74" s="22">
        <v>3</v>
      </c>
      <c r="BB74" s="22">
        <v>1</v>
      </c>
      <c r="BC74" s="18" t="str">
        <f t="shared" si="24"/>
        <v>43214</v>
      </c>
      <c r="BD74" s="18" t="str">
        <f t="shared" si="25"/>
        <v>阿蘇市</v>
      </c>
      <c r="BE74" s="33">
        <f>VLOOKUP(BC74&amp;"_"&amp;$AZ$9,データシート3!A:AB,MATCH("ea_"&amp;"太陽光（建物系）"&amp;"_年間発電",データシート3!$A$1:$AB$1,0),0)/10^3+VLOOKUP(BC74&amp;"_"&amp;$AZ$9,データシート3!A:AB,MATCH("ea_"&amp;"太陽光（土地系）"&amp;"_年間発電",データシート3!$A$1:$AB$1,0),0)/10^3</f>
        <v>2542130.0669999998</v>
      </c>
      <c r="BF74" s="33">
        <f>VLOOKUP(BC74&amp;"_"&amp;$AZ$9,データシート3!A:AB,MATCH("ea_"&amp;"風力（陸上）"&amp;"_年間発電",データシート3!$A$1:$AB$1,0),0)/10^3</f>
        <v>1664680.99</v>
      </c>
      <c r="BG74" s="33">
        <f>VLOOKUP(BC74&amp;"_"&amp;$AZ$9,データシート3!A:AB,MATCH("ea_"&amp;"中小水（河川）"&amp;"_年間発電",データシート3!$A$1:$AB$1,0),0)/10^3+VLOOKUP(BC74&amp;"_"&amp;$AZ$9,データシート3!A:AB,MATCH("ea_"&amp;"中小水（農業用水路）"&amp;"_年間発電",データシート3!$A$1:$AB$1,0),0)/10^3</f>
        <v>3245.279</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113345.292</v>
      </c>
      <c r="BI74" s="33">
        <f t="shared" si="26"/>
        <v>4323401.6280000005</v>
      </c>
      <c r="BJ74" s="33">
        <f>(VLOOKUP($BC74&amp;"_"&amp;$AZ$8,データシート3!$A:$AN,MATCH("da_合計",データシート3!$A$1:$AN$1,0),0))/10^3</f>
        <v>211930.63332195469</v>
      </c>
      <c r="BK74" s="33">
        <f t="shared" si="21"/>
        <v>4111470.9946780456</v>
      </c>
      <c r="BL74" s="33">
        <f t="shared" si="22"/>
        <v>0</v>
      </c>
      <c r="BM74" s="33">
        <f t="shared" si="23"/>
        <v>4111470.9946780456</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43215</v>
      </c>
      <c r="AY75" s="18" t="str">
        <f>IF(IFERROR(比較地域マスタ!$AE10,"")=0,"",IFERROR(比較地域マスタ!$AE10,""))</f>
        <v>天草市</v>
      </c>
      <c r="AZ75" s="16"/>
      <c r="BA75" s="22">
        <v>4</v>
      </c>
      <c r="BB75" s="22">
        <v>1</v>
      </c>
      <c r="BC75" s="18" t="str">
        <f t="shared" si="24"/>
        <v>43215</v>
      </c>
      <c r="BD75" s="18" t="str">
        <f t="shared" si="25"/>
        <v>天草市</v>
      </c>
      <c r="BE75" s="33">
        <f>VLOOKUP(BC75&amp;"_"&amp;$AZ$9,データシート3!A:AB,MATCH("ea_"&amp;"太陽光（建物系）"&amp;"_年間発電",データシート3!$A$1:$AB$1,0),0)/10^3+VLOOKUP(BC75&amp;"_"&amp;$AZ$9,データシート3!A:AB,MATCH("ea_"&amp;"太陽光（土地系）"&amp;"_年間発電",データシート3!$A$1:$AB$1,0),0)/10^3</f>
        <v>1910935.0060000001</v>
      </c>
      <c r="BF75" s="33">
        <f>VLOOKUP(BC75&amp;"_"&amp;$AZ$9,データシート3!A:AB,MATCH("ea_"&amp;"風力（陸上）"&amp;"_年間発電",データシート3!$A$1:$AB$1,0),0)/10^3</f>
        <v>785058.97900000005</v>
      </c>
      <c r="BG75" s="33">
        <f>VLOOKUP(BC75&amp;"_"&amp;$AZ$9,データシート3!A:AB,MATCH("ea_"&amp;"中小水（河川）"&amp;"_年間発電",データシート3!$A$1:$AB$1,0),0)/10^3+VLOOKUP(BC75&amp;"_"&amp;$AZ$9,データシート3!A:AB,MATCH("ea_"&amp;"中小水（農業用水路）"&amp;"_年間発電",データシート3!$A$1:$AB$1,0),0)/10^3</f>
        <v>1556.249</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2697550.2340000002</v>
      </c>
      <c r="BJ75" s="33">
        <f>(VLOOKUP($BC75&amp;"_"&amp;$AZ$8,データシート3!$A:$AN,MATCH("da_合計",データシート3!$A$1:$AN$1,0),0))/10^3</f>
        <v>361731.70944815071</v>
      </c>
      <c r="BK75" s="33">
        <f t="shared" si="21"/>
        <v>2335818.5245518493</v>
      </c>
      <c r="BL75" s="33">
        <f t="shared" si="22"/>
        <v>0</v>
      </c>
      <c r="BM75" s="33">
        <f t="shared" si="23"/>
        <v>2335818.5245518493</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43204</v>
      </c>
      <c r="AY76" s="18" t="str">
        <f>IF(IFERROR(比較地域マスタ!$AE11,"")=0,"",IFERROR(比較地域マスタ!$AE11,""))</f>
        <v>荒尾市</v>
      </c>
      <c r="AZ76" s="16"/>
      <c r="BA76" s="22">
        <v>5</v>
      </c>
      <c r="BB76" s="22">
        <v>1</v>
      </c>
      <c r="BC76" s="18" t="str">
        <f t="shared" si="24"/>
        <v>43204</v>
      </c>
      <c r="BD76" s="18" t="str">
        <f t="shared" si="25"/>
        <v>荒尾市</v>
      </c>
      <c r="BE76" s="33">
        <f>VLOOKUP(BC76&amp;"_"&amp;$AZ$9,データシート3!A:AB,MATCH("ea_"&amp;"太陽光（建物系）"&amp;"_年間発電",データシート3!$A$1:$AB$1,0),0)/10^3+VLOOKUP(BC76&amp;"_"&amp;$AZ$9,データシート3!A:AB,MATCH("ea_"&amp;"太陽光（土地系）"&amp;"_年間発電",データシート3!$A$1:$AB$1,0),0)/10^3</f>
        <v>667288.46299999999</v>
      </c>
      <c r="BF76" s="33">
        <f>VLOOKUP(BC76&amp;"_"&amp;$AZ$9,データシート3!A:AB,MATCH("ea_"&amp;"風力（陸上）"&amp;"_年間発電",データシート3!$A$1:$AB$1,0),0)/10^3</f>
        <v>2426.4720000000007</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669714.93499999994</v>
      </c>
      <c r="BJ76" s="33">
        <f>(VLOOKUP($BC76&amp;"_"&amp;$AZ$8,データシート3!$A:$AN,MATCH("da_合計",データシート3!$A$1:$AN$1,0),0))/10^3</f>
        <v>245530.14676114084</v>
      </c>
      <c r="BK76" s="33">
        <f t="shared" si="21"/>
        <v>424184.7882388591</v>
      </c>
      <c r="BL76" s="33">
        <f t="shared" si="22"/>
        <v>0</v>
      </c>
      <c r="BM76" s="33">
        <f t="shared" si="23"/>
        <v>424184.7882388591</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43511</v>
      </c>
      <c r="AY77" s="18" t="str">
        <f>IF(IFERROR(比較地域マスタ!$AE12,"")=0,"",IFERROR(比較地域マスタ!$AE12,""))</f>
        <v>五木村</v>
      </c>
      <c r="AZ77" s="16"/>
      <c r="BA77" s="22">
        <v>6</v>
      </c>
      <c r="BB77" s="22">
        <v>1</v>
      </c>
      <c r="BC77" s="18" t="str">
        <f t="shared" si="24"/>
        <v>43511</v>
      </c>
      <c r="BD77" s="18" t="str">
        <f t="shared" si="25"/>
        <v>五木村</v>
      </c>
      <c r="BE77" s="33">
        <f>VLOOKUP(BC77&amp;"_"&amp;$AZ$9,データシート3!A:AB,MATCH("ea_"&amp;"太陽光（建物系）"&amp;"_年間発電",データシート3!$A$1:$AB$1,0),0)/10^3+VLOOKUP(BC77&amp;"_"&amp;$AZ$9,データシート3!A:AB,MATCH("ea_"&amp;"太陽光（土地系）"&amp;"_年間発電",データシート3!$A$1:$AB$1,0),0)/10^3</f>
        <v>31280.577000000001</v>
      </c>
      <c r="BF77" s="33">
        <f>VLOOKUP(BC77&amp;"_"&amp;$AZ$9,データシート3!A:AB,MATCH("ea_"&amp;"風力（陸上）"&amp;"_年間発電",データシート3!$A$1:$AB$1,0),0)/10^3</f>
        <v>524460.91</v>
      </c>
      <c r="BG77" s="33">
        <f>VLOOKUP(BC77&amp;"_"&amp;$AZ$9,データシート3!A:AB,MATCH("ea_"&amp;"中小水（河川）"&amp;"_年間発電",データシート3!$A$1:$AB$1,0),0)/10^3+VLOOKUP(BC77&amp;"_"&amp;$AZ$9,データシート3!A:AB,MATCH("ea_"&amp;"中小水（農業用水路）"&amp;"_年間発電",データシート3!$A$1:$AB$1,0),0)/10^3</f>
        <v>111870.94400000002</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667612.4310000001</v>
      </c>
      <c r="BJ77" s="33">
        <f>(VLOOKUP($BC77&amp;"_"&amp;$AZ$8,データシート3!$A:$AN,MATCH("da_合計",データシート3!$A$1:$AN$1,0),0))/10^3</f>
        <v>5071.2240031869096</v>
      </c>
      <c r="BK77" s="33">
        <f t="shared" si="21"/>
        <v>662541.20699681318</v>
      </c>
      <c r="BL77" s="33">
        <f t="shared" si="22"/>
        <v>0</v>
      </c>
      <c r="BM77" s="33">
        <f t="shared" si="23"/>
        <v>662541.20699681318</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43213</v>
      </c>
      <c r="AY78" s="18" t="str">
        <f>IF(IFERROR(比較地域マスタ!$AE13,"")=0,"",IFERROR(比較地域マスタ!$AE13,""))</f>
        <v>宇城市</v>
      </c>
      <c r="AZ78" s="16"/>
      <c r="BA78" s="22">
        <v>7</v>
      </c>
      <c r="BB78" s="22">
        <v>1</v>
      </c>
      <c r="BC78" s="18" t="str">
        <f t="shared" si="24"/>
        <v>43213</v>
      </c>
      <c r="BD78" s="18" t="str">
        <f t="shared" si="25"/>
        <v>宇城市</v>
      </c>
      <c r="BE78" s="33">
        <f>VLOOKUP(BC78&amp;"_"&amp;$AZ$9,データシート3!A:AB,MATCH("ea_"&amp;"太陽光（建物系）"&amp;"_年間発電",データシート3!$A$1:$AB$1,0),0)/10^3+VLOOKUP(BC78&amp;"_"&amp;$AZ$9,データシート3!A:AB,MATCH("ea_"&amp;"太陽光（土地系）"&amp;"_年間発電",データシート3!$A$1:$AB$1,0),0)/10^3</f>
        <v>2150180.398</v>
      </c>
      <c r="BF78" s="33">
        <f>VLOOKUP(BC78&amp;"_"&amp;$AZ$9,データシート3!A:AB,MATCH("ea_"&amp;"風力（陸上）"&amp;"_年間発電",データシート3!$A$1:$AB$1,0),0)/10^3</f>
        <v>22065.248</v>
      </c>
      <c r="BG78" s="33">
        <f>VLOOKUP(BC78&amp;"_"&amp;$AZ$9,データシート3!A:AB,MATCH("ea_"&amp;"中小水（河川）"&amp;"_年間発電",データシート3!$A$1:$AB$1,0),0)/10^3+VLOOKUP(BC78&amp;"_"&amp;$AZ$9,データシート3!A:AB,MATCH("ea_"&amp;"中小水（農業用水路）"&amp;"_年間発電",データシート3!$A$1:$AB$1,0),0)/10^3</f>
        <v>56.101999999999997</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2172301.7480000001</v>
      </c>
      <c r="BJ78" s="33">
        <f>(VLOOKUP($BC78&amp;"_"&amp;$AZ$8,データシート3!$A:$AN,MATCH("da_合計",データシート3!$A$1:$AN$1,0),0))/10^3</f>
        <v>348357.94651243783</v>
      </c>
      <c r="BK78" s="33">
        <f t="shared" si="21"/>
        <v>1823943.8014875622</v>
      </c>
      <c r="BL78" s="33">
        <f t="shared" si="22"/>
        <v>0</v>
      </c>
      <c r="BM78" s="33">
        <f t="shared" si="23"/>
        <v>1823943.8014875622</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43211</v>
      </c>
      <c r="AY79" s="18" t="str">
        <f>IF(IFERROR(比較地域マスタ!$AE14,"")=0,"",IFERROR(比較地域マスタ!$AE14,""))</f>
        <v>宇土市</v>
      </c>
      <c r="AZ79" s="16"/>
      <c r="BA79" s="22">
        <v>8</v>
      </c>
      <c r="BB79" s="22">
        <v>1</v>
      </c>
      <c r="BC79" s="18" t="str">
        <f t="shared" si="24"/>
        <v>43211</v>
      </c>
      <c r="BD79" s="18" t="str">
        <f t="shared" si="25"/>
        <v>宇土市</v>
      </c>
      <c r="BE79" s="33">
        <f>VLOOKUP(BC79&amp;"_"&amp;$AZ$9,データシート3!A:AB,MATCH("ea_"&amp;"太陽光（建物系）"&amp;"_年間発電",データシート3!$A$1:$AB$1,0),0)/10^3+VLOOKUP(BC79&amp;"_"&amp;$AZ$9,データシート3!A:AB,MATCH("ea_"&amp;"太陽光（土地系）"&amp;"_年間発電",データシート3!$A$1:$AB$1,0),0)/10^3</f>
        <v>531421.20299999998</v>
      </c>
      <c r="BF79" s="33">
        <f>VLOOKUP(BC79&amp;"_"&amp;$AZ$9,データシート3!A:AB,MATCH("ea_"&amp;"風力（陸上）"&amp;"_年間発電",データシート3!$A$1:$AB$1,0),0)/10^3</f>
        <v>8979.9339999999993</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540401.13699999999</v>
      </c>
      <c r="BJ79" s="33">
        <f>(VLOOKUP($BC79&amp;"_"&amp;$AZ$8,データシート3!$A:$AN,MATCH("da_合計",データシート3!$A$1:$AN$1,0),0))/10^3</f>
        <v>251449.14372499712</v>
      </c>
      <c r="BK79" s="33">
        <f t="shared" si="21"/>
        <v>288951.99327500287</v>
      </c>
      <c r="BL79" s="33">
        <f>IF(BK79&gt;0,0,BK79)</f>
        <v>0</v>
      </c>
      <c r="BM79" s="33">
        <f>IF(BK79&gt;0,BK79,0)</f>
        <v>288951.99327500287</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43425</v>
      </c>
      <c r="AY80" s="18" t="str">
        <f>IF(IFERROR(比較地域マスタ!$AE15,"")=0,"",IFERROR(比較地域マスタ!$AE15,""))</f>
        <v>産山村</v>
      </c>
      <c r="AZ80" s="16"/>
      <c r="BA80" s="22">
        <v>9</v>
      </c>
      <c r="BB80" s="22">
        <v>1</v>
      </c>
      <c r="BC80" s="18" t="str">
        <f t="shared" si="24"/>
        <v>43425</v>
      </c>
      <c r="BD80" s="18" t="str">
        <f t="shared" si="25"/>
        <v>産山村</v>
      </c>
      <c r="BE80" s="33">
        <f>VLOOKUP(BC80&amp;"_"&amp;$AZ$9,データシート3!A:AB,MATCH("ea_"&amp;"太陽光（建物系）"&amp;"_年間発電",データシート3!$A$1:$AB$1,0),0)/10^3+VLOOKUP(BC80&amp;"_"&amp;$AZ$9,データシート3!A:AB,MATCH("ea_"&amp;"太陽光（土地系）"&amp;"_年間発電",データシート3!$A$1:$AB$1,0),0)/10^3</f>
        <v>308539.88699999999</v>
      </c>
      <c r="BF80" s="33">
        <f>VLOOKUP(BC80&amp;"_"&amp;$AZ$9,データシート3!A:AB,MATCH("ea_"&amp;"風力（陸上）"&amp;"_年間発電",データシート3!$A$1:$AB$1,0),0)/10^3</f>
        <v>238407.989</v>
      </c>
      <c r="BG80" s="33">
        <f>VLOOKUP(BC80&amp;"_"&amp;$AZ$9,データシート3!A:AB,MATCH("ea_"&amp;"中小水（河川）"&amp;"_年間発電",データシート3!$A$1:$AB$1,0),0)/10^3+VLOOKUP(BC80&amp;"_"&amp;$AZ$9,データシート3!A:AB,MATCH("ea_"&amp;"中小水（農業用水路）"&amp;"_年間発電",データシート3!$A$1:$AB$1,0),0)/10^3</f>
        <v>2071.5780000000004</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36126.46</v>
      </c>
      <c r="BI80" s="33">
        <f t="shared" si="26"/>
        <v>585145.91399999987</v>
      </c>
      <c r="BJ80" s="33">
        <f>(VLOOKUP($BC80&amp;"_"&amp;$AZ$8,データシート3!$A:$AN,MATCH("da_合計",データシート3!$A$1:$AN$1,0),0))/10^3</f>
        <v>5464.680518966049</v>
      </c>
      <c r="BK80" s="33">
        <f t="shared" si="21"/>
        <v>579681.23348103382</v>
      </c>
      <c r="BL80" s="33">
        <f t="shared" si="22"/>
        <v>0</v>
      </c>
      <c r="BM80" s="33">
        <f t="shared" si="23"/>
        <v>579681.23348103382</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43403</v>
      </c>
      <c r="AY81" s="18" t="str">
        <f>IF(IFERROR(比較地域マスタ!$AE16,"")=0,"",IFERROR(比較地域マスタ!$AE16,""))</f>
        <v>大津町</v>
      </c>
      <c r="AZ81" s="16"/>
      <c r="BA81" s="22">
        <v>10</v>
      </c>
      <c r="BB81" s="22">
        <v>1</v>
      </c>
      <c r="BC81" s="18" t="str">
        <f t="shared" si="24"/>
        <v>43403</v>
      </c>
      <c r="BD81" s="18" t="str">
        <f t="shared" si="25"/>
        <v>大津町</v>
      </c>
      <c r="BE81" s="33">
        <f>VLOOKUP(BC81&amp;"_"&amp;$AZ$9,データシート3!A:AB,MATCH("ea_"&amp;"太陽光（建物系）"&amp;"_年間発電",データシート3!$A$1:$AB$1,0),0)/10^3+VLOOKUP(BC81&amp;"_"&amp;$AZ$9,データシート3!A:AB,MATCH("ea_"&amp;"太陽光（土地系）"&amp;"_年間発電",データシート3!$A$1:$AB$1,0),0)/10^3</f>
        <v>1047763.9199999998</v>
      </c>
      <c r="BF81" s="33">
        <f>VLOOKUP(BC81&amp;"_"&amp;$AZ$9,データシート3!A:AB,MATCH("ea_"&amp;"風力（陸上）"&amp;"_年間発電",データシート3!$A$1:$AB$1,0),0)/10^3</f>
        <v>295812.46999999991</v>
      </c>
      <c r="BG81" s="33">
        <f>VLOOKUP(BC81&amp;"_"&amp;$AZ$9,データシート3!A:AB,MATCH("ea_"&amp;"中小水（河川）"&amp;"_年間発電",データシート3!$A$1:$AB$1,0),0)/10^3+VLOOKUP(BC81&amp;"_"&amp;$AZ$9,データシート3!A:AB,MATCH("ea_"&amp;"中小水（農業用水路）"&amp;"_年間発電",データシート3!$A$1:$AB$1,0),0)/10^3</f>
        <v>25771.956999999995</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10.055999999999997</v>
      </c>
      <c r="BI81" s="33">
        <f t="shared" si="26"/>
        <v>1369358.4029999997</v>
      </c>
      <c r="BJ81" s="33">
        <f>(VLOOKUP($BC81&amp;"_"&amp;$AZ$8,データシート3!$A:$AN,MATCH("da_合計",データシート3!$A$1:$AN$1,0),0))/10^3</f>
        <v>369850.06233416422</v>
      </c>
      <c r="BK81" s="33">
        <f t="shared" si="21"/>
        <v>999508.34066583542</v>
      </c>
      <c r="BL81" s="33">
        <f t="shared" si="22"/>
        <v>0</v>
      </c>
      <c r="BM81" s="33">
        <f t="shared" si="23"/>
        <v>999508.34066583542</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43424</v>
      </c>
      <c r="AY82" s="18" t="str">
        <f>IF(IFERROR(比較地域マスタ!$AE17,"")=0,"",IFERROR(比較地域マスタ!$AE17,""))</f>
        <v>小国町</v>
      </c>
      <c r="AZ82" s="16"/>
      <c r="BA82" s="22">
        <v>11</v>
      </c>
      <c r="BB82" s="22">
        <v>1</v>
      </c>
      <c r="BC82" s="18" t="str">
        <f t="shared" si="24"/>
        <v>43424</v>
      </c>
      <c r="BD82" s="18" t="str">
        <f t="shared" si="25"/>
        <v>小国町</v>
      </c>
      <c r="BE82" s="33">
        <f>VLOOKUP(BC82&amp;"_"&amp;$AZ$9,データシート3!A:AB,MATCH("ea_"&amp;"太陽光（建物系）"&amp;"_年間発電",データシート3!$A$1:$AB$1,0),0)/10^3+VLOOKUP(BC82&amp;"_"&amp;$AZ$9,データシート3!A:AB,MATCH("ea_"&amp;"太陽光（土地系）"&amp;"_年間発電",データシート3!$A$1:$AB$1,0),0)/10^3</f>
        <v>287954.587</v>
      </c>
      <c r="BF82" s="33">
        <f>VLOOKUP(BC82&amp;"_"&amp;$AZ$9,データシート3!A:AB,MATCH("ea_"&amp;"風力（陸上）"&amp;"_年間発電",データシート3!$A$1:$AB$1,0),0)/10^3</f>
        <v>303145.02000000008</v>
      </c>
      <c r="BG82" s="33">
        <f>VLOOKUP(BC82&amp;"_"&amp;$AZ$9,データシート3!A:AB,MATCH("ea_"&amp;"中小水（河川）"&amp;"_年間発電",データシート3!$A$1:$AB$1,0),0)/10^3+VLOOKUP(BC82&amp;"_"&amp;$AZ$9,データシート3!A:AB,MATCH("ea_"&amp;"中小水（農業用水路）"&amp;"_年間発電",データシート3!$A$1:$AB$1,0),0)/10^3</f>
        <v>49482.042000000001</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1426356.727</v>
      </c>
      <c r="BI82" s="33">
        <f t="shared" si="26"/>
        <v>2066938.3760000002</v>
      </c>
      <c r="BJ82" s="33">
        <f>(VLOOKUP($BC82&amp;"_"&amp;$AZ$8,データシート3!$A:$AN,MATCH("da_合計",データシート3!$A$1:$AN$1,0),0))/10^3</f>
        <v>31752.034208032474</v>
      </c>
      <c r="BK82" s="33">
        <f t="shared" si="21"/>
        <v>2035186.3417919676</v>
      </c>
      <c r="BL82" s="33">
        <f t="shared" si="22"/>
        <v>0</v>
      </c>
      <c r="BM82" s="33">
        <f t="shared" si="23"/>
        <v>2035186.3417919676</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43442</v>
      </c>
      <c r="AY83" s="18" t="str">
        <f>IF(IFERROR(比較地域マスタ!$AE18,"")=0,"",IFERROR(比較地域マスタ!$AE18,""))</f>
        <v>嘉島町</v>
      </c>
      <c r="AZ83" s="16"/>
      <c r="BA83" s="22">
        <v>12</v>
      </c>
      <c r="BB83" s="22">
        <v>1</v>
      </c>
      <c r="BC83" s="18" t="str">
        <f t="shared" si="24"/>
        <v>43442</v>
      </c>
      <c r="BD83" s="18" t="str">
        <f t="shared" si="25"/>
        <v>嘉島町</v>
      </c>
      <c r="BE83" s="33">
        <f>VLOOKUP(BC83&amp;"_"&amp;$AZ$9,データシート3!A:AB,MATCH("ea_"&amp;"太陽光（建物系）"&amp;"_年間発電",データシート3!$A$1:$AB$1,0),0)/10^3+VLOOKUP(BC83&amp;"_"&amp;$AZ$9,データシート3!A:AB,MATCH("ea_"&amp;"太陽光（土地系）"&amp;"_年間発電",データシート3!$A$1:$AB$1,0),0)/10^3</f>
        <v>163538.867</v>
      </c>
      <c r="BF83" s="33">
        <f>VLOOKUP(BC83&amp;"_"&amp;$AZ$9,データシート3!A:AB,MATCH("ea_"&amp;"風力（陸上）"&amp;"_年間発電",データシート3!$A$1:$AB$1,0),0)/10^3</f>
        <v>0</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163538.867</v>
      </c>
      <c r="BJ83" s="33">
        <f>(VLOOKUP($BC83&amp;"_"&amp;$AZ$8,データシート3!$A:$AN,MATCH("da_合計",データシート3!$A$1:$AN$1,0),0))/10^3</f>
        <v>92372.778291680777</v>
      </c>
      <c r="BK83" s="33">
        <f t="shared" si="21"/>
        <v>71166.088708319221</v>
      </c>
      <c r="BL83" s="33">
        <f t="shared" si="22"/>
        <v>0</v>
      </c>
      <c r="BM83" s="33">
        <f t="shared" si="23"/>
        <v>71166.088708319221</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43212</v>
      </c>
      <c r="AY84" s="18" t="str">
        <f>IF(IFERROR(比較地域マスタ!$AE19,"")=0,"",IFERROR(比較地域マスタ!$AE19,""))</f>
        <v>上天草市</v>
      </c>
      <c r="AZ84" s="16"/>
      <c r="BA84" s="22">
        <v>13</v>
      </c>
      <c r="BB84" s="22">
        <v>1</v>
      </c>
      <c r="BC84" s="18" t="str">
        <f t="shared" si="24"/>
        <v>43212</v>
      </c>
      <c r="BD84" s="18" t="str">
        <f t="shared" si="25"/>
        <v>上天草市</v>
      </c>
      <c r="BE84" s="33">
        <f>VLOOKUP(BC84&amp;"_"&amp;$AZ$9,データシート3!A:AB,MATCH("ea_"&amp;"太陽光（建物系）"&amp;"_年間発電",データシート3!$A$1:$AB$1,0),0)/10^3+VLOOKUP(BC84&amp;"_"&amp;$AZ$9,データシート3!A:AB,MATCH("ea_"&amp;"太陽光（土地系）"&amp;"_年間発電",データシート3!$A$1:$AB$1,0),0)/10^3</f>
        <v>443134.74300000002</v>
      </c>
      <c r="BF84" s="33">
        <f>VLOOKUP(BC84&amp;"_"&amp;$AZ$9,データシート3!A:AB,MATCH("ea_"&amp;"風力（陸上）"&amp;"_年間発電",データシート3!$A$1:$AB$1,0),0)/10^3</f>
        <v>28930.397000000001</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472065.14</v>
      </c>
      <c r="BJ84" s="33">
        <f>(VLOOKUP($BC84&amp;"_"&amp;$AZ$8,データシート3!$A:$AN,MATCH("da_合計",データシート3!$A$1:$AN$1,0),0))/10^3</f>
        <v>115696.04261335377</v>
      </c>
      <c r="BK84" s="33">
        <f t="shared" si="21"/>
        <v>356369.09738664626</v>
      </c>
      <c r="BL84" s="33">
        <f t="shared" si="22"/>
        <v>0</v>
      </c>
      <c r="BM84" s="33">
        <f t="shared" si="23"/>
        <v>356369.09738664626</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43210</v>
      </c>
      <c r="AY85" s="18" t="str">
        <f>IF(IFERROR(比較地域マスタ!$AE20,"")=0,"",IFERROR(比較地域マスタ!$AE20,""))</f>
        <v>菊池市</v>
      </c>
      <c r="AZ85" s="16"/>
      <c r="BA85" s="22">
        <v>14</v>
      </c>
      <c r="BB85" s="22">
        <v>1</v>
      </c>
      <c r="BC85" s="18" t="str">
        <f t="shared" si="24"/>
        <v>43210</v>
      </c>
      <c r="BD85" s="18" t="str">
        <f t="shared" si="25"/>
        <v>菊池市</v>
      </c>
      <c r="BE85" s="33">
        <f>VLOOKUP(BC85&amp;"_"&amp;$AZ$9,データシート3!A:AB,MATCH("ea_"&amp;"太陽光（建物系）"&amp;"_年間発電",データシート3!$A$1:$AB$1,0),0)/10^3+VLOOKUP(BC85&amp;"_"&amp;$AZ$9,データシート3!A:AB,MATCH("ea_"&amp;"太陽光（土地系）"&amp;"_年間発電",データシート3!$A$1:$AB$1,0),0)/10^3</f>
        <v>2630532.3489999999</v>
      </c>
      <c r="BF85" s="33">
        <f>VLOOKUP(BC85&amp;"_"&amp;$AZ$9,データシート3!A:AB,MATCH("ea_"&amp;"風力（陸上）"&amp;"_年間発電",データシート3!$A$1:$AB$1,0),0)/10^3</f>
        <v>592478.83499999996</v>
      </c>
      <c r="BG85" s="33">
        <f>VLOOKUP(BC85&amp;"_"&amp;$AZ$9,データシート3!A:AB,MATCH("ea_"&amp;"中小水（河川）"&amp;"_年間発電",データシート3!$A$1:$AB$1,0),0)/10^3+VLOOKUP(BC85&amp;"_"&amp;$AZ$9,データシート3!A:AB,MATCH("ea_"&amp;"中小水（農業用水路）"&amp;"_年間発電",データシート3!$A$1:$AB$1,0),0)/10^3</f>
        <v>109432.05499999998</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3332443.2390000001</v>
      </c>
      <c r="BJ85" s="33">
        <f>(VLOOKUP($BC85&amp;"_"&amp;$AZ$8,データシート3!$A:$AN,MATCH("da_合計",データシート3!$A$1:$AN$1,0),0))/10^3</f>
        <v>346974.04641630483</v>
      </c>
      <c r="BK85" s="33">
        <f t="shared" si="21"/>
        <v>2985469.1925836951</v>
      </c>
      <c r="BL85" s="33">
        <f t="shared" si="22"/>
        <v>0</v>
      </c>
      <c r="BM85" s="33">
        <f t="shared" si="23"/>
        <v>2985469.1925836951</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43404</v>
      </c>
      <c r="AY86" s="18" t="str">
        <f>IF(IFERROR(比較地域マスタ!$AE21,"")=0,"",IFERROR(比較地域マスタ!$AE21,""))</f>
        <v>菊陽町</v>
      </c>
      <c r="AZ86" s="16"/>
      <c r="BA86" s="22">
        <v>15</v>
      </c>
      <c r="BB86" s="22">
        <v>1</v>
      </c>
      <c r="BC86" s="18" t="str">
        <f t="shared" si="24"/>
        <v>43404</v>
      </c>
      <c r="BD86" s="18" t="str">
        <f t="shared" si="25"/>
        <v>菊陽町</v>
      </c>
      <c r="BE86" s="33">
        <f>VLOOKUP(BC86&amp;"_"&amp;$AZ$9,データシート3!A:AB,MATCH("ea_"&amp;"太陽光（建物系）"&amp;"_年間発電",データシート3!$A$1:$AB$1,0),0)/10^3+VLOOKUP(BC86&amp;"_"&amp;$AZ$9,データシート3!A:AB,MATCH("ea_"&amp;"太陽光（土地系）"&amp;"_年間発電",データシート3!$A$1:$AB$1,0),0)/10^3</f>
        <v>726335.86399999994</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726335.86399999994</v>
      </c>
      <c r="BJ86" s="33">
        <f>(VLOOKUP($BC86&amp;"_"&amp;$AZ$8,データシート3!$A:$AN,MATCH("da_合計",データシート3!$A$1:$AN$1,0),0))/10^3</f>
        <v>369237.08453693887</v>
      </c>
      <c r="BK86" s="33">
        <f t="shared" si="21"/>
        <v>357098.77946306107</v>
      </c>
      <c r="BL86" s="33">
        <f t="shared" si="22"/>
        <v>0</v>
      </c>
      <c r="BM86" s="33">
        <f t="shared" si="23"/>
        <v>357098.77946306107</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43364</v>
      </c>
      <c r="AY87" s="18" t="str">
        <f>IF(IFERROR(比較地域マスタ!$AE22,"")=0,"",IFERROR(比較地域マスタ!$AE22,""))</f>
        <v>玉東町</v>
      </c>
      <c r="AZ87" s="16"/>
      <c r="BA87" s="22">
        <v>16</v>
      </c>
      <c r="BB87" s="22">
        <v>1</v>
      </c>
      <c r="BC87" s="18" t="str">
        <f t="shared" si="24"/>
        <v>43364</v>
      </c>
      <c r="BD87" s="18" t="str">
        <f t="shared" si="25"/>
        <v>玉東町</v>
      </c>
      <c r="BE87" s="33">
        <f>VLOOKUP(BC87&amp;"_"&amp;$AZ$9,データシート3!A:AB,MATCH("ea_"&amp;"太陽光（建物系）"&amp;"_年間発電",データシート3!$A$1:$AB$1,0),0)/10^3+VLOOKUP(BC87&amp;"_"&amp;$AZ$9,データシート3!A:AB,MATCH("ea_"&amp;"太陽光（土地系）"&amp;"_年間発電",データシート3!$A$1:$AB$1,0),0)/10^3</f>
        <v>239667.807</v>
      </c>
      <c r="BF87" s="33">
        <f>VLOOKUP(BC87&amp;"_"&amp;$AZ$9,データシート3!A:AB,MATCH("ea_"&amp;"風力（陸上）"&amp;"_年間発電",データシート3!$A$1:$AB$1,0),0)/10^3</f>
        <v>0</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239667.807</v>
      </c>
      <c r="BJ87" s="33">
        <f>(VLOOKUP($BC87&amp;"_"&amp;$AZ$8,データシート3!$A:$AN,MATCH("da_合計",データシート3!$A$1:$AN$1,0),0))/10^3</f>
        <v>19175.675935289306</v>
      </c>
      <c r="BK87" s="33">
        <f t="shared" si="21"/>
        <v>220492.1310647107</v>
      </c>
      <c r="BL87" s="33">
        <f t="shared" si="22"/>
        <v>0</v>
      </c>
      <c r="BM87" s="33">
        <f t="shared" si="23"/>
        <v>220492.1310647107</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43513</v>
      </c>
      <c r="AY88" s="18" t="str">
        <f>IF(IFERROR(比較地域マスタ!$AE23,"")=0,"",IFERROR(比較地域マスタ!$AE23,""))</f>
        <v>球磨村</v>
      </c>
      <c r="AZ88" s="16"/>
      <c r="BA88" s="22">
        <v>17</v>
      </c>
      <c r="BB88" s="22">
        <v>1</v>
      </c>
      <c r="BC88" s="18" t="str">
        <f t="shared" si="24"/>
        <v>43513</v>
      </c>
      <c r="BD88" s="18" t="str">
        <f t="shared" si="25"/>
        <v>球磨村</v>
      </c>
      <c r="BE88" s="33">
        <f>VLOOKUP(BC88&amp;"_"&amp;$AZ$9,データシート3!A:AB,MATCH("ea_"&amp;"太陽光（建物系）"&amp;"_年間発電",データシート3!$A$1:$AB$1,0),0)/10^3+VLOOKUP(BC88&amp;"_"&amp;$AZ$9,データシート3!A:AB,MATCH("ea_"&amp;"太陽光（土地系）"&amp;"_年間発電",データシート3!$A$1:$AB$1,0),0)/10^3</f>
        <v>155841.51999999999</v>
      </c>
      <c r="BF88" s="33">
        <f>VLOOKUP(BC88&amp;"_"&amp;$AZ$9,データシート3!A:AB,MATCH("ea_"&amp;"風力（陸上）"&amp;"_年間発電",データシート3!$A$1:$AB$1,0),0)/10^3</f>
        <v>616743.91700000002</v>
      </c>
      <c r="BG88" s="33">
        <f>VLOOKUP(BC88&amp;"_"&amp;$AZ$9,データシート3!A:AB,MATCH("ea_"&amp;"中小水（河川）"&amp;"_年間発電",データシート3!$A$1:$AB$1,0),0)/10^3+VLOOKUP(BC88&amp;"_"&amp;$AZ$9,データシート3!A:AB,MATCH("ea_"&amp;"中小水（農業用水路）"&amp;"_年間発電",データシート3!$A$1:$AB$1,0),0)/10^3</f>
        <v>96021.006999999998</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868606.44400000002</v>
      </c>
      <c r="BJ88" s="33">
        <f>(VLOOKUP($BC88&amp;"_"&amp;$AZ$8,データシート3!$A:$AN,MATCH("da_合計",データシート3!$A$1:$AN$1,0),0))/10^3</f>
        <v>10780.619053122831</v>
      </c>
      <c r="BK88" s="33">
        <f t="shared" si="21"/>
        <v>857825.8249468772</v>
      </c>
      <c r="BL88" s="33">
        <f t="shared" si="22"/>
        <v>0</v>
      </c>
      <c r="BM88" s="33">
        <f t="shared" si="23"/>
        <v>857825.8249468772</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43100</v>
      </c>
      <c r="AY89" s="18" t="str">
        <f>IF(IFERROR(比較地域マスタ!$AE24,"")=0,"",IFERROR(比較地域マスタ!$AE24,""))</f>
        <v>熊本市</v>
      </c>
      <c r="AZ89" s="16"/>
      <c r="BA89" s="22">
        <v>18</v>
      </c>
      <c r="BB89" s="22">
        <v>1</v>
      </c>
      <c r="BC89" s="18" t="str">
        <f t="shared" si="24"/>
        <v>43100</v>
      </c>
      <c r="BD89" s="18" t="str">
        <f t="shared" si="25"/>
        <v>熊本市</v>
      </c>
      <c r="BE89" s="33">
        <f>VLOOKUP(BC89&amp;"_"&amp;$AZ$9,データシート3!A:AB,MATCH("ea_"&amp;"太陽光（建物系）"&amp;"_年間発電",データシート3!$A$1:$AB$1,0),0)/10^3+VLOOKUP(BC89&amp;"_"&amp;$AZ$9,データシート3!A:AB,MATCH("ea_"&amp;"太陽光（土地系）"&amp;"_年間発電",データシート3!$A$1:$AB$1,0),0)/10^3</f>
        <v>5117009.72</v>
      </c>
      <c r="BF89" s="33">
        <f>VLOOKUP(BC89&amp;"_"&amp;$AZ$9,データシート3!A:AB,MATCH("ea_"&amp;"風力（陸上）"&amp;"_年間発電",データシート3!$A$1:$AB$1,0),0)/10^3</f>
        <v>733.37599999999998</v>
      </c>
      <c r="BG89" s="33">
        <f>VLOOKUP(BC89&amp;"_"&amp;$AZ$9,データシート3!A:AB,MATCH("ea_"&amp;"中小水（河川）"&amp;"_年間発電",データシート3!$A$1:$AB$1,0),0)/10^3+VLOOKUP(BC89&amp;"_"&amp;$AZ$9,データシート3!A:AB,MATCH("ea_"&amp;"中小水（農業用水路）"&amp;"_年間発電",データシート3!$A$1:$AB$1,0),0)/10^3</f>
        <v>500.40300000000008</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5118243.4989999998</v>
      </c>
      <c r="BJ89" s="33">
        <f>(VLOOKUP($BC89&amp;"_"&amp;$AZ$8,データシート3!$A:$AN,MATCH("da_合計",データシート3!$A$1:$AN$1,0),0))/10^3</f>
        <v>3953446.8190384461</v>
      </c>
      <c r="BK89" s="33">
        <f t="shared" si="21"/>
        <v>1164796.6799615538</v>
      </c>
      <c r="BL89" s="33">
        <f t="shared" si="22"/>
        <v>0</v>
      </c>
      <c r="BM89" s="33">
        <f t="shared" si="23"/>
        <v>1164796.6799615538</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43444</v>
      </c>
      <c r="AY90" s="18" t="str">
        <f>IF(IFERROR(比較地域マスタ!$AE25,"")=0,"",IFERROR(比較地域マスタ!$AE25,""))</f>
        <v>甲佐町</v>
      </c>
      <c r="AZ90" s="16"/>
      <c r="BA90" s="22">
        <v>19</v>
      </c>
      <c r="BB90" s="22">
        <v>1</v>
      </c>
      <c r="BC90" s="18" t="str">
        <f t="shared" si="24"/>
        <v>43444</v>
      </c>
      <c r="BD90" s="18" t="str">
        <f t="shared" si="25"/>
        <v>甲佐町</v>
      </c>
      <c r="BE90" s="33">
        <f>VLOOKUP(BC90&amp;"_"&amp;$AZ$9,データシート3!A:AB,MATCH("ea_"&amp;"太陽光（建物系）"&amp;"_年間発電",データシート3!$A$1:$AB$1,0),0)/10^3+VLOOKUP(BC90&amp;"_"&amp;$AZ$9,データシート3!A:AB,MATCH("ea_"&amp;"太陽光（土地系）"&amp;"_年間発電",データシート3!$A$1:$AB$1,0),0)/10^3</f>
        <v>305679.33900000004</v>
      </c>
      <c r="BF90" s="33">
        <f>VLOOKUP(BC90&amp;"_"&amp;$AZ$9,データシート3!A:AB,MATCH("ea_"&amp;"風力（陸上）"&amp;"_年間発電",データシート3!$A$1:$AB$1,0),0)/10^3</f>
        <v>161.79599999999999</v>
      </c>
      <c r="BG90" s="33">
        <f>VLOOKUP(BC90&amp;"_"&amp;$AZ$9,データシート3!A:AB,MATCH("ea_"&amp;"中小水（河川）"&amp;"_年間発電",データシート3!$A$1:$AB$1,0),0)/10^3+VLOOKUP(BC90&amp;"_"&amp;$AZ$9,データシート3!A:AB,MATCH("ea_"&amp;"中小水（農業用水路）"&amp;"_年間発電",データシート3!$A$1:$AB$1,0),0)/10^3</f>
        <v>1062.1469999999999</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306903.28200000001</v>
      </c>
      <c r="BJ90" s="33">
        <f>(VLOOKUP($BC90&amp;"_"&amp;$AZ$8,データシート3!$A:$AN,MATCH("da_合計",データシート3!$A$1:$AN$1,0),0))/10^3</f>
        <v>50324.151893118586</v>
      </c>
      <c r="BK90" s="33">
        <f t="shared" si="21"/>
        <v>256579.13010688144</v>
      </c>
      <c r="BL90" s="33">
        <f t="shared" si="22"/>
        <v>0</v>
      </c>
      <c r="BM90" s="33">
        <f t="shared" si="23"/>
        <v>256579.13010688144</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43216</v>
      </c>
      <c r="AY91" s="18" t="str">
        <f>IF(IFERROR(比較地域マスタ!$AE26,"")=0,"",IFERROR(比較地域マスタ!$AE26,""))</f>
        <v>合志市</v>
      </c>
      <c r="BA91" s="22">
        <v>20</v>
      </c>
      <c r="BB91" s="22">
        <v>1</v>
      </c>
      <c r="BC91" s="18" t="str">
        <f t="shared" si="24"/>
        <v>43216</v>
      </c>
      <c r="BD91" s="18" t="str">
        <f t="shared" si="25"/>
        <v>合志市</v>
      </c>
      <c r="BE91" s="33">
        <f>VLOOKUP(BC91&amp;"_"&amp;$AZ$9,データシート3!A:AB,MATCH("ea_"&amp;"太陽光（建物系）"&amp;"_年間発電",データシート3!$A$1:$AB$1,0),0)/10^3+VLOOKUP(BC91&amp;"_"&amp;$AZ$9,データシート3!A:AB,MATCH("ea_"&amp;"太陽光（土地系）"&amp;"_年間発電",データシート3!$A$1:$AB$1,0),0)/10^3</f>
        <v>1156511.5559999999</v>
      </c>
      <c r="BF91" s="33">
        <f>VLOOKUP(BC91&amp;"_"&amp;$AZ$9,データシート3!A:AB,MATCH("ea_"&amp;"風力（陸上）"&amp;"_年間発電",データシート3!$A$1:$AB$1,0),0)/10^3</f>
        <v>0</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1156511.5559999999</v>
      </c>
      <c r="BJ91" s="33">
        <f>(VLOOKUP($BC91&amp;"_"&amp;$AZ$8,データシート3!$A:$AN,MATCH("da_合計",データシート3!$A$1:$AN$1,0),0))/10^3</f>
        <v>811585.84899970575</v>
      </c>
      <c r="BK91" s="33">
        <f t="shared" si="21"/>
        <v>344925.70700029412</v>
      </c>
      <c r="BL91" s="33">
        <f t="shared" si="22"/>
        <v>0</v>
      </c>
      <c r="BM91" s="33">
        <f t="shared" si="23"/>
        <v>344925.70700029412</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43510</v>
      </c>
      <c r="AY92" s="18" t="str">
        <f>IF(IFERROR(比較地域マスタ!$AE27,"")=0,"",IFERROR(比較地域マスタ!$AE27,""))</f>
        <v>相良村</v>
      </c>
      <c r="AZ92" s="16"/>
      <c r="BA92" s="22">
        <v>21</v>
      </c>
      <c r="BB92" s="22">
        <v>1</v>
      </c>
      <c r="BC92" s="18" t="str">
        <f t="shared" si="24"/>
        <v>43510</v>
      </c>
      <c r="BD92" s="18" t="str">
        <f t="shared" si="25"/>
        <v>相良村</v>
      </c>
      <c r="BE92" s="33">
        <f>VLOOKUP(BC92&amp;"_"&amp;$AZ$9,データシート3!A:AB,MATCH("ea_"&amp;"太陽光（建物系）"&amp;"_年間発電",データシート3!$A$1:$AB$1,0),0)/10^3+VLOOKUP(BC92&amp;"_"&amp;$AZ$9,データシート3!A:AB,MATCH("ea_"&amp;"太陽光（土地系）"&amp;"_年間発電",データシート3!$A$1:$AB$1,0),0)/10^3</f>
        <v>358510.45499999996</v>
      </c>
      <c r="BF92" s="33">
        <f>VLOOKUP(BC92&amp;"_"&amp;$AZ$9,データシート3!A:AB,MATCH("ea_"&amp;"風力（陸上）"&amp;"_年間発電",データシート3!$A$1:$AB$1,0),0)/10^3</f>
        <v>159887.14000000004</v>
      </c>
      <c r="BG92" s="33">
        <f>VLOOKUP(BC92&amp;"_"&amp;$AZ$9,データシート3!A:AB,MATCH("ea_"&amp;"中小水（河川）"&amp;"_年間発電",データシート3!$A$1:$AB$1,0),0)/10^3+VLOOKUP(BC92&amp;"_"&amp;$AZ$9,データシート3!A:AB,MATCH("ea_"&amp;"中小水（農業用水路）"&amp;"_年間発電",データシート3!$A$1:$AB$1,0),0)/10^3</f>
        <v>33158.330999999998</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551555.92599999998</v>
      </c>
      <c r="BJ92" s="33">
        <f>(VLOOKUP($BC92&amp;"_"&amp;$AZ$8,データシート3!$A:$AN,MATCH("da_合計",データシート3!$A$1:$AN$1,0),0))/10^3</f>
        <v>23385.224109550079</v>
      </c>
      <c r="BK92" s="33">
        <f>BI92-BJ92</f>
        <v>528170.70189044985</v>
      </c>
      <c r="BL92" s="33">
        <f t="shared" si="22"/>
        <v>0</v>
      </c>
      <c r="BM92" s="33">
        <f t="shared" si="23"/>
        <v>528170.70189044985</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43428</v>
      </c>
      <c r="AY93" s="18" t="str">
        <f>IF(IFERROR(比較地域マスタ!$AE28,"")=0,"",IFERROR(比較地域マスタ!$AE28,""))</f>
        <v>高森町</v>
      </c>
      <c r="AZ93" s="16"/>
      <c r="BA93" s="22">
        <v>22</v>
      </c>
      <c r="BB93" s="22">
        <v>1</v>
      </c>
      <c r="BC93" s="18" t="str">
        <f t="shared" si="24"/>
        <v>43428</v>
      </c>
      <c r="BD93" s="18" t="str">
        <f t="shared" si="25"/>
        <v>高森町</v>
      </c>
      <c r="BE93" s="33">
        <f>VLOOKUP(BC93&amp;"_"&amp;$AZ$9,データシート3!A:AB,MATCH("ea_"&amp;"太陽光（建物系）"&amp;"_年間発電",データシート3!$A$1:$AB$1,0),0)/10^3+VLOOKUP(BC93&amp;"_"&amp;$AZ$9,データシート3!A:AB,MATCH("ea_"&amp;"太陽光（土地系）"&amp;"_年間発電",データシート3!$A$1:$AB$1,0),0)/10^3</f>
        <v>901303.30700000003</v>
      </c>
      <c r="BF93" s="33">
        <f>VLOOKUP(BC93&amp;"_"&amp;$AZ$9,データシート3!A:AB,MATCH("ea_"&amp;"風力（陸上）"&amp;"_年間発電",データシート3!$A$1:$AB$1,0),0)/10^3</f>
        <v>630823.69999999984</v>
      </c>
      <c r="BG93" s="33">
        <f>VLOOKUP(BC93&amp;"_"&amp;$AZ$9,データシート3!A:AB,MATCH("ea_"&amp;"中小水（河川）"&amp;"_年間発電",データシート3!$A$1:$AB$1,0),0)/10^3+VLOOKUP(BC93&amp;"_"&amp;$AZ$9,データシート3!A:AB,MATCH("ea_"&amp;"中小水（農業用水路）"&amp;"_年間発電",データシート3!$A$1:$AB$1,0),0)/10^3</f>
        <v>21721.873</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15959.634</v>
      </c>
      <c r="BI93" s="33">
        <f t="shared" si="26"/>
        <v>1569808.5139999997</v>
      </c>
      <c r="BJ93" s="33">
        <f>(VLOOKUP($BC93&amp;"_"&amp;$AZ$8,データシート3!$A:$AN,MATCH("da_合計",データシート3!$A$1:$AN$1,0),0))/10^3</f>
        <v>33639.736303114856</v>
      </c>
      <c r="BK93" s="33">
        <f t="shared" si="21"/>
        <v>1536168.7776968849</v>
      </c>
      <c r="BL93" s="33">
        <f t="shared" si="22"/>
        <v>0</v>
      </c>
      <c r="BM93" s="33">
        <f t="shared" si="23"/>
        <v>1536168.7776968849</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43206</v>
      </c>
      <c r="AY94" s="18" t="str">
        <f>IF(IFERROR(比較地域マスタ!$AE29,"")=0,"",IFERROR(比較地域マスタ!$AE29,""))</f>
        <v>玉名市</v>
      </c>
      <c r="AZ94" s="16"/>
      <c r="BA94" s="22">
        <v>23</v>
      </c>
      <c r="BB94" s="22">
        <v>1</v>
      </c>
      <c r="BC94" s="18" t="str">
        <f t="shared" si="24"/>
        <v>43206</v>
      </c>
      <c r="BD94" s="18" t="str">
        <f t="shared" si="25"/>
        <v>玉名市</v>
      </c>
      <c r="BE94" s="33">
        <f>VLOOKUP(BC94&amp;"_"&amp;$AZ$9,データシート3!A:AB,MATCH("ea_"&amp;"太陽光（建物系）"&amp;"_年間発電",データシート3!$A$1:$AB$1,0),0)/10^3+VLOOKUP(BC94&amp;"_"&amp;$AZ$9,データシート3!A:AB,MATCH("ea_"&amp;"太陽光（土地系）"&amp;"_年間発電",データシート3!$A$1:$AB$1,0),0)/10^3</f>
        <v>2554569.56</v>
      </c>
      <c r="BF94" s="33">
        <f>VLOOKUP(BC94&amp;"_"&amp;$AZ$9,データシート3!A:AB,MATCH("ea_"&amp;"風力（陸上）"&amp;"_年間発電",データシート3!$A$1:$AB$1,0),0)/10^3</f>
        <v>5205.634</v>
      </c>
      <c r="BG94" s="33">
        <f>VLOOKUP(BC94&amp;"_"&amp;$AZ$9,データシート3!A:AB,MATCH("ea_"&amp;"中小水（河川）"&amp;"_年間発電",データシート3!$A$1:$AB$1,0),0)/10^3+VLOOKUP(BC94&amp;"_"&amp;$AZ$9,データシート3!A:AB,MATCH("ea_"&amp;"中小水（農業用水路）"&amp;"_年間発電",データシート3!$A$1:$AB$1,0),0)/10^3</f>
        <v>44.44</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4.9059999999999997</v>
      </c>
      <c r="BI94" s="33">
        <f t="shared" si="26"/>
        <v>2559824.54</v>
      </c>
      <c r="BJ94" s="33">
        <f>(VLOOKUP($BC94&amp;"_"&amp;$AZ$8,データシート3!$A:$AN,MATCH("da_合計",データシート3!$A$1:$AN$1,0),0))/10^3</f>
        <v>297696.11454577162</v>
      </c>
      <c r="BK94" s="33">
        <f t="shared" si="21"/>
        <v>2262128.4254542282</v>
      </c>
      <c r="BL94" s="33">
        <f t="shared" si="22"/>
        <v>0</v>
      </c>
      <c r="BM94" s="33">
        <f t="shared" si="23"/>
        <v>2262128.4254542282</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43505</v>
      </c>
      <c r="AY95" s="18" t="str">
        <f>IF(IFERROR(比較地域マスタ!$AE30,"")=0,"",IFERROR(比較地域マスタ!$AE30,""))</f>
        <v>多良木町</v>
      </c>
      <c r="AZ95" s="16"/>
      <c r="BA95" s="22">
        <v>24</v>
      </c>
      <c r="BB95" s="22">
        <v>1</v>
      </c>
      <c r="BC95" s="18" t="str">
        <f t="shared" si="24"/>
        <v>43505</v>
      </c>
      <c r="BD95" s="18" t="str">
        <f t="shared" si="25"/>
        <v>多良木町</v>
      </c>
      <c r="BE95" s="33">
        <f>VLOOKUP(BC95&amp;"_"&amp;$AZ$9,データシート3!A:AB,MATCH("ea_"&amp;"太陽光（建物系）"&amp;"_年間発電",データシート3!$A$1:$AB$1,0),0)/10^3+VLOOKUP(BC95&amp;"_"&amp;$AZ$9,データシート3!A:AB,MATCH("ea_"&amp;"太陽光（土地系）"&amp;"_年間発電",データシート3!$A$1:$AB$1,0),0)/10^3</f>
        <v>567167.554</v>
      </c>
      <c r="BF95" s="33">
        <f>VLOOKUP(BC95&amp;"_"&amp;$AZ$9,データシート3!A:AB,MATCH("ea_"&amp;"風力（陸上）"&amp;"_年間発電",データシート3!$A$1:$AB$1,0),0)/10^3</f>
        <v>348642.81199999998</v>
      </c>
      <c r="BG95" s="33">
        <f>VLOOKUP(BC95&amp;"_"&amp;$AZ$9,データシート3!A:AB,MATCH("ea_"&amp;"中小水（河川）"&amp;"_年間発電",データシート3!$A$1:$AB$1,0),0)/10^3+VLOOKUP(BC95&amp;"_"&amp;$AZ$9,データシート3!A:AB,MATCH("ea_"&amp;"中小水（農業用水路）"&amp;"_年間発電",データシート3!$A$1:$AB$1,0),0)/10^3</f>
        <v>28167.22</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943977.58599999989</v>
      </c>
      <c r="BJ95" s="33">
        <f>(VLOOKUP($BC95&amp;"_"&amp;$AZ$8,データシート3!$A:$AN,MATCH("da_合計",データシート3!$A$1:$AN$1,0),0))/10^3</f>
        <v>40845.246472813858</v>
      </c>
      <c r="BK95" s="33">
        <f t="shared" si="21"/>
        <v>903132.33952718601</v>
      </c>
      <c r="BL95" s="33">
        <f t="shared" si="22"/>
        <v>0</v>
      </c>
      <c r="BM95" s="33">
        <f t="shared" si="23"/>
        <v>903132.33952718601</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43484</v>
      </c>
      <c r="AY96" s="18" t="str">
        <f>IF(IFERROR(比較地域マスタ!$AE31,"")=0,"",IFERROR(比較地域マスタ!$AE31,""))</f>
        <v>津奈木町</v>
      </c>
      <c r="AZ96" s="16"/>
      <c r="BA96" s="22">
        <v>25</v>
      </c>
      <c r="BB96" s="22">
        <v>1</v>
      </c>
      <c r="BC96" s="18" t="str">
        <f t="shared" si="24"/>
        <v>43484</v>
      </c>
      <c r="BD96" s="18" t="str">
        <f t="shared" si="25"/>
        <v>津奈木町</v>
      </c>
      <c r="BE96" s="33">
        <f>VLOOKUP(BC96&amp;"_"&amp;$AZ$9,データシート3!A:AB,MATCH("ea_"&amp;"太陽光（建物系）"&amp;"_年間発電",データシート3!$A$1:$AB$1,0),0)/10^3+VLOOKUP(BC96&amp;"_"&amp;$AZ$9,データシート3!A:AB,MATCH("ea_"&amp;"太陽光（土地系）"&amp;"_年間発電",データシート3!$A$1:$AB$1,0),0)/10^3</f>
        <v>101591.946</v>
      </c>
      <c r="BF96" s="33">
        <f>VLOOKUP(BC96&amp;"_"&amp;$AZ$9,データシート3!A:AB,MATCH("ea_"&amp;"風力（陸上）"&amp;"_年間発電",データシート3!$A$1:$AB$1,0),0)/10^3</f>
        <v>10821.38</v>
      </c>
      <c r="BG96" s="33">
        <f>VLOOKUP(BC96&amp;"_"&amp;$AZ$9,データシート3!A:AB,MATCH("ea_"&amp;"中小水（河川）"&amp;"_年間発電",データシート3!$A$1:$AB$1,0),0)/10^3+VLOOKUP(BC96&amp;"_"&amp;$AZ$9,データシート3!A:AB,MATCH("ea_"&amp;"中小水（農業用水路）"&amp;"_年間発電",データシート3!$A$1:$AB$1,0),0)/10^3</f>
        <v>287.14299999999997</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112700.469</v>
      </c>
      <c r="BJ96" s="33">
        <f>(VLOOKUP($BC96&amp;"_"&amp;$AZ$8,データシート3!$A:$AN,MATCH("da_合計",データシート3!$A$1:$AN$1,0),0))/10^3</f>
        <v>17983.035711437751</v>
      </c>
      <c r="BK96" s="33">
        <f t="shared" si="21"/>
        <v>94717.433288562243</v>
      </c>
      <c r="BL96" s="33">
        <f t="shared" si="22"/>
        <v>0</v>
      </c>
      <c r="BM96" s="33">
        <f t="shared" si="23"/>
        <v>94717.433288562243</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43368</v>
      </c>
      <c r="AY97" s="18" t="str">
        <f>IF(IFERROR(比較地域マスタ!$AE32,"")=0,"",IFERROR(比較地域マスタ!$AE32,""))</f>
        <v>長洲町</v>
      </c>
      <c r="AZ97" s="16"/>
      <c r="BA97" s="22">
        <v>26</v>
      </c>
      <c r="BB97" s="22">
        <v>1</v>
      </c>
      <c r="BC97" s="18" t="str">
        <f t="shared" si="24"/>
        <v>43368</v>
      </c>
      <c r="BD97" s="18" t="str">
        <f t="shared" si="25"/>
        <v>長洲町</v>
      </c>
      <c r="BE97" s="33">
        <f>VLOOKUP(BC97&amp;"_"&amp;$AZ$9,データシート3!A:AB,MATCH("ea_"&amp;"太陽光（建物系）"&amp;"_年間発電",データシート3!$A$1:$AB$1,0),0)/10^3+VLOOKUP(BC97&amp;"_"&amp;$AZ$9,データシート3!A:AB,MATCH("ea_"&amp;"太陽光（土地系）"&amp;"_年間発電",データシート3!$A$1:$AB$1,0),0)/10^3</f>
        <v>326844.26500000001</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326844.26500000001</v>
      </c>
      <c r="BJ97" s="33">
        <f>(VLOOKUP($BC97&amp;"_"&amp;$AZ$8,データシート3!$A:$AN,MATCH("da_合計",データシート3!$A$1:$AN$1,0),0))/10^3</f>
        <v>196055.1321749624</v>
      </c>
      <c r="BK97" s="33">
        <f t="shared" si="21"/>
        <v>130789.13282503761</v>
      </c>
      <c r="BL97" s="33">
        <f t="shared" si="22"/>
        <v>0</v>
      </c>
      <c r="BM97" s="33">
        <f t="shared" si="23"/>
        <v>130789.13282503761</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43369</v>
      </c>
      <c r="AY98" s="18" t="str">
        <f>IF(IFERROR(比較地域マスタ!$AE33,"")=0,"",IFERROR(比較地域マスタ!$AE33,""))</f>
        <v>和水町</v>
      </c>
      <c r="AZ98" s="16"/>
      <c r="BA98" s="22">
        <v>27</v>
      </c>
      <c r="BB98" s="22">
        <v>1</v>
      </c>
      <c r="BC98" s="18" t="str">
        <f t="shared" si="24"/>
        <v>43369</v>
      </c>
      <c r="BD98" s="18" t="str">
        <f t="shared" si="25"/>
        <v>和水町</v>
      </c>
      <c r="BE98" s="33">
        <f>VLOOKUP(BC98&amp;"_"&amp;$AZ$9,データシート3!A:AB,MATCH("ea_"&amp;"太陽光（建物系）"&amp;"_年間発電",データシート3!$A$1:$AB$1,0),0)/10^3+VLOOKUP(BC98&amp;"_"&amp;$AZ$9,データシート3!A:AB,MATCH("ea_"&amp;"太陽光（土地系）"&amp;"_年間発電",データシート3!$A$1:$AB$1,0),0)/10^3</f>
        <v>613618.11800000002</v>
      </c>
      <c r="BF98" s="33">
        <f>VLOOKUP(BC98&amp;"_"&amp;$AZ$9,データシート3!A:AB,MATCH("ea_"&amp;"風力（陸上）"&amp;"_年間発電",データシート3!$A$1:$AB$1,0),0)/10^3</f>
        <v>8889.2790000000005</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622507.397</v>
      </c>
      <c r="BJ98" s="33">
        <f>(VLOOKUP($BC98&amp;"_"&amp;$AZ$8,データシート3!$A:$AN,MATCH("da_合計",データシート3!$A$1:$AN$1,0),0))/10^3</f>
        <v>59277.28656729676</v>
      </c>
      <c r="BK98" s="33">
        <f t="shared" si="21"/>
        <v>563230.11043270328</v>
      </c>
      <c r="BL98" s="33">
        <f t="shared" si="22"/>
        <v>0</v>
      </c>
      <c r="BM98" s="33">
        <f t="shared" si="23"/>
        <v>563230.11043270328</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43367</v>
      </c>
      <c r="AY99" s="18" t="str">
        <f>IF(IFERROR(比較地域マスタ!$AE34,"")=0,"",IFERROR(比較地域マスタ!$AE34,""))</f>
        <v>南関町</v>
      </c>
      <c r="AZ99" s="16"/>
      <c r="BA99" s="22">
        <v>28</v>
      </c>
      <c r="BB99" s="22">
        <v>1</v>
      </c>
      <c r="BC99" s="18" t="str">
        <f t="shared" si="24"/>
        <v>43367</v>
      </c>
      <c r="BD99" s="18" t="str">
        <f t="shared" si="25"/>
        <v>南関町</v>
      </c>
      <c r="BE99" s="33">
        <f>VLOOKUP(BC99&amp;"_"&amp;$AZ$9,データシート3!A:AB,MATCH("ea_"&amp;"太陽光（建物系）"&amp;"_年間発電",データシート3!$A$1:$AB$1,0),0)/10^3+VLOOKUP(BC99&amp;"_"&amp;$AZ$9,データシート3!A:AB,MATCH("ea_"&amp;"太陽光（土地系）"&amp;"_年間発電",データシート3!$A$1:$AB$1,0),0)/10^3</f>
        <v>464180.63799999998</v>
      </c>
      <c r="BF99" s="33">
        <f>VLOOKUP(BC99&amp;"_"&amp;$AZ$9,データシート3!A:AB,MATCH("ea_"&amp;"風力（陸上）"&amp;"_年間発電",データシート3!$A$1:$AB$1,0),0)/10^3</f>
        <v>3979.1509999999998</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468159.78899999999</v>
      </c>
      <c r="BJ99" s="33">
        <f>(VLOOKUP($BC99&amp;"_"&amp;$AZ$8,データシート3!$A:$AN,MATCH("da_合計",データシート3!$A$1:$AN$1,0),0))/10^3</f>
        <v>158134.12272141752</v>
      </c>
      <c r="BK99" s="33">
        <f t="shared" si="21"/>
        <v>310025.66627858247</v>
      </c>
      <c r="BL99" s="33">
        <f t="shared" si="22"/>
        <v>0</v>
      </c>
      <c r="BM99" s="33">
        <f t="shared" si="23"/>
        <v>310025.66627858247</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43501</v>
      </c>
      <c r="AY100" s="18" t="str">
        <f>IF(IFERROR(比較地域マスタ!$AE35,"")=0,"",IFERROR(比較地域マスタ!$AE35,""))</f>
        <v>錦町</v>
      </c>
      <c r="AZ100" s="16"/>
      <c r="BA100" s="22">
        <v>29</v>
      </c>
      <c r="BB100" s="22">
        <v>1</v>
      </c>
      <c r="BC100" s="18" t="str">
        <f t="shared" si="24"/>
        <v>43501</v>
      </c>
      <c r="BD100" s="18" t="str">
        <f t="shared" si="25"/>
        <v>錦町</v>
      </c>
      <c r="BE100" s="33">
        <f>VLOOKUP(BC100&amp;"_"&amp;$AZ$9,データシート3!A:AB,MATCH("ea_"&amp;"太陽光（建物系）"&amp;"_年間発電",データシート3!$A$1:$AB$1,0),0)/10^3+VLOOKUP(BC100&amp;"_"&amp;$AZ$9,データシート3!A:AB,MATCH("ea_"&amp;"太陽光（土地系）"&amp;"_年間発電",データシート3!$A$1:$AB$1,0),0)/10^3</f>
        <v>564291.44299999997</v>
      </c>
      <c r="BF100" s="33">
        <f>VLOOKUP(BC100&amp;"_"&amp;$AZ$9,データシート3!A:AB,MATCH("ea_"&amp;"風力（陸上）"&amp;"_年間発電",データシート3!$A$1:$AB$1,0),0)/10^3</f>
        <v>156476.62400000004</v>
      </c>
      <c r="BG100" s="33">
        <f>VLOOKUP(BC100&amp;"_"&amp;$AZ$9,データシート3!A:AB,MATCH("ea_"&amp;"中小水（河川）"&amp;"_年間発電",データシート3!$A$1:$AB$1,0),0)/10^3+VLOOKUP(BC100&amp;"_"&amp;$AZ$9,データシート3!A:AB,MATCH("ea_"&amp;"中小水（農業用水路）"&amp;"_年間発電",データシート3!$A$1:$AB$1,0),0)/10^3</f>
        <v>10380.164999999997</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731148.23200000008</v>
      </c>
      <c r="BJ100" s="33">
        <f>(VLOOKUP($BC100&amp;"_"&amp;$AZ$8,データシート3!$A:$AN,MATCH("da_合計",データシート3!$A$1:$AN$1,0),0))/10^3</f>
        <v>63337.357376926237</v>
      </c>
      <c r="BK100" s="33">
        <f t="shared" si="21"/>
        <v>667810.87462307385</v>
      </c>
      <c r="BL100" s="33">
        <f t="shared" si="22"/>
        <v>0</v>
      </c>
      <c r="BM100" s="33">
        <f t="shared" si="23"/>
        <v>667810.87462307385</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43432</v>
      </c>
      <c r="AY101" s="18" t="str">
        <f>IF(IFERROR(比較地域マスタ!$AE36,"")=0,"",IFERROR(比較地域マスタ!$AE36,""))</f>
        <v>西原村</v>
      </c>
      <c r="AZ101" s="16"/>
      <c r="BA101" s="22">
        <v>30</v>
      </c>
      <c r="BB101" s="22">
        <v>1</v>
      </c>
      <c r="BC101" s="18" t="str">
        <f t="shared" si="24"/>
        <v>43432</v>
      </c>
      <c r="BD101" s="18" t="str">
        <f t="shared" si="25"/>
        <v>西原村</v>
      </c>
      <c r="BE101" s="33">
        <f>VLOOKUP(BC101&amp;"_"&amp;$AZ$9,データシート3!A:AB,MATCH("ea_"&amp;"太陽光（建物系）"&amp;"_年間発電",データシート3!$A$1:$AB$1,0),0)/10^3+VLOOKUP(BC101&amp;"_"&amp;$AZ$9,データシート3!A:AB,MATCH("ea_"&amp;"太陽光（土地系）"&amp;"_年間発電",データシート3!$A$1:$AB$1,0),0)/10^3</f>
        <v>347872.35600000009</v>
      </c>
      <c r="BF101" s="33">
        <f>VLOOKUP(BC101&amp;"_"&amp;$AZ$9,データシート3!A:AB,MATCH("ea_"&amp;"風力（陸上）"&amp;"_年間発電",データシート3!$A$1:$AB$1,0),0)/10^3</f>
        <v>283809.29599999991</v>
      </c>
      <c r="BG101" s="33">
        <f>VLOOKUP(BC101&amp;"_"&amp;$AZ$9,データシート3!A:AB,MATCH("ea_"&amp;"中小水（河川）"&amp;"_年間発電",データシート3!$A$1:$AB$1,0),0)/10^3+VLOOKUP(BC101&amp;"_"&amp;$AZ$9,データシート3!A:AB,MATCH("ea_"&amp;"中小水（農業用水路）"&amp;"_年間発電",データシート3!$A$1:$AB$1,0),0)/10^3</f>
        <v>7051.2330000000002</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64.018000000000001</v>
      </c>
      <c r="BI101" s="33">
        <f t="shared" si="26"/>
        <v>638796.90300000005</v>
      </c>
      <c r="BJ101" s="33">
        <f>(VLOOKUP($BC101&amp;"_"&amp;$AZ$8,データシート3!$A:$AN,MATCH("da_合計",データシート3!$A$1:$AN$1,0),0))/10^3</f>
        <v>80004.335897825877</v>
      </c>
      <c r="BK101" s="33">
        <f t="shared" si="21"/>
        <v>558792.56710217416</v>
      </c>
      <c r="BL101" s="33">
        <f t="shared" si="22"/>
        <v>0</v>
      </c>
      <c r="BM101" s="33">
        <f t="shared" si="23"/>
        <v>558792.56710217416</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43468</v>
      </c>
      <c r="AY102" s="18" t="str">
        <f>IF(IFERROR(比較地域マスタ!$AE37,"")=0,"",IFERROR(比較地域マスタ!$AE37,""))</f>
        <v>氷川町</v>
      </c>
      <c r="AZ102" s="16"/>
      <c r="BA102" s="22">
        <v>31</v>
      </c>
      <c r="BB102" s="22">
        <v>1</v>
      </c>
      <c r="BC102" s="18" t="str">
        <f t="shared" si="24"/>
        <v>43468</v>
      </c>
      <c r="BD102" s="18" t="str">
        <f t="shared" si="25"/>
        <v>氷川町</v>
      </c>
      <c r="BE102" s="33">
        <f>VLOOKUP(BC102&amp;"_"&amp;$AZ$9,データシート3!A:AB,MATCH("ea_"&amp;"太陽光（建物系）"&amp;"_年間発電",データシート3!$A$1:$AB$1,0),0)/10^3+VLOOKUP(BC102&amp;"_"&amp;$AZ$9,データシート3!A:AB,MATCH("ea_"&amp;"太陽光（土地系）"&amp;"_年間発電",データシート3!$A$1:$AB$1,0),0)/10^3</f>
        <v>663720</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663720</v>
      </c>
      <c r="BJ102" s="33">
        <f>(VLOOKUP($BC102&amp;"_"&amp;$AZ$8,データシート3!$A:$AN,MATCH("da_合計",データシート3!$A$1:$AN$1,0),0))/10^3</f>
        <v>39610.681044873119</v>
      </c>
      <c r="BK102" s="33">
        <f t="shared" si="21"/>
        <v>624109.31895512692</v>
      </c>
      <c r="BL102" s="33">
        <f t="shared" si="22"/>
        <v>0</v>
      </c>
      <c r="BM102" s="33">
        <f t="shared" si="23"/>
        <v>624109.31895512692</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43203</v>
      </c>
      <c r="AY103" s="18" t="str">
        <f>IF(IFERROR(比較地域マスタ!$AE38,"")=0,"",IFERROR(比較地域マスタ!$AE38,""))</f>
        <v>人吉市</v>
      </c>
      <c r="AZ103" s="16"/>
      <c r="BA103" s="22">
        <v>32</v>
      </c>
      <c r="BB103" s="22">
        <v>1</v>
      </c>
      <c r="BC103" s="18" t="str">
        <f t="shared" si="24"/>
        <v>43203</v>
      </c>
      <c r="BD103" s="18" t="str">
        <f t="shared" si="25"/>
        <v>人吉市</v>
      </c>
      <c r="BE103" s="33">
        <f>VLOOKUP(BC103&amp;"_"&amp;$AZ$9,データシート3!A:AB,MATCH("ea_"&amp;"太陽光（建物系）"&amp;"_年間発電",データシート3!$A$1:$AB$1,0),0)/10^3+VLOOKUP(BC103&amp;"_"&amp;$AZ$9,データシート3!A:AB,MATCH("ea_"&amp;"太陽光（土地系）"&amp;"_年間発電",データシート3!$A$1:$AB$1,0),0)/10^3</f>
        <v>571371.73100000003</v>
      </c>
      <c r="BF103" s="33">
        <f>VLOOKUP(BC103&amp;"_"&amp;$AZ$9,データシート3!A:AB,MATCH("ea_"&amp;"風力（陸上）"&amp;"_年間発電",データシート3!$A$1:$AB$1,0),0)/10^3</f>
        <v>601903.72900000005</v>
      </c>
      <c r="BG103" s="33">
        <f>VLOOKUP(BC103&amp;"_"&amp;$AZ$9,データシート3!A:AB,MATCH("ea_"&amp;"中小水（河川）"&amp;"_年間発電",データシート3!$A$1:$AB$1,0),0)/10^3+VLOOKUP(BC103&amp;"_"&amp;$AZ$9,データシート3!A:AB,MATCH("ea_"&amp;"中小水（農業用水路）"&amp;"_年間発電",データシート3!$A$1:$AB$1,0),0)/10^3</f>
        <v>77362.691999999995</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2162.3879999999999</v>
      </c>
      <c r="BI103" s="33">
        <f t="shared" si="26"/>
        <v>1252800.54</v>
      </c>
      <c r="BJ103" s="33">
        <f>(VLOOKUP($BC103&amp;"_"&amp;$AZ$8,データシート3!$A:$AN,MATCH("da_合計",データシート3!$A$1:$AN$1,0),0))/10^3</f>
        <v>173797.42589475701</v>
      </c>
      <c r="BK103" s="33">
        <f t="shared" si="21"/>
        <v>1079003.114105243</v>
      </c>
      <c r="BL103" s="33">
        <f t="shared" si="22"/>
        <v>0</v>
      </c>
      <c r="BM103" s="33">
        <f t="shared" si="23"/>
        <v>1079003.114105243</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43443</v>
      </c>
      <c r="AY104" s="18" t="str">
        <f>IF(IFERROR(比較地域マスタ!$AE39,"")=0,"",IFERROR(比較地域マスタ!$AE39,""))</f>
        <v>益城町</v>
      </c>
      <c r="AZ104" s="16"/>
      <c r="BA104" s="22">
        <v>33</v>
      </c>
      <c r="BB104" s="22">
        <v>1</v>
      </c>
      <c r="BC104" s="18" t="str">
        <f t="shared" si="24"/>
        <v>43443</v>
      </c>
      <c r="BD104" s="18" t="str">
        <f t="shared" si="25"/>
        <v>益城町</v>
      </c>
      <c r="BE104" s="33">
        <f>VLOOKUP(BC104&amp;"_"&amp;$AZ$9,データシート3!A:AB,MATCH("ea_"&amp;"太陽光（建物系）"&amp;"_年間発電",データシート3!$A$1:$AB$1,0),0)/10^3+VLOOKUP(BC104&amp;"_"&amp;$AZ$9,データシート3!A:AB,MATCH("ea_"&amp;"太陽光（土地系）"&amp;"_年間発電",データシート3!$A$1:$AB$1,0),0)/10^3</f>
        <v>771498.67400000012</v>
      </c>
      <c r="BF104" s="33">
        <f>VLOOKUP(BC104&amp;"_"&amp;$AZ$9,データシート3!A:AB,MATCH("ea_"&amp;"風力（陸上）"&amp;"_年間発電",データシート3!$A$1:$AB$1,0),0)/10^3</f>
        <v>0</v>
      </c>
      <c r="BG104" s="33">
        <f>VLOOKUP(BC104&amp;"_"&amp;$AZ$9,データシート3!A:AB,MATCH("ea_"&amp;"中小水（河川）"&amp;"_年間発電",データシート3!$A$1:$AB$1,0),0)/10^3+VLOOKUP(BC104&amp;"_"&amp;$AZ$9,データシート3!A:AB,MATCH("ea_"&amp;"中小水（農業用水路）"&amp;"_年間発電",データシート3!$A$1:$AB$1,0),0)/10^3</f>
        <v>6336.0569999999989</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777834.73100000015</v>
      </c>
      <c r="BJ104" s="33">
        <f>(VLOOKUP($BC104&amp;"_"&amp;$AZ$8,データシート3!$A:$AN,MATCH("da_合計",データシート3!$A$1:$AN$1,0),0))/10^3</f>
        <v>195776.52047200804</v>
      </c>
      <c r="BK104" s="33">
        <f t="shared" ref="BK104:BK135" si="27">BI104-BJ104</f>
        <v>582058.21052799211</v>
      </c>
      <c r="BL104" s="33">
        <f t="shared" ref="BL104:BL135" si="28">IF(BK104&gt;0,0,BK104)</f>
        <v>0</v>
      </c>
      <c r="BM104" s="33">
        <f t="shared" ref="BM104:BM135" si="29">IF(BK104&gt;0,BK104,0)</f>
        <v>582058.21052799211</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43348</v>
      </c>
      <c r="AY105" s="18" t="str">
        <f>IF(IFERROR(比較地域マスタ!$AE40,"")=0,"",IFERROR(比較地域マスタ!$AE40,""))</f>
        <v>美里町</v>
      </c>
      <c r="AZ105" s="16"/>
      <c r="BA105" s="22">
        <v>34</v>
      </c>
      <c r="BB105" s="22">
        <v>1</v>
      </c>
      <c r="BC105" s="18" t="str">
        <f t="shared" si="24"/>
        <v>43348</v>
      </c>
      <c r="BD105" s="18" t="str">
        <f t="shared" si="25"/>
        <v>美里町</v>
      </c>
      <c r="BE105" s="33">
        <f>VLOOKUP(BC105&amp;"_"&amp;$AZ$9,データシート3!A:AB,MATCH("ea_"&amp;"太陽光（建物系）"&amp;"_年間発電",データシート3!$A$1:$AB$1,0),0)/10^3+VLOOKUP(BC105&amp;"_"&amp;$AZ$9,データシート3!A:AB,MATCH("ea_"&amp;"太陽光（土地系）"&amp;"_年間発電",データシート3!$A$1:$AB$1,0),0)/10^3</f>
        <v>351788.85499999998</v>
      </c>
      <c r="BF105" s="33">
        <f>VLOOKUP(BC105&amp;"_"&amp;$AZ$9,データシート3!A:AB,MATCH("ea_"&amp;"風力（陸上）"&amp;"_年間発電",データシート3!$A$1:$AB$1,0),0)/10^3</f>
        <v>7020.2849999999989</v>
      </c>
      <c r="BG105" s="33">
        <f>VLOOKUP(BC105&amp;"_"&amp;$AZ$9,データシート3!A:AB,MATCH("ea_"&amp;"中小水（河川）"&amp;"_年間発電",データシート3!$A$1:$AB$1,0),0)/10^3+VLOOKUP(BC105&amp;"_"&amp;$AZ$9,データシート3!A:AB,MATCH("ea_"&amp;"中小水（農業用水路）"&amp;"_年間発電",データシート3!$A$1:$AB$1,0),0)/10^3</f>
        <v>9696.1810000000023</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368505.32099999994</v>
      </c>
      <c r="BJ105" s="33">
        <f>(VLOOKUP($BC105&amp;"_"&amp;$AZ$8,データシート3!$A:$AN,MATCH("da_合計",データシート3!$A$1:$AN$1,0),0))/10^3</f>
        <v>37573.304889774758</v>
      </c>
      <c r="BK105" s="33">
        <f t="shared" si="27"/>
        <v>330932.01611022517</v>
      </c>
      <c r="BL105" s="33">
        <f t="shared" si="28"/>
        <v>0</v>
      </c>
      <c r="BM105" s="33">
        <f t="shared" si="29"/>
        <v>330932.01611022517</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43507</v>
      </c>
      <c r="AY106" s="18" t="str">
        <f>IF(IFERROR(比較地域マスタ!$AE41,"")=0,"",IFERROR(比較地域マスタ!$AE41,""))</f>
        <v>水上村</v>
      </c>
      <c r="AZ106" s="16"/>
      <c r="BA106" s="22">
        <v>35</v>
      </c>
      <c r="BB106" s="22">
        <v>1</v>
      </c>
      <c r="BC106" s="18" t="str">
        <f t="shared" si="24"/>
        <v>43507</v>
      </c>
      <c r="BD106" s="18" t="str">
        <f t="shared" si="25"/>
        <v>水上村</v>
      </c>
      <c r="BE106" s="33">
        <f>VLOOKUP(BC106&amp;"_"&amp;$AZ$9,データシート3!A:AB,MATCH("ea_"&amp;"太陽光（建物系）"&amp;"_年間発電",データシート3!$A$1:$AB$1,0),0)/10^3+VLOOKUP(BC106&amp;"_"&amp;$AZ$9,データシート3!A:AB,MATCH("ea_"&amp;"太陽光（土地系）"&amp;"_年間発電",データシート3!$A$1:$AB$1,0),0)/10^3</f>
        <v>94992.641999999993</v>
      </c>
      <c r="BF106" s="33">
        <f>VLOOKUP(BC106&amp;"_"&amp;$AZ$9,データシート3!A:AB,MATCH("ea_"&amp;"風力（陸上）"&amp;"_年間発電",データシート3!$A$1:$AB$1,0),0)/10^3</f>
        <v>373862.67499999993</v>
      </c>
      <c r="BG106" s="33">
        <f>VLOOKUP(BC106&amp;"_"&amp;$AZ$9,データシート3!A:AB,MATCH("ea_"&amp;"中小水（河川）"&amp;"_年間発電",データシート3!$A$1:$AB$1,0),0)/10^3+VLOOKUP(BC106&amp;"_"&amp;$AZ$9,データシート3!A:AB,MATCH("ea_"&amp;"中小水（農業用水路）"&amp;"_年間発電",データシート3!$A$1:$AB$1,0),0)/10^3</f>
        <v>72717.876000000004</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541573.19299999997</v>
      </c>
      <c r="BJ106" s="33">
        <f>(VLOOKUP($BC106&amp;"_"&amp;$AZ$8,データシート3!$A:$AN,MATCH("da_合計",データシート3!$A$1:$AN$1,0),0))/10^3</f>
        <v>9152.8368760701505</v>
      </c>
      <c r="BK106" s="33">
        <f t="shared" si="27"/>
        <v>532420.35612392984</v>
      </c>
      <c r="BL106" s="33">
        <f t="shared" si="28"/>
        <v>0</v>
      </c>
      <c r="BM106" s="33">
        <f t="shared" si="29"/>
        <v>532420.35612392984</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43205</v>
      </c>
      <c r="AY107" s="18" t="str">
        <f>IF(IFERROR(比較地域マスタ!$AE42,"")=0,"",IFERROR(比較地域マスタ!$AE42,""))</f>
        <v>水俣市</v>
      </c>
      <c r="AZ107" s="16"/>
      <c r="BA107" s="22">
        <v>36</v>
      </c>
      <c r="BB107" s="22">
        <v>1</v>
      </c>
      <c r="BC107" s="18" t="str">
        <f t="shared" si="24"/>
        <v>43205</v>
      </c>
      <c r="BD107" s="18" t="str">
        <f t="shared" si="25"/>
        <v>水俣市</v>
      </c>
      <c r="BE107" s="33">
        <f>VLOOKUP(BC107&amp;"_"&amp;$AZ$9,データシート3!A:AB,MATCH("ea_"&amp;"太陽光（建物系）"&amp;"_年間発電",データシート3!$A$1:$AB$1,0),0)/10^3+VLOOKUP(BC107&amp;"_"&amp;$AZ$9,データシート3!A:AB,MATCH("ea_"&amp;"太陽光（土地系）"&amp;"_年間発電",データシート3!$A$1:$AB$1,0),0)/10^3</f>
        <v>390342.12699999998</v>
      </c>
      <c r="BF107" s="33">
        <f>VLOOKUP(BC107&amp;"_"&amp;$AZ$9,データシート3!A:AB,MATCH("ea_"&amp;"風力（陸上）"&amp;"_年間発電",データシート3!$A$1:$AB$1,0),0)/10^3</f>
        <v>297774.103</v>
      </c>
      <c r="BG107" s="33">
        <f>VLOOKUP(BC107&amp;"_"&amp;$AZ$9,データシート3!A:AB,MATCH("ea_"&amp;"中小水（河川）"&amp;"_年間発電",データシート3!$A$1:$AB$1,0),0)/10^3+VLOOKUP(BC107&amp;"_"&amp;$AZ$9,データシート3!A:AB,MATCH("ea_"&amp;"中小水（農業用水路）"&amp;"_年間発電",データシート3!$A$1:$AB$1,0),0)/10^3</f>
        <v>44479.923000000003</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732596.15299999993</v>
      </c>
      <c r="BJ107" s="33">
        <f>(VLOOKUP($BC107&amp;"_"&amp;$AZ$8,データシート3!$A:$AN,MATCH("da_合計",データシート3!$A$1:$AN$1,0),0))/10^3</f>
        <v>153603.23180659657</v>
      </c>
      <c r="BK107" s="33">
        <f t="shared" si="27"/>
        <v>578992.92119340342</v>
      </c>
      <c r="BL107" s="33">
        <f t="shared" si="28"/>
        <v>0</v>
      </c>
      <c r="BM107" s="33">
        <f t="shared" si="29"/>
        <v>578992.92119340342</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43433</v>
      </c>
      <c r="AY108" s="18" t="str">
        <f>IF(IFERROR(比較地域マスタ!$AE43,"")=0,"",IFERROR(比較地域マスタ!$AE43,""))</f>
        <v>南阿蘇村</v>
      </c>
      <c r="AZ108" s="16"/>
      <c r="BA108" s="22">
        <v>37</v>
      </c>
      <c r="BB108" s="22">
        <v>1</v>
      </c>
      <c r="BC108" s="18" t="str">
        <f t="shared" si="24"/>
        <v>43433</v>
      </c>
      <c r="BD108" s="18" t="str">
        <f t="shared" si="25"/>
        <v>南阿蘇村</v>
      </c>
      <c r="BE108" s="33">
        <f>VLOOKUP(BC108&amp;"_"&amp;$AZ$9,データシート3!A:AB,MATCH("ea_"&amp;"太陽光（建物系）"&amp;"_年間発電",データシート3!$A$1:$AB$1,0),0)/10^3+VLOOKUP(BC108&amp;"_"&amp;$AZ$9,データシート3!A:AB,MATCH("ea_"&amp;"太陽光（土地系）"&amp;"_年間発電",データシート3!$A$1:$AB$1,0),0)/10^3</f>
        <v>789370.38299999991</v>
      </c>
      <c r="BF108" s="33">
        <f>VLOOKUP(BC108&amp;"_"&amp;$AZ$9,データシート3!A:AB,MATCH("ea_"&amp;"風力（陸上）"&amp;"_年間発電",データシート3!$A$1:$AB$1,0),0)/10^3</f>
        <v>336173.71600000001</v>
      </c>
      <c r="BG108" s="33">
        <f>VLOOKUP(BC108&amp;"_"&amp;$AZ$9,データシート3!A:AB,MATCH("ea_"&amp;"中小水（河川）"&amp;"_年間発電",データシート3!$A$1:$AB$1,0),0)/10^3+VLOOKUP(BC108&amp;"_"&amp;$AZ$9,データシート3!A:AB,MATCH("ea_"&amp;"中小水（農業用水路）"&amp;"_年間発電",データシート3!$A$1:$AB$1,0),0)/10^3</f>
        <v>1920.25</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105943.352</v>
      </c>
      <c r="BI108" s="33">
        <f t="shared" si="26"/>
        <v>1233407.7009999999</v>
      </c>
      <c r="BJ108" s="33">
        <f>(VLOOKUP($BC108&amp;"_"&amp;$AZ$8,データシート3!$A:$AN,MATCH("da_合計",データシート3!$A$1:$AN$1,0),0))/10^3</f>
        <v>47106.608996277311</v>
      </c>
      <c r="BK108" s="33">
        <f t="shared" si="27"/>
        <v>1186301.0920037227</v>
      </c>
      <c r="BL108" s="33">
        <f t="shared" si="28"/>
        <v>0</v>
      </c>
      <c r="BM108" s="33">
        <f t="shared" si="29"/>
        <v>1186301.0920037227</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43423</v>
      </c>
      <c r="AY109" s="18" t="str">
        <f>IF(IFERROR(比較地域マスタ!$AE44,"")=0,"",IFERROR(比較地域マスタ!$AE44,""))</f>
        <v>南小国町</v>
      </c>
      <c r="AZ109" s="16"/>
      <c r="BA109" s="22">
        <v>38</v>
      </c>
      <c r="BB109" s="22">
        <v>1</v>
      </c>
      <c r="BC109" s="18" t="str">
        <f t="shared" si="24"/>
        <v>43423</v>
      </c>
      <c r="BD109" s="18" t="str">
        <f t="shared" si="25"/>
        <v>南小国町</v>
      </c>
      <c r="BE109" s="33">
        <f>VLOOKUP(BC109&amp;"_"&amp;$AZ$9,データシート3!A:AB,MATCH("ea_"&amp;"太陽光（建物系）"&amp;"_年間発電",データシート3!$A$1:$AB$1,0),0)/10^3+VLOOKUP(BC109&amp;"_"&amp;$AZ$9,データシート3!A:AB,MATCH("ea_"&amp;"太陽光（土地系）"&amp;"_年間発電",データシート3!$A$1:$AB$1,0),0)/10^3</f>
        <v>276137.505</v>
      </c>
      <c r="BF109" s="33">
        <f>VLOOKUP(BC109&amp;"_"&amp;$AZ$9,データシート3!A:AB,MATCH("ea_"&amp;"風力（陸上）"&amp;"_年間発電",データシート3!$A$1:$AB$1,0),0)/10^3</f>
        <v>201256.19699999999</v>
      </c>
      <c r="BG109" s="33">
        <f>VLOOKUP(BC109&amp;"_"&amp;$AZ$9,データシート3!A:AB,MATCH("ea_"&amp;"中小水（河川）"&amp;"_年間発電",データシート3!$A$1:$AB$1,0),0)/10^3+VLOOKUP(BC109&amp;"_"&amp;$AZ$9,データシート3!A:AB,MATCH("ea_"&amp;"中小水（農業用水路）"&amp;"_年間発電",データシート3!$A$1:$AB$1,0),0)/10^3</f>
        <v>35144.673999999999</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140714.21400000004</v>
      </c>
      <c r="BI109" s="33">
        <f t="shared" si="26"/>
        <v>653252.59000000008</v>
      </c>
      <c r="BJ109" s="33">
        <f>(VLOOKUP($BC109&amp;"_"&amp;$AZ$8,データシート3!$A:$AN,MATCH("da_合計",データシート3!$A$1:$AN$1,0),0))/10^3</f>
        <v>19994.972534035431</v>
      </c>
      <c r="BK109" s="33">
        <f t="shared" si="27"/>
        <v>633257.61746596463</v>
      </c>
      <c r="BL109" s="33">
        <f t="shared" si="28"/>
        <v>0</v>
      </c>
      <c r="BM109" s="33">
        <f t="shared" si="29"/>
        <v>633257.61746596463</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43441</v>
      </c>
      <c r="AY110" s="18" t="str">
        <f>IF(IFERROR(比較地域マスタ!$AE45,"")=0,"",IFERROR(比較地域マスタ!$AE45,""))</f>
        <v>御船町</v>
      </c>
      <c r="AZ110" s="16"/>
      <c r="BA110" s="22">
        <v>39</v>
      </c>
      <c r="BB110" s="22">
        <v>1</v>
      </c>
      <c r="BC110" s="18" t="str">
        <f t="shared" si="24"/>
        <v>43441</v>
      </c>
      <c r="BD110" s="18" t="str">
        <f t="shared" si="25"/>
        <v>御船町</v>
      </c>
      <c r="BE110" s="33">
        <f>VLOOKUP(BC110&amp;"_"&amp;$AZ$9,データシート3!A:AB,MATCH("ea_"&amp;"太陽光（建物系）"&amp;"_年間発電",データシート3!$A$1:$AB$1,0),0)/10^3+VLOOKUP(BC110&amp;"_"&amp;$AZ$9,データシート3!A:AB,MATCH("ea_"&amp;"太陽光（土地系）"&amp;"_年間発電",データシート3!$A$1:$AB$1,0),0)/10^3</f>
        <v>399542.74000000005</v>
      </c>
      <c r="BF110" s="33">
        <f>VLOOKUP(BC110&amp;"_"&amp;$AZ$9,データシート3!A:AB,MATCH("ea_"&amp;"風力（陸上）"&amp;"_年間発電",データシート3!$A$1:$AB$1,0),0)/10^3</f>
        <v>37795.69400000001</v>
      </c>
      <c r="BG110" s="33">
        <f>VLOOKUP(BC110&amp;"_"&amp;$AZ$9,データシート3!A:AB,MATCH("ea_"&amp;"中小水（河川）"&amp;"_年間発電",データシート3!$A$1:$AB$1,0),0)/10^3+VLOOKUP(BC110&amp;"_"&amp;$AZ$9,データシート3!A:AB,MATCH("ea_"&amp;"中小水（農業用水路）"&amp;"_年間発電",データシート3!$A$1:$AB$1,0),0)/10^3</f>
        <v>12130.448</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449468.88200000004</v>
      </c>
      <c r="BJ110" s="33">
        <f>(VLOOKUP($BC110&amp;"_"&amp;$AZ$8,データシート3!$A:$AN,MATCH("da_合計",データシート3!$A$1:$AN$1,0),0))/10^3</f>
        <v>80538.416282685968</v>
      </c>
      <c r="BK110" s="33">
        <f t="shared" si="27"/>
        <v>368930.46571731404</v>
      </c>
      <c r="BL110" s="33">
        <f t="shared" si="28"/>
        <v>0</v>
      </c>
      <c r="BM110" s="33">
        <f t="shared" si="29"/>
        <v>368930.46571731404</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43202</v>
      </c>
      <c r="AY111" s="18" t="str">
        <f>IF(IFERROR(比較地域マスタ!$AE46,"")=0,"",IFERROR(比較地域マスタ!$AE46,""))</f>
        <v>八代市</v>
      </c>
      <c r="AZ111" s="16"/>
      <c r="BA111" s="22">
        <v>40</v>
      </c>
      <c r="BB111" s="22">
        <v>1</v>
      </c>
      <c r="BC111" s="18" t="str">
        <f t="shared" si="24"/>
        <v>43202</v>
      </c>
      <c r="BD111" s="18" t="str">
        <f t="shared" si="25"/>
        <v>八代市</v>
      </c>
      <c r="BE111" s="33">
        <f>VLOOKUP(BC111&amp;"_"&amp;$AZ$9,データシート3!A:AB,MATCH("ea_"&amp;"太陽光（建物系）"&amp;"_年間発電",データシート3!$A$1:$AB$1,0),0)/10^3+VLOOKUP(BC111&amp;"_"&amp;$AZ$9,データシート3!A:AB,MATCH("ea_"&amp;"太陽光（土地系）"&amp;"_年間発電",データシート3!$A$1:$AB$1,0),0)/10^3</f>
        <v>1643838.3540000003</v>
      </c>
      <c r="BF111" s="33">
        <f>VLOOKUP(BC111&amp;"_"&amp;$AZ$9,データシート3!A:AB,MATCH("ea_"&amp;"風力（陸上）"&amp;"_年間発電",データシート3!$A$1:$AB$1,0),0)/10^3</f>
        <v>447347.033</v>
      </c>
      <c r="BG111" s="33">
        <f>VLOOKUP(BC111&amp;"_"&amp;$AZ$9,データシート3!A:AB,MATCH("ea_"&amp;"中小水（河川）"&amp;"_年間発電",データシート3!$A$1:$AB$1,0),0)/10^3+VLOOKUP(BC111&amp;"_"&amp;$AZ$9,データシート3!A:AB,MATCH("ea_"&amp;"中小水（農業用水路）"&amp;"_年間発電",データシート3!$A$1:$AB$1,0),0)/10^3</f>
        <v>210473.788</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2301659.1750000003</v>
      </c>
      <c r="BJ111" s="33">
        <f>(VLOOKUP($BC111&amp;"_"&amp;$AZ$8,データシート3!$A:$AN,MATCH("da_合計",データシート3!$A$1:$AN$1,0),0))/10^3</f>
        <v>788099.87717408291</v>
      </c>
      <c r="BK111" s="33">
        <f t="shared" si="27"/>
        <v>1513559.2978259174</v>
      </c>
      <c r="BL111" s="33">
        <f t="shared" si="28"/>
        <v>0</v>
      </c>
      <c r="BM111" s="33">
        <f t="shared" si="29"/>
        <v>1513559.2978259174</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43512</v>
      </c>
      <c r="AY112" s="18" t="str">
        <f>IF(IFERROR(比較地域マスタ!$AE47,"")=0,"",IFERROR(比較地域マスタ!$AE47,""))</f>
        <v>山江村</v>
      </c>
      <c r="AZ112" s="16"/>
      <c r="BA112" s="22">
        <v>41</v>
      </c>
      <c r="BB112" s="22">
        <v>1</v>
      </c>
      <c r="BC112" s="18" t="str">
        <f t="shared" si="24"/>
        <v>43512</v>
      </c>
      <c r="BD112" s="18" t="str">
        <f t="shared" si="25"/>
        <v>山江村</v>
      </c>
      <c r="BE112" s="33">
        <f>VLOOKUP(BC112&amp;"_"&amp;$AZ$9,データシート3!A:AB,MATCH("ea_"&amp;"太陽光（建物系）"&amp;"_年間発電",データシート3!$A$1:$AB$1,0),0)/10^3+VLOOKUP(BC112&amp;"_"&amp;$AZ$9,データシート3!A:AB,MATCH("ea_"&amp;"太陽光（土地系）"&amp;"_年間発電",データシート3!$A$1:$AB$1,0),0)/10^3</f>
        <v>130844.23800000001</v>
      </c>
      <c r="BF112" s="33">
        <f>VLOOKUP(BC112&amp;"_"&amp;$AZ$9,データシート3!A:AB,MATCH("ea_"&amp;"風力（陸上）"&amp;"_年間発電",データシート3!$A$1:$AB$1,0),0)/10^3</f>
        <v>273564.44799999997</v>
      </c>
      <c r="BG112" s="33">
        <f>VLOOKUP(BC112&amp;"_"&amp;$AZ$9,データシート3!A:AB,MATCH("ea_"&amp;"中小水（河川）"&amp;"_年間発電",データシート3!$A$1:$AB$1,0),0)/10^3+VLOOKUP(BC112&amp;"_"&amp;$AZ$9,データシート3!A:AB,MATCH("ea_"&amp;"中小水（農業用水路）"&amp;"_年間発電",データシート3!$A$1:$AB$1,0),0)/10^3</f>
        <v>50567.817999999999</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454976.50399999996</v>
      </c>
      <c r="BJ112" s="33">
        <f>(VLOOKUP($BC112&amp;"_"&amp;$AZ$8,データシート3!$A:$AN,MATCH("da_合計",データシート3!$A$1:$AN$1,0),0))/10^3</f>
        <v>9973.475007340654</v>
      </c>
      <c r="BK112" s="33">
        <f t="shared" si="27"/>
        <v>445003.0289926593</v>
      </c>
      <c r="BL112" s="33">
        <f t="shared" si="28"/>
        <v>0</v>
      </c>
      <c r="BM112" s="33">
        <f t="shared" si="29"/>
        <v>445003.0289926593</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43208</v>
      </c>
      <c r="AY113" s="18" t="str">
        <f>IF(IFERROR(比較地域マスタ!$AE48,"")=0,"",IFERROR(比較地域マスタ!$AE48,""))</f>
        <v>山鹿市</v>
      </c>
      <c r="AZ113" s="16"/>
      <c r="BA113" s="22">
        <v>42</v>
      </c>
      <c r="BB113" s="22">
        <v>1</v>
      </c>
      <c r="BC113" s="18" t="str">
        <f t="shared" si="24"/>
        <v>43208</v>
      </c>
      <c r="BD113" s="18" t="str">
        <f t="shared" si="25"/>
        <v>山鹿市</v>
      </c>
      <c r="BE113" s="33">
        <f>VLOOKUP(BC113&amp;"_"&amp;$AZ$9,データシート3!A:AB,MATCH("ea_"&amp;"太陽光（建物系）"&amp;"_年間発電",データシート3!$A$1:$AB$1,0),0)/10^3+VLOOKUP(BC113&amp;"_"&amp;$AZ$9,データシート3!A:AB,MATCH("ea_"&amp;"太陽光（土地系）"&amp;"_年間発電",データシート3!$A$1:$AB$1,0),0)/10^3</f>
        <v>2445891.645</v>
      </c>
      <c r="BF113" s="33">
        <f>VLOOKUP(BC113&amp;"_"&amp;$AZ$9,データシート3!A:AB,MATCH("ea_"&amp;"風力（陸上）"&amp;"_年間発電",データシート3!$A$1:$AB$1,0),0)/10^3</f>
        <v>239229.734</v>
      </c>
      <c r="BG113" s="33">
        <f>VLOOKUP(BC113&amp;"_"&amp;$AZ$9,データシート3!A:AB,MATCH("ea_"&amp;"中小水（河川）"&amp;"_年間発電",データシート3!$A$1:$AB$1,0),0)/10^3+VLOOKUP(BC113&amp;"_"&amp;$AZ$9,データシート3!A:AB,MATCH("ea_"&amp;"中小水（農業用水路）"&amp;"_年間発電",データシート3!$A$1:$AB$1,0),0)/10^3</f>
        <v>39123.85500000001</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0</v>
      </c>
      <c r="BI113" s="33">
        <f t="shared" si="26"/>
        <v>2724245.2340000002</v>
      </c>
      <c r="BJ113" s="33">
        <f>(VLOOKUP($BC113&amp;"_"&amp;$AZ$8,データシート3!$A:$AN,MATCH("da_合計",データシート3!$A$1:$AN$1,0),0))/10^3</f>
        <v>263065.48031516263</v>
      </c>
      <c r="BK113" s="33">
        <f t="shared" si="27"/>
        <v>2461179.7536848374</v>
      </c>
      <c r="BL113" s="33">
        <f t="shared" si="28"/>
        <v>0</v>
      </c>
      <c r="BM113" s="33">
        <f t="shared" si="29"/>
        <v>2461179.7536848374</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43447</v>
      </c>
      <c r="AY114" s="18" t="str">
        <f>IF(IFERROR(比較地域マスタ!$AE49,"")=0,"",IFERROR(比較地域マスタ!$AE49,""))</f>
        <v>山都町</v>
      </c>
      <c r="AZ114" s="16"/>
      <c r="BA114" s="22">
        <v>43</v>
      </c>
      <c r="BB114" s="22">
        <v>1</v>
      </c>
      <c r="BC114" s="18" t="str">
        <f t="shared" si="24"/>
        <v>43447</v>
      </c>
      <c r="BD114" s="18" t="str">
        <f t="shared" si="25"/>
        <v>山都町</v>
      </c>
      <c r="BE114" s="33">
        <f>VLOOKUP(BC114&amp;"_"&amp;$AZ$9,データシート3!A:AB,MATCH("ea_"&amp;"太陽光（建物系）"&amp;"_年間発電",データシート3!$A$1:$AB$1,0),0)/10^3+VLOOKUP(BC114&amp;"_"&amp;$AZ$9,データシート3!A:AB,MATCH("ea_"&amp;"太陽光（土地系）"&amp;"_年間発電",データシート3!$A$1:$AB$1,0),0)/10^3</f>
        <v>1558945.4429999997</v>
      </c>
      <c r="BF114" s="33">
        <f>VLOOKUP(BC114&amp;"_"&amp;$AZ$9,データシート3!A:AB,MATCH("ea_"&amp;"風力（陸上）"&amp;"_年間発電",データシート3!$A$1:$AB$1,0),0)/10^3</f>
        <v>1529226.037</v>
      </c>
      <c r="BG114" s="33">
        <f>VLOOKUP(BC114&amp;"_"&amp;$AZ$9,データシート3!A:AB,MATCH("ea_"&amp;"中小水（河川）"&amp;"_年間発電",データシート3!$A$1:$AB$1,0),0)/10^3+VLOOKUP(BC114&amp;"_"&amp;$AZ$9,データシート3!A:AB,MATCH("ea_"&amp;"中小水（農業用水路）"&amp;"_年間発電",データシート3!$A$1:$AB$1,0),0)/10^3</f>
        <v>58210.911</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593.33199999999999</v>
      </c>
      <c r="BI114" s="33">
        <f t="shared" si="26"/>
        <v>3146975.7229999993</v>
      </c>
      <c r="BJ114" s="33">
        <f>(VLOOKUP($BC114&amp;"_"&amp;$AZ$8,データシート3!$A:$AN,MATCH("da_合計",データシート3!$A$1:$AN$1,0),0))/10^3</f>
        <v>62303.887225915292</v>
      </c>
      <c r="BK114" s="33">
        <f t="shared" si="27"/>
        <v>3084671.8357740841</v>
      </c>
      <c r="BL114" s="33">
        <f t="shared" si="28"/>
        <v>0</v>
      </c>
      <c r="BM114" s="33">
        <f t="shared" si="29"/>
        <v>3084671.8357740841</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43506</v>
      </c>
      <c r="AY115" s="18" t="str">
        <f>IF(IFERROR(比較地域マスタ!$AE50,"")=0,"",IFERROR(比較地域マスタ!$AE50,""))</f>
        <v>湯前町</v>
      </c>
      <c r="AZ115" s="16"/>
      <c r="BA115" s="22">
        <v>44</v>
      </c>
      <c r="BB115" s="22">
        <v>1</v>
      </c>
      <c r="BC115" s="18" t="str">
        <f t="shared" si="24"/>
        <v>43506</v>
      </c>
      <c r="BD115" s="18" t="str">
        <f t="shared" si="25"/>
        <v>湯前町</v>
      </c>
      <c r="BE115" s="33">
        <f>VLOOKUP(BC115&amp;"_"&amp;$AZ$9,データシート3!A:AB,MATCH("ea_"&amp;"太陽光（建物系）"&amp;"_年間発電",データシート3!$A$1:$AB$1,0),0)/10^3+VLOOKUP(BC115&amp;"_"&amp;$AZ$9,データシート3!A:AB,MATCH("ea_"&amp;"太陽光（土地系）"&amp;"_年間発電",データシート3!$A$1:$AB$1,0),0)/10^3</f>
        <v>217767.519</v>
      </c>
      <c r="BF115" s="33">
        <f>VLOOKUP(BC115&amp;"_"&amp;$AZ$9,データシート3!A:AB,MATCH("ea_"&amp;"風力（陸上）"&amp;"_年間発電",データシート3!$A$1:$AB$1,0),0)/10^3</f>
        <v>53339.24500000001</v>
      </c>
      <c r="BG115" s="33">
        <f>VLOOKUP(BC115&amp;"_"&amp;$AZ$9,データシート3!A:AB,MATCH("ea_"&amp;"中小水（河川）"&amp;"_年間発電",データシート3!$A$1:$AB$1,0),0)/10^3+VLOOKUP(BC115&amp;"_"&amp;$AZ$9,データシート3!A:AB,MATCH("ea_"&amp;"中小水（農業用水路）"&amp;"_年間発電",データシート3!$A$1:$AB$1,0),0)/10^3</f>
        <v>9007.3340000000007</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0</v>
      </c>
      <c r="BI115" s="33">
        <f t="shared" si="26"/>
        <v>280114.098</v>
      </c>
      <c r="BJ115" s="33">
        <f>(VLOOKUP($BC115&amp;"_"&amp;$AZ$8,データシート3!$A:$AN,MATCH("da_合計",データシート3!$A$1:$AN$1,0),0))/10^3</f>
        <v>15366.90540666603</v>
      </c>
      <c r="BK115" s="33">
        <f t="shared" si="27"/>
        <v>264747.19259333395</v>
      </c>
      <c r="BL115" s="33">
        <f t="shared" si="28"/>
        <v>0</v>
      </c>
      <c r="BM115" s="33">
        <f t="shared" si="29"/>
        <v>264747.19259333395</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43531</v>
      </c>
      <c r="AY116" s="18" t="str">
        <f>IF(IFERROR(比較地域マスタ!$AE51,"")=0,"",IFERROR(比較地域マスタ!$AE51,""))</f>
        <v>苓北町</v>
      </c>
      <c r="AZ116" s="16"/>
      <c r="BA116" s="22">
        <v>45</v>
      </c>
      <c r="BB116" s="22">
        <v>1</v>
      </c>
      <c r="BC116" s="18" t="str">
        <f t="shared" si="24"/>
        <v>43531</v>
      </c>
      <c r="BD116" s="18" t="str">
        <f t="shared" si="25"/>
        <v>苓北町</v>
      </c>
      <c r="BE116" s="33">
        <f>VLOOKUP(BC116&amp;"_"&amp;$AZ$9,データシート3!A:AB,MATCH("ea_"&amp;"太陽光（建物系）"&amp;"_年間発電",データシート3!$A$1:$AB$1,0),0)/10^3+VLOOKUP(BC116&amp;"_"&amp;$AZ$9,データシート3!A:AB,MATCH("ea_"&amp;"太陽光（土地系）"&amp;"_年間発電",データシート3!$A$1:$AB$1,0),0)/10^3</f>
        <v>208183.86099999998</v>
      </c>
      <c r="BF116" s="33">
        <f>VLOOKUP(BC116&amp;"_"&amp;$AZ$9,データシート3!A:AB,MATCH("ea_"&amp;"風力（陸上）"&amp;"_年間発電",データシート3!$A$1:$AB$1,0),0)/10^3</f>
        <v>21979.279999999999</v>
      </c>
      <c r="BG116" s="33">
        <f>VLOOKUP(BC116&amp;"_"&amp;$AZ$9,データシート3!A:AB,MATCH("ea_"&amp;"中小水（河川）"&amp;"_年間発電",データシート3!$A$1:$AB$1,0),0)/10^3+VLOOKUP(BC116&amp;"_"&amp;$AZ$9,データシート3!A:AB,MATCH("ea_"&amp;"中小水（農業用水路）"&amp;"_年間発電",データシート3!$A$1:$AB$1,0),0)/10^3</f>
        <v>1477.66</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0</v>
      </c>
      <c r="BI116" s="33">
        <f t="shared" si="26"/>
        <v>231640.80099999998</v>
      </c>
      <c r="BJ116" s="33">
        <f>(VLOOKUP($BC116&amp;"_"&amp;$AZ$8,データシート3!$A:$AN,MATCH("da_合計",データシート3!$A$1:$AN$1,0),0))/10^3</f>
        <v>30645.922187930188</v>
      </c>
      <c r="BK116" s="33">
        <f t="shared" si="27"/>
        <v>200994.8788120698</v>
      </c>
      <c r="BL116" s="33">
        <f t="shared" si="28"/>
        <v>0</v>
      </c>
      <c r="BM116" s="33">
        <f t="shared" si="29"/>
        <v>200994.8788120698</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阿蘇市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43214</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1616</v>
      </c>
      <c r="H6" s="1047" t="s">
        <v>1617</v>
      </c>
      <c r="I6" s="1047" t="s">
        <v>1618</v>
      </c>
      <c r="J6" s="1048" t="s">
        <v>518</v>
      </c>
      <c r="K6" s="1048" t="s">
        <v>519</v>
      </c>
      <c r="L6" s="1048" t="s">
        <v>1619</v>
      </c>
      <c r="M6" s="1048" t="s">
        <v>1620</v>
      </c>
      <c r="N6" s="1047" t="s">
        <v>1621</v>
      </c>
      <c r="O6" s="1047" t="s">
        <v>1622</v>
      </c>
      <c r="P6" s="1047" t="s">
        <v>1623</v>
      </c>
      <c r="Q6" s="1049" t="s">
        <v>1624</v>
      </c>
      <c r="R6" s="1047" t="s">
        <v>1616</v>
      </c>
      <c r="S6" s="1047" t="s">
        <v>1617</v>
      </c>
      <c r="T6" s="1047" t="s">
        <v>1618</v>
      </c>
      <c r="U6" s="1048" t="s">
        <v>518</v>
      </c>
      <c r="V6" s="1048" t="s">
        <v>519</v>
      </c>
      <c r="W6" s="1048" t="s">
        <v>1619</v>
      </c>
      <c r="X6" s="1048" t="s">
        <v>1620</v>
      </c>
      <c r="Y6" s="1047" t="s">
        <v>1621</v>
      </c>
      <c r="Z6" s="1047" t="s">
        <v>1622</v>
      </c>
      <c r="AA6" s="1047" t="s">
        <v>1623</v>
      </c>
      <c r="AB6" s="1050" t="s">
        <v>1624</v>
      </c>
      <c r="AC6" s="697"/>
    </row>
    <row r="7" spans="2:30" s="21" customFormat="1" ht="20.45" customHeight="1" thickTop="1">
      <c r="B7" s="1157" t="s">
        <v>112</v>
      </c>
      <c r="C7" s="1158"/>
      <c r="D7" s="1159"/>
      <c r="E7" s="698"/>
      <c r="F7" s="699"/>
      <c r="G7" s="700">
        <f t="shared" ref="G7:AB7" si="0">SUM(G8:G13)</f>
        <v>5</v>
      </c>
      <c r="H7" s="701">
        <f t="shared" si="0"/>
        <v>5</v>
      </c>
      <c r="I7" s="701">
        <f t="shared" si="0"/>
        <v>5</v>
      </c>
      <c r="J7" s="701">
        <f t="shared" si="0"/>
        <v>6</v>
      </c>
      <c r="K7" s="702">
        <f t="shared" si="0"/>
        <v>5</v>
      </c>
      <c r="L7" s="702">
        <f t="shared" si="0"/>
        <v>6</v>
      </c>
      <c r="M7" s="702">
        <f t="shared" si="0"/>
        <v>5</v>
      </c>
      <c r="N7" s="702">
        <f t="shared" si="0"/>
        <v>5</v>
      </c>
      <c r="O7" s="702">
        <f>SUM(O8:O13)</f>
        <v>5</v>
      </c>
      <c r="P7" s="702">
        <f t="shared" si="0"/>
        <v>5</v>
      </c>
      <c r="Q7" s="703">
        <f>SUM(Q8:Q13)</f>
        <v>5</v>
      </c>
      <c r="R7" s="909">
        <f t="shared" si="0"/>
        <v>17.623000000000001</v>
      </c>
      <c r="S7" s="910">
        <f t="shared" si="0"/>
        <v>24.128</v>
      </c>
      <c r="T7" s="910">
        <f t="shared" si="0"/>
        <v>26.311999999999998</v>
      </c>
      <c r="U7" s="910">
        <f t="shared" si="0"/>
        <v>30.92</v>
      </c>
      <c r="V7" s="910">
        <f t="shared" si="0"/>
        <v>26.366</v>
      </c>
      <c r="W7" s="910">
        <f t="shared" si="0"/>
        <v>25.971</v>
      </c>
      <c r="X7" s="910">
        <f t="shared" si="0"/>
        <v>23.094999999999999</v>
      </c>
      <c r="Y7" s="910">
        <f t="shared" si="0"/>
        <v>21.623999999999999</v>
      </c>
      <c r="Z7" s="910">
        <f>SUM(Z8:Z13)</f>
        <v>16.937999999999999</v>
      </c>
      <c r="AA7" s="910">
        <f>SUM(AA8:AA13)</f>
        <v>17.082999999999998</v>
      </c>
      <c r="AB7" s="911">
        <f t="shared" si="0"/>
        <v>18.208000000000002</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4</v>
      </c>
      <c r="H10" s="714">
        <f>VLOOKUP($D$3&amp;"_"&amp;H$3,データシート1!$A:$BU,MATCH($G$2&amp;"_"&amp;$C10,データシート1!$A$1:$BU$1,0),0)</f>
        <v>4</v>
      </c>
      <c r="I10" s="714">
        <f>VLOOKUP($D$3&amp;"_"&amp;I$3,データシート1!$A:$BU,MATCH($G$2&amp;"_"&amp;$C10,データシート1!$A$1:$BU$1,0),0)</f>
        <v>4</v>
      </c>
      <c r="J10" s="714">
        <f>VLOOKUP($D$3&amp;"_"&amp;J$3,データシート1!$A:$BU,MATCH($G$2&amp;"_"&amp;$C10,データシート1!$A$1:$BU$1,0),0)</f>
        <v>5</v>
      </c>
      <c r="K10" s="715">
        <f>VLOOKUP($D$3&amp;"_"&amp;K$3,データシート1!$A:$BU,MATCH($G$2&amp;"_"&amp;$C10,データシート1!$A$1:$BU$1,0),0)</f>
        <v>4</v>
      </c>
      <c r="L10" s="715">
        <f>VLOOKUP($D$3&amp;"_"&amp;L$3,データシート1!$A:$BU,MATCH($G$2&amp;"_"&amp;$C10,データシート1!$A$1:$BU$1,0),0)</f>
        <v>5</v>
      </c>
      <c r="M10" s="715">
        <f>VLOOKUP($D$3&amp;"_"&amp;M$3,データシート1!$A:$BU,MATCH($G$2&amp;"_"&amp;$C10,データシート1!$A$1:$BU$1,0),0)</f>
        <v>4</v>
      </c>
      <c r="N10" s="715">
        <f>VLOOKUP($D$3&amp;"_"&amp;N$3,データシート1!$A:$BU,MATCH($G$2&amp;"_"&amp;$C10,データシート1!$A$1:$BU$1,0),0)</f>
        <v>4</v>
      </c>
      <c r="O10" s="715">
        <f>VLOOKUP($D$3&amp;"_"&amp;O$3,データシート1!$A:$BU,MATCH($G$2&amp;"_"&amp;$C10,データシート1!$A$1:$BU$1,0),0)</f>
        <v>4</v>
      </c>
      <c r="P10" s="715">
        <f>VLOOKUP($D$3&amp;"_"&amp;P$3,データシート1!$A:$BU,MATCH($G$2&amp;"_"&amp;$C10,データシート1!$A$1:$BU$1,0),0)</f>
        <v>4</v>
      </c>
      <c r="Q10" s="716">
        <f>VLOOKUP($D$3&amp;"_"&amp;Q$3,データシート1!$A:$BU,MATCH($G$2&amp;"_"&amp;$C10,データシート1!$A$1:$BU$1,0),0)</f>
        <v>4</v>
      </c>
      <c r="R10" s="915">
        <f>VLOOKUP($D$3&amp;"_"&amp;R$3,データシート1!$A:$BU,MATCH($R$2&amp;"_"&amp;$C10,データシート1!$A$1:$BU$1,0),0)</f>
        <v>13.226000000000001</v>
      </c>
      <c r="S10" s="916">
        <f>VLOOKUP($D$3&amp;"_"&amp;S$3,データシート1!$A:$BU,MATCH($R$2&amp;"_"&amp;$C10,データシート1!$A$1:$BU$1,0),0)</f>
        <v>19.164000000000001</v>
      </c>
      <c r="T10" s="916">
        <f>VLOOKUP($D$3&amp;"_"&amp;T$3,データシート1!$A:$BU,MATCH($R$2&amp;"_"&amp;$C10,データシート1!$A$1:$BU$1,0),0)</f>
        <v>21.207999999999998</v>
      </c>
      <c r="U10" s="916">
        <f>VLOOKUP($D$3&amp;"_"&amp;U$3,データシート1!$A:$BU,MATCH($R$2&amp;"_"&amp;$C10,データシート1!$A$1:$BU$1,0),0)</f>
        <v>25.893000000000001</v>
      </c>
      <c r="V10" s="916">
        <f>VLOOKUP($D$3&amp;"_"&amp;V$3,データシート1!$A:$BU,MATCH($R$2&amp;"_"&amp;$C10,データシート1!$A$1:$BU$1,0),0)</f>
        <v>21.46</v>
      </c>
      <c r="W10" s="916">
        <f>VLOOKUP($D$3&amp;"_"&amp;W$3,データシート1!$A:$BU,MATCH($R$2&amp;"_"&amp;$C10,データシート1!$A$1:$BU$1,0),0)</f>
        <v>22.547000000000001</v>
      </c>
      <c r="X10" s="916">
        <f>VLOOKUP($D$3&amp;"_"&amp;X$3,データシート1!$A:$BU,MATCH($R$2&amp;"_"&amp;$C10,データシート1!$A$1:$BU$1,0),0)</f>
        <v>18.742999999999999</v>
      </c>
      <c r="Y10" s="916">
        <f>VLOOKUP($D$3&amp;"_"&amp;Y$3,データシート1!$A:$BU,MATCH($R$2&amp;"_"&amp;$C10,データシート1!$A$1:$BU$1,0),0)</f>
        <v>17.805</v>
      </c>
      <c r="Z10" s="916">
        <f>VLOOKUP($D$3&amp;"_"&amp;Z$3,データシート1!$A:$BU,MATCH($R$2&amp;"_"&amp;$C10,データシート1!$A$1:$BU$1,0),0)</f>
        <v>13.032999999999999</v>
      </c>
      <c r="AA10" s="916">
        <f>VLOOKUP($D$3&amp;"_"&amp;AA$3,データシート1!$A:$BU,MATCH($R$2&amp;"_"&amp;$C10,データシート1!$A$1:$BU$1,0),0)</f>
        <v>12.991</v>
      </c>
      <c r="AB10" s="917">
        <f>VLOOKUP($D$3&amp;"_"&amp;AB$3,データシート1!$A:$BU,MATCH($R$2&amp;"_"&amp;$C10,データシート1!$A$1:$BU$1,0),0)</f>
        <v>14.566000000000001</v>
      </c>
    </row>
    <row r="11" spans="2:30" s="21" customFormat="1" ht="20.45" customHeight="1">
      <c r="B11" s="704"/>
      <c r="C11" s="711" t="s">
        <v>520</v>
      </c>
      <c r="D11" s="712"/>
      <c r="E11" s="711"/>
      <c r="F11" s="712"/>
      <c r="G11" s="713">
        <f>VLOOKUP($D$3&amp;"_"&amp;G$3,データシート1!$A:$BU,MATCH($G$2&amp;"_"&amp;$C11,データシート1!$A$1:$BU$1,0),0)</f>
        <v>1</v>
      </c>
      <c r="H11" s="714">
        <f>VLOOKUP($D$3&amp;"_"&amp;H$3,データシート1!$A:$BU,MATCH($G$2&amp;"_"&amp;$C11,データシート1!$A$1:$BU$1,0),0)</f>
        <v>1</v>
      </c>
      <c r="I11" s="714">
        <f>VLOOKUP($D$3&amp;"_"&amp;I$3,データシート1!$A:$BU,MATCH($G$2&amp;"_"&amp;$C11,データシート1!$A$1:$BU$1,0),0)</f>
        <v>1</v>
      </c>
      <c r="J11" s="714">
        <f>VLOOKUP($D$3&amp;"_"&amp;J$3,データシート1!$A:$BU,MATCH($G$2&amp;"_"&amp;$C11,データシート1!$A$1:$BU$1,0),0)</f>
        <v>1</v>
      </c>
      <c r="K11" s="715">
        <f>VLOOKUP($D$3&amp;"_"&amp;K$3,データシート1!$A:$BU,MATCH($G$2&amp;"_"&amp;$C11,データシート1!$A$1:$BU$1,0),0)</f>
        <v>1</v>
      </c>
      <c r="L11" s="715">
        <f>VLOOKUP($D$3&amp;"_"&amp;L$3,データシート1!$A:$BU,MATCH($G$2&amp;"_"&amp;$C11,データシート1!$A$1:$BU$1,0),0)</f>
        <v>1</v>
      </c>
      <c r="M11" s="715">
        <f>VLOOKUP($D$3&amp;"_"&amp;M$3,データシート1!$A:$BU,MATCH($G$2&amp;"_"&amp;$C11,データシート1!$A$1:$BU$1,0),0)</f>
        <v>1</v>
      </c>
      <c r="N11" s="715">
        <f>VLOOKUP($D$3&amp;"_"&amp;N$3,データシート1!$A:$BU,MATCH($G$2&amp;"_"&amp;$C11,データシート1!$A$1:$BU$1,0),0)</f>
        <v>1</v>
      </c>
      <c r="O11" s="715">
        <f>VLOOKUP($D$3&amp;"_"&amp;O$3,データシート1!$A:$BU,MATCH($G$2&amp;"_"&amp;$C11,データシート1!$A$1:$BU$1,0),0)</f>
        <v>1</v>
      </c>
      <c r="P11" s="715">
        <f>VLOOKUP($D$3&amp;"_"&amp;P$3,データシート1!$A:$BU,MATCH($G$2&amp;"_"&amp;$C11,データシート1!$A$1:$BU$1,0),0)</f>
        <v>1</v>
      </c>
      <c r="Q11" s="716">
        <f>VLOOKUP($D$3&amp;"_"&amp;Q$3,データシート1!$A:$BU,MATCH($G$2&amp;"_"&amp;$C11,データシート1!$A$1:$BU$1,0),0)</f>
        <v>1</v>
      </c>
      <c r="R11" s="915">
        <f>VLOOKUP($D$3&amp;"_"&amp;R$3,データシート1!$A:$BU,MATCH($R$2&amp;"_"&amp;$C11,データシート1!$A$1:$BU$1,0),0)</f>
        <v>4.3970000000000002</v>
      </c>
      <c r="S11" s="916">
        <f>VLOOKUP($D$3&amp;"_"&amp;S$3,データシート1!$A:$BU,MATCH($R$2&amp;"_"&amp;$C11,データシート1!$A$1:$BU$1,0),0)</f>
        <v>4.9640000000000004</v>
      </c>
      <c r="T11" s="916">
        <f>VLOOKUP($D$3&amp;"_"&amp;T$3,データシート1!$A:$BU,MATCH($R$2&amp;"_"&amp;$C11,データシート1!$A$1:$BU$1,0),0)</f>
        <v>5.1040000000000001</v>
      </c>
      <c r="U11" s="916">
        <f>VLOOKUP($D$3&amp;"_"&amp;U$3,データシート1!$A:$BU,MATCH($R$2&amp;"_"&amp;$C11,データシート1!$A$1:$BU$1,0),0)</f>
        <v>5.0270000000000001</v>
      </c>
      <c r="V11" s="916">
        <f>VLOOKUP($D$3&amp;"_"&amp;V$3,データシート1!$A:$BU,MATCH($R$2&amp;"_"&amp;$C11,データシート1!$A$1:$BU$1,0),0)</f>
        <v>4.9059999999999997</v>
      </c>
      <c r="W11" s="916">
        <f>VLOOKUP($D$3&amp;"_"&amp;W$3,データシート1!$A:$BU,MATCH($R$2&amp;"_"&amp;$C11,データシート1!$A$1:$BU$1,0),0)</f>
        <v>3.4239999999999999</v>
      </c>
      <c r="X11" s="916">
        <f>VLOOKUP($D$3&amp;"_"&amp;X$3,データシート1!$A:$BU,MATCH($R$2&amp;"_"&amp;$C11,データシート1!$A$1:$BU$1,0),0)</f>
        <v>4.3520000000000003</v>
      </c>
      <c r="Y11" s="916">
        <f>VLOOKUP($D$3&amp;"_"&amp;Y$3,データシート1!$A:$BU,MATCH($R$2&amp;"_"&amp;$C11,データシート1!$A$1:$BU$1,0),0)</f>
        <v>3.819</v>
      </c>
      <c r="Z11" s="916">
        <f>VLOOKUP($D$3&amp;"_"&amp;Z$3,データシート1!$A:$BU,MATCH($R$2&amp;"_"&amp;$C11,データシート1!$A$1:$BU$1,0),0)</f>
        <v>3.9049999999999998</v>
      </c>
      <c r="AA11" s="916">
        <f>VLOOKUP($D$3&amp;"_"&amp;AA$3,データシート1!$A:$BU,MATCH($R$2&amp;"_"&amp;$C11,データシート1!$A$1:$BU$1,0),0)</f>
        <v>4.0919999999999996</v>
      </c>
      <c r="AB11" s="917">
        <f>VLOOKUP($D$3&amp;"_"&amp;AB$3,データシート1!$A:$BU,MATCH($R$2&amp;"_"&amp;$C11,データシート1!$A$1:$BU$1,0),0)</f>
        <v>3.6419999999999999</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4</v>
      </c>
      <c r="H26" s="734">
        <f>VLOOKUP($D$3&amp;"_"&amp;H$3,データシート2!$A:$SI,MATCH($G$2&amp;"_"&amp;$B26,データシート2!$A$1:$SI$1,0),0)</f>
        <v>4</v>
      </c>
      <c r="I26" s="734">
        <f>VLOOKUP($D$3&amp;"_"&amp;I$3,データシート2!$A:$SI,MATCH($G$2&amp;"_"&amp;$B26,データシート2!$A$1:$SI$1,0),0)</f>
        <v>4</v>
      </c>
      <c r="J26" s="734">
        <f>VLOOKUP($D$3&amp;"_"&amp;J$3,データシート2!$A:$SI,MATCH($G$2&amp;"_"&amp;$B26,データシート2!$A$1:$SI$1,0),0)</f>
        <v>5</v>
      </c>
      <c r="K26" s="735">
        <f>VLOOKUP($D$3&amp;"_"&amp;K$3,データシート2!$A:$SI,MATCH($G$2&amp;"_"&amp;$B26,データシート2!$A$1:$SI$1,0),0)</f>
        <v>4</v>
      </c>
      <c r="L26" s="735">
        <f>VLOOKUP($D$3&amp;"_"&amp;L$3,データシート2!$A:$SI,MATCH($G$2&amp;"_"&amp;$B26,データシート2!$A$1:$SI$1,0),0)</f>
        <v>5</v>
      </c>
      <c r="M26" s="735">
        <f>VLOOKUP($D$3&amp;"_"&amp;M$3,データシート2!$A:$SI,MATCH($G$2&amp;"_"&amp;$B26,データシート2!$A$1:$SI$1,0),0)</f>
        <v>4</v>
      </c>
      <c r="N26" s="735">
        <f>VLOOKUP($D$3&amp;"_"&amp;N$3,データシート2!$A:$SI,MATCH($G$2&amp;"_"&amp;$B26,データシート2!$A$1:$SI$1,0),0)</f>
        <v>4</v>
      </c>
      <c r="O26" s="735">
        <f>VLOOKUP($D$3&amp;"_"&amp;O$3,データシート2!$A:$SI,MATCH($G$2&amp;"_"&amp;$B26,データシート2!$A$1:$SI$1,0),0)</f>
        <v>4</v>
      </c>
      <c r="P26" s="735">
        <f>VLOOKUP($D$3&amp;"_"&amp;P$3,データシート2!$A:$SI,MATCH($G$2&amp;"_"&amp;$B26,データシート2!$A$1:$SI$1,0),0)</f>
        <v>4</v>
      </c>
      <c r="Q26" s="736">
        <f>VLOOKUP($D$3&amp;"_"&amp;Q$3,データシート2!$A:$SI,MATCH($G$2&amp;"_"&amp;$B26,データシート2!$A$1:$SI$1,0),0)</f>
        <v>4</v>
      </c>
      <c r="R26" s="924">
        <f>VLOOKUP($D$3&amp;"_"&amp;R$3,データシート2!$A:$SI,MATCH($R$2&amp;"_"&amp;$B26,データシート2!$A$1:$SI$1,0),0)</f>
        <v>13.226000000000001</v>
      </c>
      <c r="S26" s="925">
        <f>VLOOKUP($D$3&amp;"_"&amp;S$3,データシート2!$A:$SI,MATCH($R$2&amp;"_"&amp;$B26,データシート2!$A$1:$SI$1,0),0)</f>
        <v>19.164000000000001</v>
      </c>
      <c r="T26" s="925">
        <f>VLOOKUP($D$3&amp;"_"&amp;T$3,データシート2!$A:$SI,MATCH($R$2&amp;"_"&amp;$B26,データシート2!$A$1:$SI$1,0),0)</f>
        <v>21.207999999999998</v>
      </c>
      <c r="U26" s="925">
        <f>VLOOKUP($D$3&amp;"_"&amp;U$3,データシート2!$A:$SI,MATCH($R$2&amp;"_"&amp;$B26,データシート2!$A$1:$SI$1,0),0)</f>
        <v>25.893000000000001</v>
      </c>
      <c r="V26" s="925">
        <f>VLOOKUP($D$3&amp;"_"&amp;V$3,データシート2!$A:$SI,MATCH($R$2&amp;"_"&amp;$B26,データシート2!$A$1:$SI$1,0),0)</f>
        <v>21.46</v>
      </c>
      <c r="W26" s="925">
        <f>VLOOKUP($D$3&amp;"_"&amp;W$3,データシート2!$A:$SI,MATCH($R$2&amp;"_"&amp;$B26,データシート2!$A$1:$SI$1,0),0)</f>
        <v>22.547000000000001</v>
      </c>
      <c r="X26" s="925">
        <f>VLOOKUP($D$3&amp;"_"&amp;X$3,データシート2!$A:$SI,MATCH($R$2&amp;"_"&amp;$B26,データシート2!$A$1:$SI$1,0),0)</f>
        <v>18.742999999999999</v>
      </c>
      <c r="Y26" s="925">
        <f>VLOOKUP($D$3&amp;"_"&amp;Y$3,データシート2!$A:$SI,MATCH($R$2&amp;"_"&amp;$B26,データシート2!$A$1:$SI$1,0),0)</f>
        <v>17.805</v>
      </c>
      <c r="Z26" s="925">
        <f>VLOOKUP($D$3&amp;"_"&amp;Z$3,データシート2!$A:$SI,MATCH($R$2&amp;"_"&amp;$B26,データシート2!$A$1:$SI$1,0),0)</f>
        <v>13.032999999999999</v>
      </c>
      <c r="AA26" s="925">
        <f>VLOOKUP($D$3&amp;"_"&amp;AA$3,データシート2!$A:$SI,MATCH($R$2&amp;"_"&amp;$B26,データシート2!$A$1:$SI$1,0),0)</f>
        <v>12.991</v>
      </c>
      <c r="AB26" s="926">
        <f>VLOOKUP($D$3&amp;"_"&amp;AB$3,データシート2!$A:$SI,MATCH($R$2&amp;"_"&amp;$B26,データシート2!$A$1:$SI$1,0),0)</f>
        <v>14.566000000000001</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1</v>
      </c>
      <c r="H34" s="766">
        <f>VLOOKUP($D$3&amp;"_"&amp;H$3,データシート2!$A:$SI,MATCH($G$2&amp;"_"&amp;$C34,データシート2!$A$1:$SI$1,0),0)</f>
        <v>1</v>
      </c>
      <c r="I34" s="766">
        <f>VLOOKUP($D$3&amp;"_"&amp;I$3,データシート2!$A:$SI,MATCH($G$2&amp;"_"&amp;$C34,データシート2!$A$1:$SI$1,0),0)</f>
        <v>1</v>
      </c>
      <c r="J34" s="766">
        <f>VLOOKUP($D$3&amp;"_"&amp;J$3,データシート2!$A:$SI,MATCH($G$2&amp;"_"&amp;$C34,データシート2!$A$1:$SI$1,0),0)</f>
        <v>1</v>
      </c>
      <c r="K34" s="767">
        <f>VLOOKUP($D$3&amp;"_"&amp;K$3,データシート2!$A:$SI,MATCH($G$2&amp;"_"&amp;$C34,データシート2!$A$1:$SI$1,0),0)</f>
        <v>0</v>
      </c>
      <c r="L34" s="767">
        <f>VLOOKUP($D$3&amp;"_"&amp;L$3,データシート2!$A:$SI,MATCH($G$2&amp;"_"&amp;$C34,データシート2!$A$1:$SI$1,0),0)</f>
        <v>1</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2.6640000000000001</v>
      </c>
      <c r="S34" s="938">
        <f>VLOOKUP($D$3&amp;"_"&amp;S$3,データシート2!$A:$SI,MATCH($R$2&amp;"_"&amp;$C34,データシート2!$A$1:$SI$1,0),0)</f>
        <v>2.6480000000000001</v>
      </c>
      <c r="T34" s="938">
        <f>VLOOKUP($D$3&amp;"_"&amp;T$3,データシート2!$A:$SI,MATCH($R$2&amp;"_"&amp;$C34,データシート2!$A$1:$SI$1,0),0)</f>
        <v>2.9359999999999999</v>
      </c>
      <c r="U34" s="938">
        <f>VLOOKUP($D$3&amp;"_"&amp;U$3,データシート2!$A:$SI,MATCH($R$2&amp;"_"&amp;$C34,データシート2!$A$1:$SI$1,0),0)</f>
        <v>3.0070000000000001</v>
      </c>
      <c r="V34" s="938">
        <f>VLOOKUP($D$3&amp;"_"&amp;V$3,データシート2!$A:$SI,MATCH($R$2&amp;"_"&amp;$C34,データシート2!$A$1:$SI$1,0),0)</f>
        <v>0</v>
      </c>
      <c r="W34" s="938">
        <f>VLOOKUP($D$3&amp;"_"&amp;W$3,データシート2!$A:$SI,MATCH($R$2&amp;"_"&amp;$C34,データシート2!$A$1:$SI$1,0),0)</f>
        <v>2.556</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3</v>
      </c>
      <c r="H39" s="766">
        <f>VLOOKUP($D$3&amp;"_"&amp;H$3,データシート2!$A:$SI,MATCH($G$2&amp;"_"&amp;$C39,データシート2!$A$1:$SI$1,0),0)</f>
        <v>3</v>
      </c>
      <c r="I39" s="766">
        <f>VLOOKUP($D$3&amp;"_"&amp;I$3,データシート2!$A:$SI,MATCH($G$2&amp;"_"&amp;$C39,データシート2!$A$1:$SI$1,0),0)</f>
        <v>3</v>
      </c>
      <c r="J39" s="766">
        <f>VLOOKUP($D$3&amp;"_"&amp;J$3,データシート2!$A:$SI,MATCH($G$2&amp;"_"&amp;$C39,データシート2!$A$1:$SI$1,0),0)</f>
        <v>4</v>
      </c>
      <c r="K39" s="767">
        <f>VLOOKUP($D$3&amp;"_"&amp;K$3,データシート2!$A:$SI,MATCH($G$2&amp;"_"&amp;$C39,データシート2!$A$1:$SI$1,0),0)</f>
        <v>4</v>
      </c>
      <c r="L39" s="767">
        <f>VLOOKUP($D$3&amp;"_"&amp;L$3,データシート2!$A:$SI,MATCH($G$2&amp;"_"&amp;$C39,データシート2!$A$1:$SI$1,0),0)</f>
        <v>4</v>
      </c>
      <c r="M39" s="767">
        <f>VLOOKUP($D$3&amp;"_"&amp;M$3,データシート2!$A:$SI,MATCH($G$2&amp;"_"&amp;$C39,データシート2!$A$1:$SI$1,0),0)</f>
        <v>4</v>
      </c>
      <c r="N39" s="767">
        <f>VLOOKUP($D$3&amp;"_"&amp;N$3,データシート2!$A:$SI,MATCH($G$2&amp;"_"&amp;$C39,データシート2!$A$1:$SI$1,0),0)</f>
        <v>4</v>
      </c>
      <c r="O39" s="767">
        <f>VLOOKUP($D$3&amp;"_"&amp;O$3,データシート2!$A:$SI,MATCH($G$2&amp;"_"&amp;$C39,データシート2!$A$1:$SI$1,0),0)</f>
        <v>3</v>
      </c>
      <c r="P39" s="767">
        <f>VLOOKUP($D$3&amp;"_"&amp;P$3,データシート2!$A:$SI,MATCH($G$2&amp;"_"&amp;$C39,データシート2!$A$1:$SI$1,0),0)</f>
        <v>3</v>
      </c>
      <c r="Q39" s="768">
        <f>VLOOKUP($D$3&amp;"_"&amp;Q$3,データシート2!$A:$SI,MATCH($G$2&amp;"_"&amp;$C39,データシート2!$A$1:$SI$1,0),0)</f>
        <v>3</v>
      </c>
      <c r="R39" s="937">
        <f>VLOOKUP($D$3&amp;"_"&amp;R$3,データシート2!$A:$SI,MATCH($R$2&amp;"_"&amp;$C39,データシート2!$A$1:$SI$1,0),0)</f>
        <v>10.561999999999999</v>
      </c>
      <c r="S39" s="938">
        <f>VLOOKUP($D$3&amp;"_"&amp;S$3,データシート2!$A:$SI,MATCH($R$2&amp;"_"&amp;$C39,データシート2!$A$1:$SI$1,0),0)</f>
        <v>16.515999999999998</v>
      </c>
      <c r="T39" s="938">
        <f>VLOOKUP($D$3&amp;"_"&amp;T$3,データシート2!$A:$SI,MATCH($R$2&amp;"_"&amp;$C39,データシート2!$A$1:$SI$1,0),0)</f>
        <v>18.271999999999998</v>
      </c>
      <c r="U39" s="938">
        <f>VLOOKUP($D$3&amp;"_"&amp;U$3,データシート2!$A:$SI,MATCH($R$2&amp;"_"&amp;$C39,データシート2!$A$1:$SI$1,0),0)</f>
        <v>22.885999999999999</v>
      </c>
      <c r="V39" s="938">
        <f>VLOOKUP($D$3&amp;"_"&amp;V$3,データシート2!$A:$SI,MATCH($R$2&amp;"_"&amp;$C39,データシート2!$A$1:$SI$1,0),0)</f>
        <v>21.46</v>
      </c>
      <c r="W39" s="938">
        <f>VLOOKUP($D$3&amp;"_"&amp;W$3,データシート2!$A:$SI,MATCH($R$2&amp;"_"&amp;$C39,データシート2!$A$1:$SI$1,0),0)</f>
        <v>19.991</v>
      </c>
      <c r="X39" s="938">
        <f>VLOOKUP($D$3&amp;"_"&amp;X$3,データシート2!$A:$SI,MATCH($R$2&amp;"_"&amp;$C39,データシート2!$A$1:$SI$1,0),0)</f>
        <v>18.742999999999999</v>
      </c>
      <c r="Y39" s="938">
        <f>VLOOKUP($D$3&amp;"_"&amp;Y$3,データシート2!$A:$SI,MATCH($R$2&amp;"_"&amp;$C39,データシート2!$A$1:$SI$1,0),0)</f>
        <v>17.805</v>
      </c>
      <c r="Z39" s="938">
        <f>VLOOKUP($D$3&amp;"_"&amp;Z$3,データシート2!$A:$SI,MATCH($R$2&amp;"_"&amp;$C39,データシート2!$A$1:$SI$1,0),0)</f>
        <v>8.2059999999999995</v>
      </c>
      <c r="AA39" s="938">
        <f>VLOOKUP($D$3&amp;"_"&amp;AA$3,データシート2!$A:$SI,MATCH($R$2&amp;"_"&amp;$C39,データシート2!$A$1:$SI$1,0),0)</f>
        <v>8.2059999999999995</v>
      </c>
      <c r="AB39" s="939">
        <f>VLOOKUP($D$3&amp;"_"&amp;AB$3,データシート2!$A:$SI,MATCH($R$2&amp;"_"&amp;$C39,データシート2!$A$1:$SI$1,0),0)</f>
        <v>9.5730000000000004</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1</v>
      </c>
      <c r="P51" s="767">
        <f>VLOOKUP($D$3&amp;"_"&amp;P$3,データシート2!$A:$SI,MATCH($G$2&amp;"_"&amp;$C51,データシート2!$A$1:$SI$1,0),0)</f>
        <v>1</v>
      </c>
      <c r="Q51" s="768">
        <f>VLOOKUP($D$3&amp;"_"&amp;Q$3,データシート2!$A:$SI,MATCH($G$2&amp;"_"&amp;$C51,データシート2!$A$1:$SI$1,0),0)</f>
        <v>1</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4.827</v>
      </c>
      <c r="AA51" s="938">
        <f>VLOOKUP($D$3&amp;"_"&amp;AA$3,データシート2!$A:$SI,MATCH($R$2&amp;"_"&amp;$C51,データシート2!$A$1:$SI$1,0),0)</f>
        <v>4.7850000000000001</v>
      </c>
      <c r="AB51" s="939">
        <f>VLOOKUP($D$3&amp;"_"&amp;AB$3,データシート2!$A:$SI,MATCH($R$2&amp;"_"&amp;$C51,データシート2!$A$1:$SI$1,0),0)</f>
        <v>4.9930000000000003</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1</v>
      </c>
      <c r="H124" s="734">
        <f>VLOOKUP($D$3&amp;"_"&amp;H$3,データシート2!$A:$SI,MATCH($G$2&amp;"_"&amp;$B124,データシート2!$A$1:$SI$1,0),0)</f>
        <v>1</v>
      </c>
      <c r="I124" s="734">
        <f>VLOOKUP($D$3&amp;"_"&amp;I$3,データシート2!$A:$SI,MATCH($G$2&amp;"_"&amp;$B124,データシート2!$A$1:$SI$1,0),0)</f>
        <v>1</v>
      </c>
      <c r="J124" s="734">
        <f>VLOOKUP($D$3&amp;"_"&amp;J$3,データシート2!$A:$SI,MATCH($G$2&amp;"_"&amp;$B124,データシート2!$A$1:$SI$1,0),0)</f>
        <v>1</v>
      </c>
      <c r="K124" s="735">
        <f>VLOOKUP($D$3&amp;"_"&amp;K$3,データシート2!$A:$SI,MATCH($G$2&amp;"_"&amp;$B124,データシート2!$A$1:$SI$1,0),0)</f>
        <v>1</v>
      </c>
      <c r="L124" s="735">
        <f>VLOOKUP($D$3&amp;"_"&amp;L$3,データシート2!$A:$SI,MATCH($G$2&amp;"_"&amp;$B124,データシート2!$A$1:$SI$1,0),0)</f>
        <v>1</v>
      </c>
      <c r="M124" s="735">
        <f>VLOOKUP($D$3&amp;"_"&amp;M$3,データシート2!$A:$SI,MATCH($G$2&amp;"_"&amp;$B124,データシート2!$A$1:$SI$1,0),0)</f>
        <v>1</v>
      </c>
      <c r="N124" s="735">
        <f>VLOOKUP($D$3&amp;"_"&amp;N$3,データシート2!$A:$SI,MATCH($G$2&amp;"_"&amp;$B124,データシート2!$A$1:$SI$1,0),0)</f>
        <v>1</v>
      </c>
      <c r="O124" s="735">
        <f>VLOOKUP($D$3&amp;"_"&amp;O$3,データシート2!$A:$SI,MATCH($G$2&amp;"_"&amp;$B124,データシート2!$A$1:$SI$1,0),0)</f>
        <v>1</v>
      </c>
      <c r="P124" s="735">
        <f>VLOOKUP($D$3&amp;"_"&amp;P$3,データシート2!$A:$SI,MATCH($G$2&amp;"_"&amp;$B124,データシート2!$A$1:$SI$1,0),0)</f>
        <v>1</v>
      </c>
      <c r="Q124" s="736">
        <f>VLOOKUP($D$3&amp;"_"&amp;Q$3,データシート2!$A:$SI,MATCH($G$2&amp;"_"&amp;$B124,データシート2!$A$1:$SI$1,0),0)</f>
        <v>1</v>
      </c>
      <c r="R124" s="924">
        <f>VLOOKUP($D$3&amp;"_"&amp;R$3,データシート2!$A:$SI,MATCH($R$2&amp;"_"&amp;$B124,データシート2!$A$1:$SI$1,0),0)</f>
        <v>4.3970000000000002</v>
      </c>
      <c r="S124" s="925">
        <f>VLOOKUP($D$3&amp;"_"&amp;S$3,データシート2!$A:$SI,MATCH($R$2&amp;"_"&amp;$B124,データシート2!$A$1:$SI$1,0),0)</f>
        <v>4.9640000000000004</v>
      </c>
      <c r="T124" s="925">
        <f>VLOOKUP($D$3&amp;"_"&amp;T$3,データシート2!$A:$SI,MATCH($R$2&amp;"_"&amp;$B124,データシート2!$A$1:$SI$1,0),0)</f>
        <v>5.1040000000000001</v>
      </c>
      <c r="U124" s="925">
        <f>VLOOKUP($D$3&amp;"_"&amp;U$3,データシート2!$A:$SI,MATCH($R$2&amp;"_"&amp;$B124,データシート2!$A$1:$SI$1,0),0)</f>
        <v>5.0270000000000001</v>
      </c>
      <c r="V124" s="925">
        <f>VLOOKUP($D$3&amp;"_"&amp;V$3,データシート2!$A:$SI,MATCH($R$2&amp;"_"&amp;$B124,データシート2!$A$1:$SI$1,0),0)</f>
        <v>4.9059999999999997</v>
      </c>
      <c r="W124" s="925">
        <f>VLOOKUP($D$3&amp;"_"&amp;W$3,データシート2!$A:$SI,MATCH($R$2&amp;"_"&amp;$B124,データシート2!$A$1:$SI$1,0),0)</f>
        <v>3.4239999999999999</v>
      </c>
      <c r="X124" s="925">
        <f>VLOOKUP($D$3&amp;"_"&amp;X$3,データシート2!$A:$SI,MATCH($R$2&amp;"_"&amp;$B124,データシート2!$A$1:$SI$1,0),0)</f>
        <v>4.3520000000000003</v>
      </c>
      <c r="Y124" s="925">
        <f>VLOOKUP($D$3&amp;"_"&amp;Y$3,データシート2!$A:$SI,MATCH($R$2&amp;"_"&amp;$B124,データシート2!$A$1:$SI$1,0),0)</f>
        <v>3.819</v>
      </c>
      <c r="Z124" s="925">
        <f>VLOOKUP($D$3&amp;"_"&amp;Z$3,データシート2!$A:$SI,MATCH($R$2&amp;"_"&amp;$B124,データシート2!$A$1:$SI$1,0),0)</f>
        <v>3.9049999999999998</v>
      </c>
      <c r="AA124" s="925">
        <f>VLOOKUP($D$3&amp;"_"&amp;AA$3,データシート2!$A:$SI,MATCH($R$2&amp;"_"&amp;$B124,データシート2!$A$1:$SI$1,0),0)</f>
        <v>4.0919999999999996</v>
      </c>
      <c r="AB124" s="926">
        <f>VLOOKUP($D$3&amp;"_"&amp;AB$3,データシート2!$A:$SI,MATCH($R$2&amp;"_"&amp;$B124,データシート2!$A$1:$SI$1,0),0)</f>
        <v>3.6419999999999999</v>
      </c>
    </row>
    <row r="125" spans="2:28" s="745" customFormat="1" ht="16.5" customHeight="1">
      <c r="B125" s="737"/>
      <c r="C125" s="779">
        <v>88</v>
      </c>
      <c r="D125" s="780" t="s">
        <v>643</v>
      </c>
      <c r="E125" s="779"/>
      <c r="F125" s="800"/>
      <c r="G125" s="786">
        <f>VLOOKUP($D$3&amp;"_"&amp;G$3,データシート2!$A:$SI,MATCH($G$2&amp;"_"&amp;$C125,データシート2!$A$1:$SI$1,0),0)</f>
        <v>1</v>
      </c>
      <c r="H125" s="787">
        <f>VLOOKUP($D$3&amp;"_"&amp;H$3,データシート2!$A:$SI,MATCH($G$2&amp;"_"&amp;$C125,データシート2!$A$1:$SI$1,0),0)</f>
        <v>1</v>
      </c>
      <c r="I125" s="787">
        <f>VLOOKUP($D$3&amp;"_"&amp;I$3,データシート2!$A:$SI,MATCH($G$2&amp;"_"&amp;$C125,データシート2!$A$1:$SI$1,0),0)</f>
        <v>1</v>
      </c>
      <c r="J125" s="787">
        <f>VLOOKUP($D$3&amp;"_"&amp;J$3,データシート2!$A:$SI,MATCH($G$2&amp;"_"&amp;$C125,データシート2!$A$1:$SI$1,0),0)</f>
        <v>1</v>
      </c>
      <c r="K125" s="788">
        <f>VLOOKUP($D$3&amp;"_"&amp;K$3,データシート2!$A:$SI,MATCH($G$2&amp;"_"&amp;$C125,データシート2!$A$1:$SI$1,0),0)</f>
        <v>1</v>
      </c>
      <c r="L125" s="788">
        <f>VLOOKUP($D$3&amp;"_"&amp;L$3,データシート2!$A:$SI,MATCH($G$2&amp;"_"&amp;$C125,データシート2!$A$1:$SI$1,0),0)</f>
        <v>1</v>
      </c>
      <c r="M125" s="788">
        <f>VLOOKUP($D$3&amp;"_"&amp;M$3,データシート2!$A:$SI,MATCH($G$2&amp;"_"&amp;$C125,データシート2!$A$1:$SI$1,0),0)</f>
        <v>1</v>
      </c>
      <c r="N125" s="788">
        <f>VLOOKUP($D$3&amp;"_"&amp;N$3,データシート2!$A:$SI,MATCH($G$2&amp;"_"&amp;$C125,データシート2!$A$1:$SI$1,0),0)</f>
        <v>1</v>
      </c>
      <c r="O125" s="788">
        <f>VLOOKUP($D$3&amp;"_"&amp;O$3,データシート2!$A:$SI,MATCH($G$2&amp;"_"&amp;$C125,データシート2!$A$1:$SI$1,0),0)</f>
        <v>1</v>
      </c>
      <c r="P125" s="788">
        <f>VLOOKUP($D$3&amp;"_"&amp;P$3,データシート2!$A:$SI,MATCH($G$2&amp;"_"&amp;$C125,データシート2!$A$1:$SI$1,0),0)</f>
        <v>1</v>
      </c>
      <c r="Q125" s="789">
        <f>VLOOKUP($D$3&amp;"_"&amp;Q$3,データシート2!$A:$SI,MATCH($G$2&amp;"_"&amp;$C125,データシート2!$A$1:$SI$1,0),0)</f>
        <v>1</v>
      </c>
      <c r="R125" s="940">
        <f>VLOOKUP($D$3&amp;"_"&amp;R$3,データシート2!$A:$SI,MATCH($R$2&amp;"_"&amp;$C125,データシート2!$A$1:$SI$1,0),0)</f>
        <v>4.3970000000000002</v>
      </c>
      <c r="S125" s="941">
        <f>VLOOKUP($D$3&amp;"_"&amp;S$3,データシート2!$A:$SI,MATCH($R$2&amp;"_"&amp;$C125,データシート2!$A$1:$SI$1,0),0)</f>
        <v>4.9640000000000004</v>
      </c>
      <c r="T125" s="941">
        <f>VLOOKUP($D$3&amp;"_"&amp;T$3,データシート2!$A:$SI,MATCH($R$2&amp;"_"&amp;$C125,データシート2!$A$1:$SI$1,0),0)</f>
        <v>5.1040000000000001</v>
      </c>
      <c r="U125" s="941">
        <f>VLOOKUP($D$3&amp;"_"&amp;U$3,データシート2!$A:$SI,MATCH($R$2&amp;"_"&amp;$C125,データシート2!$A$1:$SI$1,0),0)</f>
        <v>5.0270000000000001</v>
      </c>
      <c r="V125" s="941">
        <f>VLOOKUP($D$3&amp;"_"&amp;V$3,データシート2!$A:$SI,MATCH($R$2&amp;"_"&amp;$C125,データシート2!$A$1:$SI$1,0),0)</f>
        <v>4.9059999999999997</v>
      </c>
      <c r="W125" s="941">
        <f>VLOOKUP($D$3&amp;"_"&amp;W$3,データシート2!$A:$SI,MATCH($R$2&amp;"_"&amp;$C125,データシート2!$A$1:$SI$1,0),0)</f>
        <v>3.4239999999999999</v>
      </c>
      <c r="X125" s="941">
        <f>VLOOKUP($D$3&amp;"_"&amp;X$3,データシート2!$A:$SI,MATCH($R$2&amp;"_"&amp;$C125,データシート2!$A$1:$SI$1,0),0)</f>
        <v>4.3520000000000003</v>
      </c>
      <c r="Y125" s="941">
        <f>VLOOKUP($D$3&amp;"_"&amp;Y$3,データシート2!$A:$SI,MATCH($R$2&amp;"_"&amp;$C125,データシート2!$A$1:$SI$1,0),0)</f>
        <v>3.819</v>
      </c>
      <c r="Z125" s="941">
        <f>VLOOKUP($D$3&amp;"_"&amp;Z$3,データシート2!$A:$SI,MATCH($R$2&amp;"_"&amp;$C125,データシート2!$A$1:$SI$1,0),0)</f>
        <v>3.9049999999999998</v>
      </c>
      <c r="AA125" s="941">
        <f>VLOOKUP($D$3&amp;"_"&amp;AA$3,データシート2!$A:$SI,MATCH($R$2&amp;"_"&amp;$C125,データシート2!$A$1:$SI$1,0),0)</f>
        <v>4.0919999999999996</v>
      </c>
      <c r="AB125" s="942">
        <f>VLOOKUP($D$3&amp;"_"&amp;AB$3,データシート2!$A:$SI,MATCH($R$2&amp;"_"&amp;$C125,データシート2!$A$1:$SI$1,0),0)</f>
        <v>3.6419999999999999</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2025-03-04T10:07:39Z</dcterms:created>
  <dcterms:modified xsi:type="dcterms:W3CDTF">2025-03-04T10:07:40Z</dcterms:modified>
  <cp:category/>
  <cp:contentStatus/>
</cp:coreProperties>
</file>